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NTROL INTERNO\DOCUMENTOS 2021\4. MAPA DE RIESGOS Y SEGUIMIENTOS\0. Actualizacion y suscripcion 2021\"/>
    </mc:Choice>
  </mc:AlternateContent>
  <bookViews>
    <workbookView xWindow="0" yWindow="0" windowWidth="20490" windowHeight="7650" tabRatio="842"/>
  </bookViews>
  <sheets>
    <sheet name="(1) Planeación" sheetId="13" r:id="rId1"/>
    <sheet name="(2) Control Interno" sheetId="14" r:id="rId2"/>
    <sheet name="(3) Juridica" sheetId="15" r:id="rId3"/>
    <sheet name="(4) Contratación" sheetId="16" r:id="rId4"/>
    <sheet name="(5) Deporte Asociado" sheetId="17" r:id="rId5"/>
    <sheet name="(6) Juegos Intercolegiados" sheetId="18" r:id="rId6"/>
    <sheet name="(7) Deporte Social y C" sheetId="19" r:id="rId7"/>
    <sheet name="(8) Recreacion y Aprove T" sheetId="20" r:id="rId8"/>
    <sheet name="(9) Habitos y Estilo VS" sheetId="21" r:id="rId9"/>
    <sheet name="(10) Talento Humano" sheetId="1" r:id="rId10"/>
    <sheet name="(11) Seguridad y Salud T" sheetId="6" r:id="rId11"/>
    <sheet name="(12) Sistemas" sheetId="5" r:id="rId12"/>
    <sheet name="(13) Archivo Central" sheetId="12" r:id="rId13"/>
    <sheet name="(14) Contabilidad" sheetId="7" r:id="rId14"/>
    <sheet name="(15) Presupuesto" sheetId="10" r:id="rId15"/>
    <sheet name="(16) Tesorería" sheetId="2" r:id="rId16"/>
    <sheet name="(17) Almacén" sheetId="11" r:id="rId17"/>
    <sheet name="Hoja1" sheetId="4"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12" hidden="1">'(13) Archivo Central'!$Q$10:$Q$13</definedName>
    <definedName name="_xlnm.Print_Area" localSheetId="9">'(10) Talento Humano'!$A$5:$U$15</definedName>
    <definedName name="_xlnm.Print_Area" localSheetId="10">'(11) Seguridad y Salud T'!$A$1:$V$12</definedName>
    <definedName name="_xlnm.Print_Area" localSheetId="11">'(12) Sistemas'!$A$1:$V$13</definedName>
    <definedName name="_xlnm.Print_Area" localSheetId="12">'(13) Archivo Central'!$A$1:$V$13</definedName>
    <definedName name="_xlnm.Print_Area" localSheetId="13">'(14) Contabilidad'!$A$1:$V$12</definedName>
    <definedName name="_xlnm.Print_Area" localSheetId="14">'(15) Presupuesto'!$A$4:$V$12</definedName>
    <definedName name="_xlnm.Print_Area" localSheetId="15">'(16) Tesorería'!$A$1:$V$13</definedName>
    <definedName name="_xlnm.Print_Area" localSheetId="16">'(17) Almacén'!$A$1:$V$12</definedName>
    <definedName name="_xlnm.Print_Area" localSheetId="1">'(2) Control Interno'!$A$1:$U$22</definedName>
    <definedName name="_xlnm.Print_Area" localSheetId="2">'(3) Juridica'!$A$1:$AC$22</definedName>
    <definedName name="_xlnm.Print_Area" localSheetId="3">'(4) Contratación'!$A$1:$AD$21</definedName>
    <definedName name="_xlnm.Print_Area" localSheetId="4">'(5) Deporte Asociado'!$A$1:$W$20</definedName>
    <definedName name="_xlnm.Print_Area" localSheetId="5">'(6) Juegos Intercolegiados'!$A$1:$X$23</definedName>
    <definedName name="_xlnm.Print_Area" localSheetId="6">'(7) Deporte Social y C'!$A$1:$W$22</definedName>
    <definedName name="_xlnm.Print_Area" localSheetId="7">'(8) Recreacion y Aprove T'!$A$1:$W$20</definedName>
    <definedName name="_xlnm.Print_Area" localSheetId="8">'(9) Habitos y Estilo VS'!$A$1:$U$10</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9">'(10) Talento Humano'!$10:$11</definedName>
    <definedName name="_xlnm.Print_Titles" localSheetId="10">'(11) Seguridad y Salud T'!$8:$9</definedName>
    <definedName name="_xlnm.Print_Titles" localSheetId="11">'(12) Sistemas'!$8:$9</definedName>
    <definedName name="_xlnm.Print_Titles" localSheetId="12">'(13) Archivo Central'!$7:$8</definedName>
    <definedName name="_xlnm.Print_Titles" localSheetId="13">'(14) Contabilidad'!$8:$9</definedName>
    <definedName name="_xlnm.Print_Titles" localSheetId="14">'(15) Presupuesto'!$9:$10</definedName>
    <definedName name="_xlnm.Print_Titles" localSheetId="15">'(16) Tesorería'!$8:$9</definedName>
    <definedName name="_xlnm.Print_Titles" localSheetId="1">'(2) Control Interno'!$7:$8</definedName>
    <definedName name="_xlnm.Print_Titles" localSheetId="2">'(3) Juridica'!$8:$9</definedName>
    <definedName name="_xlnm.Print_Titles" localSheetId="5">'(6) Juegos Intercolegiados'!$7:$8</definedName>
    <definedName name="_xlnm.Print_Titles" localSheetId="6">'(7) Deporte Social y C'!$7:$8</definedName>
    <definedName name="_xlnm.Print_Titles" localSheetId="8">'(9) Habitos y Estilo VS'!$7:$8</definedName>
    <definedName name="Z_31578BE1_199E_4DDD_BD28_180CDA7042A3_.wvu.Cols" localSheetId="0" hidden="1">'(1) Planeación'!#REF!,'(1) Planeación'!$E:$E,'(1) Planeación'!$J:$L,'(1) Planeación'!$P:$P,'(1) Planeación'!$R:$S,'(1) Planeación'!$U:$W</definedName>
    <definedName name="Z_31578BE1_199E_4DDD_BD28_180CDA7042A3_.wvu.Cols" localSheetId="9" hidden="1">'(10) Talento Humano'!#REF!,'(10) Talento Humano'!$E:$E,'(10) Talento Humano'!$J:$L,'(10) Talento Humano'!$P:$P,'(10) Talento Humano'!$R:$S,'(10) Talento Humano'!$U:$U</definedName>
    <definedName name="Z_31578BE1_199E_4DDD_BD28_180CDA7042A3_.wvu.Cols" localSheetId="10" hidden="1">'(11) Seguridad y Salud T'!$D:$D,'(11) Seguridad y Salud T'!$F:$F,'(11) Seguridad y Salud T'!$K:$M,'(11) Seguridad y Salud T'!$Q:$Q,'(11) Seguridad y Salud T'!$S:$T,'(11) Seguridad y Salud T'!$V:$X</definedName>
    <definedName name="Z_31578BE1_199E_4DDD_BD28_180CDA7042A3_.wvu.Cols" localSheetId="1" hidden="1">'(2) Control Interno'!#REF!,'(2) Control Interno'!$E:$E,'(2) Control Interno'!$J:$L,'(2) Control Interno'!$P:$P,'(2) Control Interno'!$R:$S,'(2) Control Interno'!$U:$W</definedName>
    <definedName name="Z_31578BE1_199E_4DDD_BD28_180CDA7042A3_.wvu.Cols" localSheetId="2" hidden="1">'(3) Juridica'!#REF!,'(3) Juridica'!$E:$E,'(3) Juridica'!$J:$L,'(3) Juridica'!$P:$P,'(3) Juridica'!$R:$S,'(3) Juridica'!$U:$W</definedName>
    <definedName name="Z_31578BE1_199E_4DDD_BD28_180CDA7042A3_.wvu.Cols" localSheetId="3" hidden="1">'(4) Contratación'!#REF!,'(4) Contratación'!$E:$E,'(4) Contratación'!$J:$L,'(4) Contratación'!$P:$P,'(4) Contratación'!$R:$S,'(4) Contratación'!$U:$W</definedName>
    <definedName name="Z_31578BE1_199E_4DDD_BD28_180CDA7042A3_.wvu.Cols" localSheetId="4" hidden="1">'(5) Deporte Asociado'!#REF!,'(5) Deporte Asociado'!$E:$E,'(5) Deporte Asociado'!$J:$L,'(5) Deporte Asociado'!$P:$P,'(5) Deporte Asociado'!$R:$S,'(5) Deporte Asociado'!$U:$W</definedName>
    <definedName name="Z_31578BE1_199E_4DDD_BD28_180CDA7042A3_.wvu.Cols" localSheetId="5" hidden="1">'(6) Juegos Intercolegiados'!#REF!,'(6) Juegos Intercolegiados'!$E:$E,'(6) Juegos Intercolegiados'!$J:$L,'(6) Juegos Intercolegiados'!$P:$P,'(6) Juegos Intercolegiados'!$R:$S,'(6) Juegos Intercolegiados'!$U:$W</definedName>
    <definedName name="Z_31578BE1_199E_4DDD_BD28_180CDA7042A3_.wvu.Cols" localSheetId="6" hidden="1">'(7) Deporte Social y C'!#REF!,'(7) Deporte Social y C'!$E:$E,'(7) Deporte Social y C'!$J:$L,'(7) Deporte Social y C'!$P:$P,'(7) Deporte Social y C'!$R:$S,'(7) Deporte Social y C'!$U:$W</definedName>
    <definedName name="Z_31578BE1_199E_4DDD_BD28_180CDA7042A3_.wvu.Cols" localSheetId="7" hidden="1">'(8) Recreacion y Aprove T'!#REF!,'(8) Recreacion y Aprove T'!$E:$E,'(8) Recreacion y Aprove T'!$J:$L,'(8) Recreacion y Aprove T'!$P:$P,'(8) Recreacion y Aprove T'!$R:$S,'(8) Recreacion y Aprove T'!$U:$W</definedName>
    <definedName name="Z_31578BE1_199E_4DDD_BD28_180CDA7042A3_.wvu.Cols" localSheetId="8" hidden="1">'(9) Habitos y Estilo VS'!#REF!,'(9) Habitos y Estilo VS'!$E:$E,'(9) Habitos y Estilo VS'!$J:$L,'(9) Habitos y Estilo VS'!$P:$P,'(9) Habitos y Estilo VS'!$R:$S,'(9) Habitos y Estilo VS'!$U:$W</definedName>
    <definedName name="Z_31578BE1_199E_4DDD_BD28_180CDA7042A3_.wvu.PrintArea" localSheetId="9" hidden="1">'(10) Talento Humano'!$A$5:$U$15</definedName>
    <definedName name="Z_31578BE1_199E_4DDD_BD28_180CDA7042A3_.wvu.PrintArea" localSheetId="10" hidden="1">'(11) Seguridad y Salud T'!$A$1:$V$12</definedName>
    <definedName name="Z_31578BE1_199E_4DDD_BD28_180CDA7042A3_.wvu.PrintArea" localSheetId="11" hidden="1">'(12) Sistemas'!$A$1:$V$13</definedName>
    <definedName name="Z_31578BE1_199E_4DDD_BD28_180CDA7042A3_.wvu.PrintArea" localSheetId="12" hidden="1">'(13) Archivo Central'!$A$1:$V$13</definedName>
    <definedName name="Z_31578BE1_199E_4DDD_BD28_180CDA7042A3_.wvu.PrintArea" localSheetId="13" hidden="1">'(14) Contabilidad'!$A$1:$V$12</definedName>
    <definedName name="Z_31578BE1_199E_4DDD_BD28_180CDA7042A3_.wvu.PrintArea" localSheetId="14" hidden="1">'(15) Presupuesto'!$A$4:$V$12</definedName>
    <definedName name="Z_31578BE1_199E_4DDD_BD28_180CDA7042A3_.wvu.PrintArea" localSheetId="15" hidden="1">'(16) Tesorería'!$A$1:$V$13</definedName>
    <definedName name="Z_31578BE1_199E_4DDD_BD28_180CDA7042A3_.wvu.PrintArea" localSheetId="16" hidden="1">'(17) Almacén'!$A$1:$V$12</definedName>
    <definedName name="Z_31578BE1_199E_4DDD_BD28_180CDA7042A3_.wvu.PrintArea" localSheetId="1" hidden="1">'(2) Control Interno'!$A$1:$U$19</definedName>
    <definedName name="Z_31578BE1_199E_4DDD_BD28_180CDA7042A3_.wvu.PrintArea" localSheetId="2" hidden="1">'(3) Juridica'!$A$1:$U$11</definedName>
    <definedName name="Z_31578BE1_199E_4DDD_BD28_180CDA7042A3_.wvu.PrintArea" localSheetId="3" hidden="1">'(4) Contratación'!$A$3:$U$12</definedName>
    <definedName name="Z_31578BE1_199E_4DDD_BD28_180CDA7042A3_.wvu.PrintArea" localSheetId="5" hidden="1">'(6) Juegos Intercolegiados'!$A$1:$U$17</definedName>
    <definedName name="Z_31578BE1_199E_4DDD_BD28_180CDA7042A3_.wvu.PrintArea" localSheetId="6" hidden="1">'(7) Deporte Social y C'!$A$1:$U$10</definedName>
    <definedName name="Z_31578BE1_199E_4DDD_BD28_180CDA7042A3_.wvu.PrintArea" localSheetId="7" hidden="1">'(8) Recreacion y Aprove T'!$A$1:$U$9</definedName>
    <definedName name="Z_31578BE1_199E_4DDD_BD28_180CDA7042A3_.wvu.PrintArea" localSheetId="8" hidden="1">'(9) Habitos y Estilo VS'!$A$1:$U$10</definedName>
    <definedName name="Z_31578BE1_199E_4DDD_BD28_180CDA7042A3_.wvu.PrintTitles" localSheetId="9" hidden="1">'(10) Talento Humano'!$10:$11</definedName>
    <definedName name="Z_31578BE1_199E_4DDD_BD28_180CDA7042A3_.wvu.PrintTitles" localSheetId="10" hidden="1">'(11) Seguridad y Salud T'!$8:$9</definedName>
    <definedName name="Z_31578BE1_199E_4DDD_BD28_180CDA7042A3_.wvu.PrintTitles" localSheetId="11" hidden="1">'(12) Sistemas'!$8:$9</definedName>
    <definedName name="Z_31578BE1_199E_4DDD_BD28_180CDA7042A3_.wvu.PrintTitles" localSheetId="12" hidden="1">'(13) Archivo Central'!$7:$8</definedName>
    <definedName name="Z_31578BE1_199E_4DDD_BD28_180CDA7042A3_.wvu.PrintTitles" localSheetId="13" hidden="1">'(14) Contabilidad'!$8:$9</definedName>
    <definedName name="Z_31578BE1_199E_4DDD_BD28_180CDA7042A3_.wvu.PrintTitles" localSheetId="14" hidden="1">'(15) Presupuesto'!$9:$10</definedName>
    <definedName name="Z_31578BE1_199E_4DDD_BD28_180CDA7042A3_.wvu.PrintTitles" localSheetId="15" hidden="1">'(16) Tesorería'!$8:$9</definedName>
    <definedName name="Z_31578BE1_199E_4DDD_BD28_180CDA7042A3_.wvu.PrintTitles" localSheetId="1" hidden="1">'(2) Control Interno'!$7:$8</definedName>
    <definedName name="Z_31578BE1_199E_4DDD_BD28_180CDA7042A3_.wvu.PrintTitles" localSheetId="2" hidden="1">'(3) Juridica'!$8:$9</definedName>
    <definedName name="Z_31578BE1_199E_4DDD_BD28_180CDA7042A3_.wvu.PrintTitles" localSheetId="5" hidden="1">'(6) Juegos Intercolegiados'!$7:$8</definedName>
    <definedName name="Z_31578BE1_199E_4DDD_BD28_180CDA7042A3_.wvu.PrintTitles" localSheetId="6" hidden="1">'(7) Deporte Social y C'!$7:$8</definedName>
    <definedName name="Z_31578BE1_199E_4DDD_BD28_180CDA7042A3_.wvu.PrintTitles" localSheetId="8" hidden="1">'(9) Habitos y Estilo VS'!$7:$8</definedName>
    <definedName name="Z_42BB51DB_DC3E_4DA5_9499_5574EB19780E_.wvu.Cols" localSheetId="0" hidden="1">'(1) Planeación'!#REF!,'(1) Planeación'!$E:$E,'(1) Planeación'!$J:$L,'(1) Planeación'!$P:$P,'(1) Planeación'!$R:$S,'(1) Planeación'!$U:$W</definedName>
    <definedName name="Z_42BB51DB_DC3E_4DA5_9499_5574EB19780E_.wvu.Cols" localSheetId="9" hidden="1">'(10) Talento Humano'!#REF!,'(10) Talento Humano'!$E:$E,'(10) Talento Humano'!$J:$L,'(10) Talento Humano'!$P:$P,'(10) Talento Humano'!$R:$S,'(10) Talento Humano'!$U:$U</definedName>
    <definedName name="Z_42BB51DB_DC3E_4DA5_9499_5574EB19780E_.wvu.Cols" localSheetId="10" hidden="1">'(11) Seguridad y Salud T'!$D:$D,'(11) Seguridad y Salud T'!$F:$F,'(11) Seguridad y Salud T'!$K:$M,'(11) Seguridad y Salud T'!$Q:$Q,'(11) Seguridad y Salud T'!$S:$T,'(11) Seguridad y Salud T'!$V:$X</definedName>
    <definedName name="Z_42BB51DB_DC3E_4DA5_9499_5574EB19780E_.wvu.Cols" localSheetId="11" hidden="1">'(12) Sistemas'!$D:$D,'(12) Sistemas'!$F:$F,'(12) Sistemas'!$K:$M,'(12) Sistemas'!$Q:$Q,'(12) Sistemas'!$S:$T,'(12) Sistemas'!$V:$X</definedName>
    <definedName name="Z_42BB51DB_DC3E_4DA5_9499_5574EB19780E_.wvu.Cols" localSheetId="12" hidden="1">'(13) Archivo Central'!$D:$D,'(13) Archivo Central'!$F:$F,'(13) Archivo Central'!$K:$M,'(13) Archivo Central'!$Q:$Q,'(13) Archivo Central'!$S:$T,'(13) Archivo Central'!$V:$X</definedName>
    <definedName name="Z_42BB51DB_DC3E_4DA5_9499_5574EB19780E_.wvu.Cols" localSheetId="13" hidden="1">'(14) Contabilidad'!$D:$D,'(14) Contabilidad'!$F:$F,'(14) Contabilidad'!$K:$M,'(14) Contabilidad'!$Q:$Q,'(14) Contabilidad'!$S:$T,'(14) Contabilidad'!$V:$X</definedName>
    <definedName name="Z_42BB51DB_DC3E_4DA5_9499_5574EB19780E_.wvu.Cols" localSheetId="14" hidden="1">'(15) Presupuesto'!$D:$D,'(15) Presupuesto'!$F:$F,'(15) Presupuesto'!$K:$M,'(15) Presupuesto'!$Q:$Q,'(15) Presupuesto'!$S:$T,'(15) Presupuesto'!$V:$V</definedName>
    <definedName name="Z_42BB51DB_DC3E_4DA5_9499_5574EB19780E_.wvu.Cols" localSheetId="15" hidden="1">'(16) Tesorería'!$D:$D,'(16) Tesorería'!$F:$F,'(16) Tesorería'!$K:$M,'(16) Tesorería'!$Q:$Q,'(16) Tesorería'!$S:$T,'(16) Tesorería'!$V:$V</definedName>
    <definedName name="Z_42BB51DB_DC3E_4DA5_9499_5574EB19780E_.wvu.Cols" localSheetId="1" hidden="1">'(2) Control Interno'!#REF!,'(2) Control Interno'!$E:$E,'(2) Control Interno'!$J:$L,'(2) Control Interno'!$P:$P,'(2) Control Interno'!$R:$S,'(2) Control Interno'!$U:$W</definedName>
    <definedName name="Z_42BB51DB_DC3E_4DA5_9499_5574EB19780E_.wvu.Cols" localSheetId="2" hidden="1">'(3) Juridica'!#REF!,'(3) Juridica'!$E:$E,'(3) Juridica'!$J:$L,'(3) Juridica'!$P:$P,'(3) Juridica'!$R:$S,'(3) Juridica'!$U:$W</definedName>
    <definedName name="Z_42BB51DB_DC3E_4DA5_9499_5574EB19780E_.wvu.Cols" localSheetId="3" hidden="1">'(4) Contratación'!#REF!,'(4) Contratación'!$E:$E,'(4) Contratación'!$J:$L,'(4) Contratación'!$P:$P,'(4) Contratación'!$R:$S,'(4) Contratación'!$U:$W</definedName>
    <definedName name="Z_42BB51DB_DC3E_4DA5_9499_5574EB19780E_.wvu.Cols" localSheetId="4" hidden="1">'(5) Deporte Asociado'!#REF!,'(5) Deporte Asociado'!$E:$E,'(5) Deporte Asociado'!$J:$L,'(5) Deporte Asociado'!$P:$P,'(5) Deporte Asociado'!$R:$S,'(5) Deporte Asociado'!$U:$W</definedName>
    <definedName name="Z_42BB51DB_DC3E_4DA5_9499_5574EB19780E_.wvu.Cols" localSheetId="5" hidden="1">'(6) Juegos Intercolegiados'!#REF!,'(6) Juegos Intercolegiados'!$E:$E,'(6) Juegos Intercolegiados'!$J:$L,'(6) Juegos Intercolegiados'!$P:$P,'(6) Juegos Intercolegiados'!$R:$S,'(6) Juegos Intercolegiados'!$U:$W</definedName>
    <definedName name="Z_42BB51DB_DC3E_4DA5_9499_5574EB19780E_.wvu.Cols" localSheetId="6" hidden="1">'(7) Deporte Social y C'!#REF!,'(7) Deporte Social y C'!$E:$E,'(7) Deporte Social y C'!$J:$L,'(7) Deporte Social y C'!$P:$P,'(7) Deporte Social y C'!$R:$S,'(7) Deporte Social y C'!$U:$W</definedName>
    <definedName name="Z_42BB51DB_DC3E_4DA5_9499_5574EB19780E_.wvu.Cols" localSheetId="7" hidden="1">'(8) Recreacion y Aprove T'!#REF!,'(8) Recreacion y Aprove T'!$E:$E,'(8) Recreacion y Aprove T'!$J:$L,'(8) Recreacion y Aprove T'!$P:$P,'(8) Recreacion y Aprove T'!$R:$S,'(8) Recreacion y Aprove T'!$U:$W</definedName>
    <definedName name="Z_42BB51DB_DC3E_4DA5_9499_5574EB19780E_.wvu.Cols" localSheetId="8" hidden="1">'(9) Habitos y Estilo VS'!#REF!,'(9) Habitos y Estilo VS'!$E:$E,'(9) Habitos y Estilo VS'!$J:$L,'(9) Habitos y Estilo VS'!$P:$P,'(9) Habitos y Estilo VS'!$R:$S,'(9) Habitos y Estilo VS'!$U:$W</definedName>
    <definedName name="Z_42BB51DB_DC3E_4DA5_9499_5574EB19780E_.wvu.PrintArea" localSheetId="9" hidden="1">'(10) Talento Humano'!$A$5:$U$15</definedName>
    <definedName name="Z_42BB51DB_DC3E_4DA5_9499_5574EB19780E_.wvu.PrintArea" localSheetId="10" hidden="1">'(11) Seguridad y Salud T'!$A$1:$V$12</definedName>
    <definedName name="Z_42BB51DB_DC3E_4DA5_9499_5574EB19780E_.wvu.PrintArea" localSheetId="11" hidden="1">'(12) Sistemas'!$A$1:$V$13</definedName>
    <definedName name="Z_42BB51DB_DC3E_4DA5_9499_5574EB19780E_.wvu.PrintArea" localSheetId="12" hidden="1">'(13) Archivo Central'!$A$1:$V$13</definedName>
    <definedName name="Z_42BB51DB_DC3E_4DA5_9499_5574EB19780E_.wvu.PrintArea" localSheetId="13" hidden="1">'(14) Contabilidad'!$A$1:$V$12</definedName>
    <definedName name="Z_42BB51DB_DC3E_4DA5_9499_5574EB19780E_.wvu.PrintArea" localSheetId="14" hidden="1">'(15) Presupuesto'!$A$4:$V$12</definedName>
    <definedName name="Z_42BB51DB_DC3E_4DA5_9499_5574EB19780E_.wvu.PrintArea" localSheetId="15" hidden="1">'(16) Tesorería'!$A$1:$V$13</definedName>
    <definedName name="Z_42BB51DB_DC3E_4DA5_9499_5574EB19780E_.wvu.PrintArea" localSheetId="16" hidden="1">'(17) Almacén'!$A$1:$V$12</definedName>
    <definedName name="Z_42BB51DB_DC3E_4DA5_9499_5574EB19780E_.wvu.PrintArea" localSheetId="1" hidden="1">'(2) Control Interno'!$A$1:$U$19</definedName>
    <definedName name="Z_42BB51DB_DC3E_4DA5_9499_5574EB19780E_.wvu.PrintArea" localSheetId="2" hidden="1">'(3) Juridica'!$A$1:$U$11</definedName>
    <definedName name="Z_42BB51DB_DC3E_4DA5_9499_5574EB19780E_.wvu.PrintArea" localSheetId="3" hidden="1">'(4) Contratación'!$A$3:$U$12</definedName>
    <definedName name="Z_42BB51DB_DC3E_4DA5_9499_5574EB19780E_.wvu.PrintArea" localSheetId="5" hidden="1">'(6) Juegos Intercolegiados'!$A$1:$U$17</definedName>
    <definedName name="Z_42BB51DB_DC3E_4DA5_9499_5574EB19780E_.wvu.PrintArea" localSheetId="6" hidden="1">'(7) Deporte Social y C'!$A$1:$U$10</definedName>
    <definedName name="Z_42BB51DB_DC3E_4DA5_9499_5574EB19780E_.wvu.PrintArea" localSheetId="7" hidden="1">'(8) Recreacion y Aprove T'!$A$1:$U$9</definedName>
    <definedName name="Z_42BB51DB_DC3E_4DA5_9499_5574EB19780E_.wvu.PrintArea" localSheetId="8" hidden="1">'(9) Habitos y Estilo VS'!$A$1:$U$10</definedName>
    <definedName name="Z_42BB51DB_DC3E_4DA5_9499_5574EB19780E_.wvu.PrintTitles" localSheetId="9" hidden="1">'(10) Talento Humano'!$10:$11</definedName>
    <definedName name="Z_42BB51DB_DC3E_4DA5_9499_5574EB19780E_.wvu.PrintTitles" localSheetId="10" hidden="1">'(11) Seguridad y Salud T'!$8:$9</definedName>
    <definedName name="Z_42BB51DB_DC3E_4DA5_9499_5574EB19780E_.wvu.PrintTitles" localSheetId="11" hidden="1">'(12) Sistemas'!$8:$9</definedName>
    <definedName name="Z_42BB51DB_DC3E_4DA5_9499_5574EB19780E_.wvu.PrintTitles" localSheetId="12" hidden="1">'(13) Archivo Central'!$7:$8</definedName>
    <definedName name="Z_42BB51DB_DC3E_4DA5_9499_5574EB19780E_.wvu.PrintTitles" localSheetId="13" hidden="1">'(14) Contabilidad'!$8:$9</definedName>
    <definedName name="Z_42BB51DB_DC3E_4DA5_9499_5574EB19780E_.wvu.PrintTitles" localSheetId="14" hidden="1">'(15) Presupuesto'!$9:$10</definedName>
    <definedName name="Z_42BB51DB_DC3E_4DA5_9499_5574EB19780E_.wvu.PrintTitles" localSheetId="15" hidden="1">'(16) Tesorería'!$8:$9</definedName>
    <definedName name="Z_42BB51DB_DC3E_4DA5_9499_5574EB19780E_.wvu.PrintTitles" localSheetId="1" hidden="1">'(2) Control Interno'!$7:$8</definedName>
    <definedName name="Z_42BB51DB_DC3E_4DA5_9499_5574EB19780E_.wvu.PrintTitles" localSheetId="2" hidden="1">'(3) Juridica'!$8:$9</definedName>
    <definedName name="Z_42BB51DB_DC3E_4DA5_9499_5574EB19780E_.wvu.PrintTitles" localSheetId="5" hidden="1">'(6) Juegos Intercolegiados'!$7:$8</definedName>
    <definedName name="Z_42BB51DB_DC3E_4DA5_9499_5574EB19780E_.wvu.PrintTitles" localSheetId="6" hidden="1">'(7) Deporte Social y C'!$7:$8</definedName>
    <definedName name="Z_42BB51DB_DC3E_4DA5_9499_5574EB19780E_.wvu.PrintTitles" localSheetId="8" hidden="1">'(9) Habitos y Estilo VS'!$7:$8</definedName>
    <definedName name="Z_4890415D_ABA4_4363_9A7D_9DAD39F08A9F_.wvu.Cols" localSheetId="0" hidden="1">'(1) Planeación'!#REF!,'(1) Planeación'!$E:$E,'(1) Planeación'!$J:$L,'(1) Planeación'!$P:$P,'(1) Planeación'!$R:$S,'(1) Planeación'!$U:$W</definedName>
    <definedName name="Z_4890415D_ABA4_4363_9A7D_9DAD39F08A9F_.wvu.Cols" localSheetId="4" hidden="1">'(5) Deporte Asociado'!#REF!,'(5) Deporte Asociado'!$E:$E,'(5) Deporte Asociado'!$J:$L,'(5) Deporte Asociado'!$P:$P,'(5) Deporte Asociado'!$R:$S,'(5) Deporte Asociado'!$U:$W</definedName>
    <definedName name="Z_4890415D_ABA4_4363_9A7D_9DAD39F08A9F_.wvu.PrintArea" localSheetId="9" hidden="1">'(10) Talento Humano'!$A$5:$U$15</definedName>
    <definedName name="Z_4890415D_ABA4_4363_9A7D_9DAD39F08A9F_.wvu.PrintArea" localSheetId="10" hidden="1">'(11) Seguridad y Salud T'!$A$1:$V$12</definedName>
    <definedName name="Z_4890415D_ABA4_4363_9A7D_9DAD39F08A9F_.wvu.PrintArea" localSheetId="11" hidden="1">'(12) Sistemas'!$A$1:$V$13</definedName>
    <definedName name="Z_4890415D_ABA4_4363_9A7D_9DAD39F08A9F_.wvu.PrintArea" localSheetId="12" hidden="1">'(13) Archivo Central'!$A$1:$V$13</definedName>
    <definedName name="Z_4890415D_ABA4_4363_9A7D_9DAD39F08A9F_.wvu.PrintArea" localSheetId="13" hidden="1">'(14) Contabilidad'!$A$1:$V$12</definedName>
    <definedName name="Z_4890415D_ABA4_4363_9A7D_9DAD39F08A9F_.wvu.PrintArea" localSheetId="14" hidden="1">'(15) Presupuesto'!$A$4:$V$12</definedName>
    <definedName name="Z_4890415D_ABA4_4363_9A7D_9DAD39F08A9F_.wvu.PrintArea" localSheetId="15" hidden="1">'(16) Tesorería'!$A$1:$V$13</definedName>
    <definedName name="Z_4890415D_ABA4_4363_9A7D_9DAD39F08A9F_.wvu.PrintArea" localSheetId="16" hidden="1">'(17) Almacén'!$A$1:$V$12</definedName>
    <definedName name="Z_4890415D_ABA4_4363_9A7D_9DAD39F08A9F_.wvu.PrintArea" localSheetId="1" hidden="1">'(2) Control Interno'!$A$1:$U$12</definedName>
    <definedName name="Z_4890415D_ABA4_4363_9A7D_9DAD39F08A9F_.wvu.PrintArea" localSheetId="2" hidden="1">'(3) Juridica'!$A$1:$U$11</definedName>
    <definedName name="Z_4890415D_ABA4_4363_9A7D_9DAD39F08A9F_.wvu.PrintArea" localSheetId="3" hidden="1">'(4) Contratación'!$A$3:$U$12</definedName>
    <definedName name="Z_4890415D_ABA4_4363_9A7D_9DAD39F08A9F_.wvu.PrintArea" localSheetId="5" hidden="1">'(6) Juegos Intercolegiados'!$A$1:$U$10</definedName>
    <definedName name="Z_4890415D_ABA4_4363_9A7D_9DAD39F08A9F_.wvu.PrintArea" localSheetId="6" hidden="1">'(7) Deporte Social y C'!$A$1:$U$10</definedName>
    <definedName name="Z_4890415D_ABA4_4363_9A7D_9DAD39F08A9F_.wvu.PrintArea" localSheetId="7" hidden="1">'(8) Recreacion y Aprove T'!$A$1:$U$9</definedName>
    <definedName name="Z_4890415D_ABA4_4363_9A7D_9DAD39F08A9F_.wvu.PrintArea" localSheetId="8" hidden="1">'(9) Habitos y Estilo VS'!$A$1:$U$10</definedName>
    <definedName name="Z_4890415D_ABA4_4363_9A7D_9DAD39F08A9F_.wvu.PrintTitles" localSheetId="9" hidden="1">'(10) Talento Humano'!$10:$11</definedName>
    <definedName name="Z_4890415D_ABA4_4363_9A7D_9DAD39F08A9F_.wvu.PrintTitles" localSheetId="10" hidden="1">'(11) Seguridad y Salud T'!$8:$9</definedName>
    <definedName name="Z_4890415D_ABA4_4363_9A7D_9DAD39F08A9F_.wvu.PrintTitles" localSheetId="11" hidden="1">'(12) Sistemas'!$8:$9</definedName>
    <definedName name="Z_4890415D_ABA4_4363_9A7D_9DAD39F08A9F_.wvu.PrintTitles" localSheetId="12" hidden="1">'(13) Archivo Central'!$7:$8</definedName>
    <definedName name="Z_4890415D_ABA4_4363_9A7D_9DAD39F08A9F_.wvu.PrintTitles" localSheetId="13" hidden="1">'(14) Contabilidad'!$8:$9</definedName>
    <definedName name="Z_4890415D_ABA4_4363_9A7D_9DAD39F08A9F_.wvu.PrintTitles" localSheetId="14" hidden="1">'(15) Presupuesto'!$9:$10</definedName>
    <definedName name="Z_4890415D_ABA4_4363_9A7D_9DAD39F08A9F_.wvu.PrintTitles" localSheetId="15" hidden="1">'(16) Tesorería'!$8:$9</definedName>
    <definedName name="Z_4890415D_ABA4_4363_9A7D_9DAD39F08A9F_.wvu.PrintTitles" localSheetId="1" hidden="1">'(2) Control Interno'!$7:$8</definedName>
    <definedName name="Z_4890415D_ABA4_4363_9A7D_9DAD39F08A9F_.wvu.PrintTitles" localSheetId="2" hidden="1">'(3) Juridica'!$8:$9</definedName>
    <definedName name="Z_4890415D_ABA4_4363_9A7D_9DAD39F08A9F_.wvu.PrintTitles" localSheetId="5" hidden="1">'(6) Juegos Intercolegiados'!$7:$8</definedName>
    <definedName name="Z_4890415D_ABA4_4363_9A7D_9DAD39F08A9F_.wvu.PrintTitles" localSheetId="6" hidden="1">'(7) Deporte Social y C'!$7:$8</definedName>
    <definedName name="Z_4890415D_ABA4_4363_9A7D_9DAD39F08A9F_.wvu.PrintTitles" localSheetId="8" hidden="1">'(9) Habitos y Estilo VS'!$7:$8</definedName>
    <definedName name="Z_915A0EBC_A358_405B_93F7_90752DA34B9F_.wvu.Cols" localSheetId="0" hidden="1">'(1) Planeación'!#REF!,'(1) Planeación'!$E:$E,'(1) Planeación'!$J:$L,'(1) Planeación'!$P:$P,'(1) Planeación'!$R:$S,'(1) Planeación'!$U:$W</definedName>
    <definedName name="Z_915A0EBC_A358_405B_93F7_90752DA34B9F_.wvu.Cols" localSheetId="9" hidden="1">'(10) Talento Humano'!#REF!,'(10) Talento Humano'!$E:$E,'(10) Talento Humano'!$J:$L,'(10) Talento Humano'!$P:$P,'(10) Talento Humano'!$R:$S,'(10) Talento Humano'!$U:$U</definedName>
    <definedName name="Z_915A0EBC_A358_405B_93F7_90752DA34B9F_.wvu.Cols" localSheetId="1" hidden="1">'(2) Control Interno'!#REF!,'(2) Control Interno'!$E:$E,'(2) Control Interno'!$J:$L,'(2) Control Interno'!$P:$P,'(2) Control Interno'!$R:$S,'(2) Control Interno'!$U:$W</definedName>
    <definedName name="Z_915A0EBC_A358_405B_93F7_90752DA34B9F_.wvu.Cols" localSheetId="2" hidden="1">'(3) Juridica'!#REF!,'(3) Juridica'!$E:$E,'(3) Juridica'!$J:$L,'(3) Juridica'!$P:$P,'(3) Juridica'!$R:$S,'(3) Juridica'!$U:$W</definedName>
    <definedName name="Z_915A0EBC_A358_405B_93F7_90752DA34B9F_.wvu.Cols" localSheetId="3" hidden="1">'(4) Contratación'!#REF!,'(4) Contratación'!$E:$E,'(4) Contratación'!$J:$L,'(4) Contratación'!$P:$P,'(4) Contratación'!$R:$S,'(4) Contratación'!$U:$W</definedName>
    <definedName name="Z_915A0EBC_A358_405B_93F7_90752DA34B9F_.wvu.Cols" localSheetId="4" hidden="1">'(5) Deporte Asociado'!#REF!,'(5) Deporte Asociado'!$E:$E,'(5) Deporte Asociado'!$J:$L,'(5) Deporte Asociado'!$P:$P,'(5) Deporte Asociado'!$R:$S,'(5) Deporte Asociado'!$U:$W</definedName>
    <definedName name="Z_915A0EBC_A358_405B_93F7_90752DA34B9F_.wvu.Cols" localSheetId="5" hidden="1">'(6) Juegos Intercolegiados'!#REF!,'(6) Juegos Intercolegiados'!$E:$E,'(6) Juegos Intercolegiados'!$J:$L,'(6) Juegos Intercolegiados'!$P:$P,'(6) Juegos Intercolegiados'!$R:$S,'(6) Juegos Intercolegiados'!$U:$W</definedName>
    <definedName name="Z_915A0EBC_A358_405B_93F7_90752DA34B9F_.wvu.Cols" localSheetId="6" hidden="1">'(7) Deporte Social y C'!#REF!,'(7) Deporte Social y C'!$E:$E,'(7) Deporte Social y C'!$J:$L,'(7) Deporte Social y C'!$P:$P,'(7) Deporte Social y C'!$R:$S,'(7) Deporte Social y C'!$U:$W</definedName>
    <definedName name="Z_915A0EBC_A358_405B_93F7_90752DA34B9F_.wvu.Cols" localSheetId="7" hidden="1">'(8) Recreacion y Aprove T'!#REF!,'(8) Recreacion y Aprove T'!$E:$E,'(8) Recreacion y Aprove T'!$J:$L,'(8) Recreacion y Aprove T'!$P:$P,'(8) Recreacion y Aprove T'!$R:$S,'(8) Recreacion y Aprove T'!$U:$W</definedName>
    <definedName name="Z_915A0EBC_A358_405B_93F7_90752DA34B9F_.wvu.Cols" localSheetId="8" hidden="1">'(9) Habitos y Estilo VS'!#REF!,'(9) Habitos y Estilo VS'!$E:$E,'(9) Habitos y Estilo VS'!$J:$L,'(9) Habitos y Estilo VS'!$P:$P,'(9) Habitos y Estilo VS'!$R:$S,'(9) Habitos y Estilo VS'!$U:$W</definedName>
    <definedName name="Z_915A0EBC_A358_405B_93F7_90752DA34B9F_.wvu.PrintArea" localSheetId="9" hidden="1">'(10) Talento Humano'!$A$5:$U$15</definedName>
    <definedName name="Z_915A0EBC_A358_405B_93F7_90752DA34B9F_.wvu.PrintArea" localSheetId="10" hidden="1">'(11) Seguridad y Salud T'!$A$1:$V$12</definedName>
    <definedName name="Z_915A0EBC_A358_405B_93F7_90752DA34B9F_.wvu.PrintArea" localSheetId="11" hidden="1">'(12) Sistemas'!$A$1:$V$13</definedName>
    <definedName name="Z_915A0EBC_A358_405B_93F7_90752DA34B9F_.wvu.PrintArea" localSheetId="12" hidden="1">'(13) Archivo Central'!$A$1:$V$13</definedName>
    <definedName name="Z_915A0EBC_A358_405B_93F7_90752DA34B9F_.wvu.PrintArea" localSheetId="13" hidden="1">'(14) Contabilidad'!$A$1:$V$12</definedName>
    <definedName name="Z_915A0EBC_A358_405B_93F7_90752DA34B9F_.wvu.PrintArea" localSheetId="14" hidden="1">'(15) Presupuesto'!$A$4:$V$12</definedName>
    <definedName name="Z_915A0EBC_A358_405B_93F7_90752DA34B9F_.wvu.PrintArea" localSheetId="15" hidden="1">'(16) Tesorería'!$A$1:$V$13</definedName>
    <definedName name="Z_915A0EBC_A358_405B_93F7_90752DA34B9F_.wvu.PrintArea" localSheetId="16" hidden="1">'(17) Almacén'!$A$1:$V$12</definedName>
    <definedName name="Z_915A0EBC_A358_405B_93F7_90752DA34B9F_.wvu.PrintArea" localSheetId="1" hidden="1">'(2) Control Interno'!$A$1:$U$19</definedName>
    <definedName name="Z_915A0EBC_A358_405B_93F7_90752DA34B9F_.wvu.PrintArea" localSheetId="2" hidden="1">'(3) Juridica'!$A$1:$U$11</definedName>
    <definedName name="Z_915A0EBC_A358_405B_93F7_90752DA34B9F_.wvu.PrintArea" localSheetId="3" hidden="1">'(4) Contratación'!$A$3:$U$12</definedName>
    <definedName name="Z_915A0EBC_A358_405B_93F7_90752DA34B9F_.wvu.PrintArea" localSheetId="5" hidden="1">'(6) Juegos Intercolegiados'!$A$1:$U$17</definedName>
    <definedName name="Z_915A0EBC_A358_405B_93F7_90752DA34B9F_.wvu.PrintArea" localSheetId="6" hidden="1">'(7) Deporte Social y C'!$A$1:$U$10</definedName>
    <definedName name="Z_915A0EBC_A358_405B_93F7_90752DA34B9F_.wvu.PrintArea" localSheetId="7" hidden="1">'(8) Recreacion y Aprove T'!$A$1:$U$9</definedName>
    <definedName name="Z_915A0EBC_A358_405B_93F7_90752DA34B9F_.wvu.PrintArea" localSheetId="8" hidden="1">'(9) Habitos y Estilo VS'!$A$1:$U$10</definedName>
    <definedName name="Z_915A0EBC_A358_405B_93F7_90752DA34B9F_.wvu.PrintTitles" localSheetId="9" hidden="1">'(10) Talento Humano'!$10:$11</definedName>
    <definedName name="Z_915A0EBC_A358_405B_93F7_90752DA34B9F_.wvu.PrintTitles" localSheetId="10" hidden="1">'(11) Seguridad y Salud T'!$8:$9</definedName>
    <definedName name="Z_915A0EBC_A358_405B_93F7_90752DA34B9F_.wvu.PrintTitles" localSheetId="11" hidden="1">'(12) Sistemas'!$8:$9</definedName>
    <definedName name="Z_915A0EBC_A358_405B_93F7_90752DA34B9F_.wvu.PrintTitles" localSheetId="12" hidden="1">'(13) Archivo Central'!$7:$8</definedName>
    <definedName name="Z_915A0EBC_A358_405B_93F7_90752DA34B9F_.wvu.PrintTitles" localSheetId="13" hidden="1">'(14) Contabilidad'!$8:$9</definedName>
    <definedName name="Z_915A0EBC_A358_405B_93F7_90752DA34B9F_.wvu.PrintTitles" localSheetId="14" hidden="1">'(15) Presupuesto'!$9:$10</definedName>
    <definedName name="Z_915A0EBC_A358_405B_93F7_90752DA34B9F_.wvu.PrintTitles" localSheetId="15" hidden="1">'(16) Tesorería'!$8:$9</definedName>
    <definedName name="Z_915A0EBC_A358_405B_93F7_90752DA34B9F_.wvu.PrintTitles" localSheetId="1" hidden="1">'(2) Control Interno'!$7:$8</definedName>
    <definedName name="Z_915A0EBC_A358_405B_93F7_90752DA34B9F_.wvu.PrintTitles" localSheetId="2" hidden="1">'(3) Juridica'!$8:$9</definedName>
    <definedName name="Z_915A0EBC_A358_405B_93F7_90752DA34B9F_.wvu.PrintTitles" localSheetId="5" hidden="1">'(6) Juegos Intercolegiados'!$7:$8</definedName>
    <definedName name="Z_915A0EBC_A358_405B_93F7_90752DA34B9F_.wvu.PrintTitles" localSheetId="6" hidden="1">'(7) Deporte Social y C'!$7:$8</definedName>
    <definedName name="Z_915A0EBC_A358_405B_93F7_90752DA34B9F_.wvu.PrintTitles" localSheetId="8" hidden="1">'(9) Habitos y Estilo VS'!$7:$8</definedName>
    <definedName name="Z_97D65C1E_976A_4956_97FC_0E8188ABCFAA_.wvu.Cols" localSheetId="0" hidden="1">'(1) Planeación'!#REF!,'(1) Planeación'!$E:$E,'(1) Planeación'!$J:$L,'(1) Planeación'!$P:$P,'(1) Planeación'!$R:$S,'(1) Planeación'!$U:$W</definedName>
    <definedName name="Z_97D65C1E_976A_4956_97FC_0E8188ABCFAA_.wvu.Cols" localSheetId="9" hidden="1">'(10) Talento Humano'!#REF!,'(10) Talento Humano'!$E:$E,'(10) Talento Humano'!$J:$L,'(10) Talento Humano'!$P:$P,'(10) Talento Humano'!$R:$S,'(10) Talento Humano'!$U:$U</definedName>
    <definedName name="Z_97D65C1E_976A_4956_97FC_0E8188ABCFAA_.wvu.Cols" localSheetId="10" hidden="1">'(11) Seguridad y Salud T'!$D:$D,'(11) Seguridad y Salud T'!$F:$F,'(11) Seguridad y Salud T'!$K:$M,'(11) Seguridad y Salud T'!$Q:$Q,'(11) Seguridad y Salud T'!$S:$T,'(11) Seguridad y Salud T'!$V:$X</definedName>
    <definedName name="Z_97D65C1E_976A_4956_97FC_0E8188ABCFAA_.wvu.Cols" localSheetId="11" hidden="1">'(12) Sistemas'!$D:$D,'(12) Sistemas'!$F:$F,'(12) Sistemas'!$K:$M,'(12) Sistemas'!$Q:$Q,'(12) Sistemas'!$S:$T,'(12) Sistemas'!$V:$X</definedName>
    <definedName name="Z_97D65C1E_976A_4956_97FC_0E8188ABCFAA_.wvu.Cols" localSheetId="12" hidden="1">'(13) Archivo Central'!$D:$D,'(13) Archivo Central'!$F:$F,'(13) Archivo Central'!$K:$M,'(13) Archivo Central'!$Q:$Q,'(13) Archivo Central'!$S:$T,'(13) Archivo Central'!$V:$X</definedName>
    <definedName name="Z_97D65C1E_976A_4956_97FC_0E8188ABCFAA_.wvu.Cols" localSheetId="13" hidden="1">'(14) Contabilidad'!$D:$D,'(14) Contabilidad'!$F:$F,'(14) Contabilidad'!$K:$M,'(14) Contabilidad'!$Q:$Q,'(14) Contabilidad'!$S:$T,'(14) Contabilidad'!$V:$X</definedName>
    <definedName name="Z_97D65C1E_976A_4956_97FC_0E8188ABCFAA_.wvu.Cols" localSheetId="14" hidden="1">'(15) Presupuesto'!$D:$D,'(15) Presupuesto'!$F:$F,'(15) Presupuesto'!$K:$M,'(15) Presupuesto'!$Q:$Q,'(15) Presupuesto'!$S:$T,'(15) Presupuesto'!$V:$V</definedName>
    <definedName name="Z_97D65C1E_976A_4956_97FC_0E8188ABCFAA_.wvu.Cols" localSheetId="15" hidden="1">'(16) Tesorería'!$D:$D,'(16) Tesorería'!$F:$F,'(16) Tesorería'!$K:$M,'(16) Tesorería'!$Q:$Q,'(16) Tesorería'!$S:$T,'(16) Tesorería'!$V:$V</definedName>
    <definedName name="Z_97D65C1E_976A_4956_97FC_0E8188ABCFAA_.wvu.Cols" localSheetId="16" hidden="1">'(17) Almacén'!$D:$D,'(17) Almacén'!$F:$F,'(17) Almacén'!$K:$M,'(17) Almacén'!$Q:$Q,'(17) Almacén'!$S:$T,'(17) Almacén'!$V:$V</definedName>
    <definedName name="Z_97D65C1E_976A_4956_97FC_0E8188ABCFAA_.wvu.Cols" localSheetId="1" hidden="1">'(2) Control Interno'!#REF!,'(2) Control Interno'!$E:$E,'(2) Control Interno'!$J:$L,'(2) Control Interno'!$P:$P,'(2) Control Interno'!$R:$S,'(2) Control Interno'!$U:$W</definedName>
    <definedName name="Z_97D65C1E_976A_4956_97FC_0E8188ABCFAA_.wvu.Cols" localSheetId="2" hidden="1">'(3) Juridica'!#REF!,'(3) Juridica'!$E:$E,'(3) Juridica'!$J:$L,'(3) Juridica'!$P:$P,'(3) Juridica'!$R:$S,'(3) Juridica'!$U:$W</definedName>
    <definedName name="Z_97D65C1E_976A_4956_97FC_0E8188ABCFAA_.wvu.Cols" localSheetId="3" hidden="1">'(4) Contratación'!#REF!,'(4) Contratación'!$E:$E,'(4) Contratación'!$J:$L,'(4) Contratación'!$P:$P,'(4) Contratación'!$R:$S,'(4) Contratación'!$U:$W</definedName>
    <definedName name="Z_97D65C1E_976A_4956_97FC_0E8188ABCFAA_.wvu.Cols" localSheetId="4" hidden="1">'(5) Deporte Asociado'!#REF!,'(5) Deporte Asociado'!$E:$E,'(5) Deporte Asociado'!$J:$L,'(5) Deporte Asociado'!$P:$P,'(5) Deporte Asociado'!$R:$S,'(5) Deporte Asociado'!$U:$W</definedName>
    <definedName name="Z_97D65C1E_976A_4956_97FC_0E8188ABCFAA_.wvu.Cols" localSheetId="5" hidden="1">'(6) Juegos Intercolegiados'!#REF!,'(6) Juegos Intercolegiados'!$E:$E,'(6) Juegos Intercolegiados'!$J:$L,'(6) Juegos Intercolegiados'!$P:$P,'(6) Juegos Intercolegiados'!$R:$S,'(6) Juegos Intercolegiados'!$U:$W</definedName>
    <definedName name="Z_97D65C1E_976A_4956_97FC_0E8188ABCFAA_.wvu.Cols" localSheetId="6" hidden="1">'(7) Deporte Social y C'!#REF!,'(7) Deporte Social y C'!$E:$E,'(7) Deporte Social y C'!$J:$L,'(7) Deporte Social y C'!$P:$P,'(7) Deporte Social y C'!$R:$S,'(7) Deporte Social y C'!$U:$W</definedName>
    <definedName name="Z_97D65C1E_976A_4956_97FC_0E8188ABCFAA_.wvu.Cols" localSheetId="7" hidden="1">'(8) Recreacion y Aprove T'!#REF!,'(8) Recreacion y Aprove T'!$E:$E,'(8) Recreacion y Aprove T'!$J:$L,'(8) Recreacion y Aprove T'!$P:$P,'(8) Recreacion y Aprove T'!$R:$S,'(8) Recreacion y Aprove T'!$U:$W</definedName>
    <definedName name="Z_97D65C1E_976A_4956_97FC_0E8188ABCFAA_.wvu.Cols" localSheetId="8" hidden="1">'(9) Habitos y Estilo VS'!#REF!,'(9) Habitos y Estilo VS'!$E:$E,'(9) Habitos y Estilo VS'!$J:$L,'(9) Habitos y Estilo VS'!$P:$P,'(9) Habitos y Estilo VS'!$R:$S,'(9) Habitos y Estilo VS'!$U:$W</definedName>
    <definedName name="Z_97D65C1E_976A_4956_97FC_0E8188ABCFAA_.wvu.PrintArea" localSheetId="9" hidden="1">'(10) Talento Humano'!$A$5:$U$15</definedName>
    <definedName name="Z_97D65C1E_976A_4956_97FC_0E8188ABCFAA_.wvu.PrintArea" localSheetId="10" hidden="1">'(11) Seguridad y Salud T'!$A$1:$V$12</definedName>
    <definedName name="Z_97D65C1E_976A_4956_97FC_0E8188ABCFAA_.wvu.PrintArea" localSheetId="11" hidden="1">'(12) Sistemas'!$A$1:$V$13</definedName>
    <definedName name="Z_97D65C1E_976A_4956_97FC_0E8188ABCFAA_.wvu.PrintArea" localSheetId="12" hidden="1">'(13) Archivo Central'!$A$1:$V$13</definedName>
    <definedName name="Z_97D65C1E_976A_4956_97FC_0E8188ABCFAA_.wvu.PrintArea" localSheetId="13" hidden="1">'(14) Contabilidad'!$A$1:$V$12</definedName>
    <definedName name="Z_97D65C1E_976A_4956_97FC_0E8188ABCFAA_.wvu.PrintArea" localSheetId="14" hidden="1">'(15) Presupuesto'!$A$4:$V$12</definedName>
    <definedName name="Z_97D65C1E_976A_4956_97FC_0E8188ABCFAA_.wvu.PrintArea" localSheetId="15" hidden="1">'(16) Tesorería'!$A$1:$V$13</definedName>
    <definedName name="Z_97D65C1E_976A_4956_97FC_0E8188ABCFAA_.wvu.PrintArea" localSheetId="16" hidden="1">'(17) Almacén'!$A$1:$V$12</definedName>
    <definedName name="Z_97D65C1E_976A_4956_97FC_0E8188ABCFAA_.wvu.PrintArea" localSheetId="1" hidden="1">'(2) Control Interno'!$A$1:$U$19</definedName>
    <definedName name="Z_97D65C1E_976A_4956_97FC_0E8188ABCFAA_.wvu.PrintArea" localSheetId="2" hidden="1">'(3) Juridica'!$A$1:$U$11</definedName>
    <definedName name="Z_97D65C1E_976A_4956_97FC_0E8188ABCFAA_.wvu.PrintArea" localSheetId="3" hidden="1">'(4) Contratación'!$A$3:$U$12</definedName>
    <definedName name="Z_97D65C1E_976A_4956_97FC_0E8188ABCFAA_.wvu.PrintArea" localSheetId="5" hidden="1">'(6) Juegos Intercolegiados'!$A$1:$U$17</definedName>
    <definedName name="Z_97D65C1E_976A_4956_97FC_0E8188ABCFAA_.wvu.PrintArea" localSheetId="6" hidden="1">'(7) Deporte Social y C'!$A$1:$U$10</definedName>
    <definedName name="Z_97D65C1E_976A_4956_97FC_0E8188ABCFAA_.wvu.PrintArea" localSheetId="7" hidden="1">'(8) Recreacion y Aprove T'!$A$1:$U$9</definedName>
    <definedName name="Z_97D65C1E_976A_4956_97FC_0E8188ABCFAA_.wvu.PrintArea" localSheetId="8" hidden="1">'(9) Habitos y Estilo VS'!$A$1:$U$10</definedName>
    <definedName name="Z_97D65C1E_976A_4956_97FC_0E8188ABCFAA_.wvu.PrintTitles" localSheetId="9" hidden="1">'(10) Talento Humano'!$10:$11</definedName>
    <definedName name="Z_97D65C1E_976A_4956_97FC_0E8188ABCFAA_.wvu.PrintTitles" localSheetId="10" hidden="1">'(11) Seguridad y Salud T'!$8:$9</definedName>
    <definedName name="Z_97D65C1E_976A_4956_97FC_0E8188ABCFAA_.wvu.PrintTitles" localSheetId="11" hidden="1">'(12) Sistemas'!$8:$9</definedName>
    <definedName name="Z_97D65C1E_976A_4956_97FC_0E8188ABCFAA_.wvu.PrintTitles" localSheetId="12" hidden="1">'(13) Archivo Central'!$7:$8</definedName>
    <definedName name="Z_97D65C1E_976A_4956_97FC_0E8188ABCFAA_.wvu.PrintTitles" localSheetId="13" hidden="1">'(14) Contabilidad'!$8:$9</definedName>
    <definedName name="Z_97D65C1E_976A_4956_97FC_0E8188ABCFAA_.wvu.PrintTitles" localSheetId="14" hidden="1">'(15) Presupuesto'!$9:$10</definedName>
    <definedName name="Z_97D65C1E_976A_4956_97FC_0E8188ABCFAA_.wvu.PrintTitles" localSheetId="15" hidden="1">'(16) Tesorería'!$8:$9</definedName>
    <definedName name="Z_97D65C1E_976A_4956_97FC_0E8188ABCFAA_.wvu.PrintTitles" localSheetId="1" hidden="1">'(2) Control Interno'!$7:$8</definedName>
    <definedName name="Z_97D65C1E_976A_4956_97FC_0E8188ABCFAA_.wvu.PrintTitles" localSheetId="2" hidden="1">'(3) Juridica'!$8:$9</definedName>
    <definedName name="Z_97D65C1E_976A_4956_97FC_0E8188ABCFAA_.wvu.PrintTitles" localSheetId="5" hidden="1">'(6) Juegos Intercolegiados'!$7:$8</definedName>
    <definedName name="Z_97D65C1E_976A_4956_97FC_0E8188ABCFAA_.wvu.PrintTitles" localSheetId="6" hidden="1">'(7) Deporte Social y C'!$7:$8</definedName>
    <definedName name="Z_97D65C1E_976A_4956_97FC_0E8188ABCFAA_.wvu.PrintTitles" localSheetId="8" hidden="1">'(9) Habitos y Estilo VS'!$7:$8</definedName>
    <definedName name="Z_ADD38025_F4B2_44E2_9D06_07A9BF0F3A51_.wvu.Cols" localSheetId="0" hidden="1">'(1) Planeación'!#REF!,'(1) Planeación'!$E:$E,'(1) Planeación'!$J:$L,'(1) Planeación'!$P:$P,'(1) Planeación'!$R:$S,'(1) Planeación'!$U:$W</definedName>
    <definedName name="Z_ADD38025_F4B2_44E2_9D06_07A9BF0F3A51_.wvu.Cols" localSheetId="9" hidden="1">'(10) Talento Humano'!#REF!,'(10) Talento Humano'!$E:$E,'(10) Talento Humano'!$J:$L,'(10) Talento Humano'!$P:$P,'(10) Talento Humano'!$R:$S,'(10) Talento Humano'!$U:$U</definedName>
    <definedName name="Z_ADD38025_F4B2_44E2_9D06_07A9BF0F3A51_.wvu.Cols" localSheetId="10" hidden="1">'(11) Seguridad y Salud T'!$D:$D,'(11) Seguridad y Salud T'!$F:$F,'(11) Seguridad y Salud T'!$K:$M,'(11) Seguridad y Salud T'!$Q:$Q,'(11) Seguridad y Salud T'!$S:$T,'(11) Seguridad y Salud T'!$V:$X</definedName>
    <definedName name="Z_ADD38025_F4B2_44E2_9D06_07A9BF0F3A51_.wvu.Cols" localSheetId="11" hidden="1">'(12) Sistemas'!$D:$D,'(12) Sistemas'!$F:$F,'(12) Sistemas'!$K:$M,'(12) Sistemas'!$Q:$Q,'(12) Sistemas'!$S:$T,'(12) Sistemas'!$V:$X</definedName>
    <definedName name="Z_ADD38025_F4B2_44E2_9D06_07A9BF0F3A51_.wvu.Cols" localSheetId="12" hidden="1">'(13) Archivo Central'!$D:$D,'(13) Archivo Central'!$F:$F,'(13) Archivo Central'!$K:$M,'(13) Archivo Central'!$Q:$Q,'(13) Archivo Central'!$S:$T,'(13) Archivo Central'!$V:$X</definedName>
    <definedName name="Z_ADD38025_F4B2_44E2_9D06_07A9BF0F3A51_.wvu.Cols" localSheetId="13" hidden="1">'(14) Contabilidad'!$D:$D,'(14) Contabilidad'!$F:$F,'(14) Contabilidad'!$K:$M,'(14) Contabilidad'!$Q:$Q,'(14) Contabilidad'!$S:$T,'(14) Contabilidad'!$V:$X</definedName>
    <definedName name="Z_ADD38025_F4B2_44E2_9D06_07A9BF0F3A51_.wvu.Cols" localSheetId="14" hidden="1">'(15) Presupuesto'!$D:$D,'(15) Presupuesto'!$F:$F,'(15) Presupuesto'!$K:$M,'(15) Presupuesto'!$Q:$Q,'(15) Presupuesto'!$S:$T,'(15) Presupuesto'!$V:$V</definedName>
    <definedName name="Z_ADD38025_F4B2_44E2_9D06_07A9BF0F3A51_.wvu.Cols" localSheetId="15" hidden="1">'(16) Tesorería'!$D:$D,'(16) Tesorería'!$F:$F,'(16) Tesorería'!$K:$M,'(16) Tesorería'!$Q:$Q,'(16) Tesorería'!$S:$T,'(16) Tesorería'!$V:$V</definedName>
    <definedName name="Z_ADD38025_F4B2_44E2_9D06_07A9BF0F3A51_.wvu.Cols" localSheetId="16" hidden="1">'(17) Almacén'!$D:$D,'(17) Almacén'!$F:$F,'(17) Almacén'!$K:$M,'(17) Almacén'!$Q:$Q,'(17) Almacén'!$S:$T,'(17) Almacén'!$V:$V</definedName>
    <definedName name="Z_ADD38025_F4B2_44E2_9D06_07A9BF0F3A51_.wvu.Cols" localSheetId="1" hidden="1">'(2) Control Interno'!#REF!,'(2) Control Interno'!$E:$E,'(2) Control Interno'!$J:$L,'(2) Control Interno'!$P:$P,'(2) Control Interno'!$R:$S,'(2) Control Interno'!$U:$W</definedName>
    <definedName name="Z_ADD38025_F4B2_44E2_9D06_07A9BF0F3A51_.wvu.Cols" localSheetId="2" hidden="1">'(3) Juridica'!#REF!,'(3) Juridica'!$E:$E,'(3) Juridica'!$J:$L,'(3) Juridica'!$P:$P,'(3) Juridica'!$R:$S,'(3) Juridica'!$U:$W</definedName>
    <definedName name="Z_ADD38025_F4B2_44E2_9D06_07A9BF0F3A51_.wvu.Cols" localSheetId="3" hidden="1">'(4) Contratación'!#REF!,'(4) Contratación'!$E:$E,'(4) Contratación'!$J:$L,'(4) Contratación'!$P:$P,'(4) Contratación'!$R:$S,'(4) Contratación'!$U:$W</definedName>
    <definedName name="Z_ADD38025_F4B2_44E2_9D06_07A9BF0F3A51_.wvu.Cols" localSheetId="4" hidden="1">'(5) Deporte Asociado'!#REF!,'(5) Deporte Asociado'!$E:$E,'(5) Deporte Asociado'!$J:$L,'(5) Deporte Asociado'!$P:$P,'(5) Deporte Asociado'!$R:$S,'(5) Deporte Asociado'!$U:$W</definedName>
    <definedName name="Z_ADD38025_F4B2_44E2_9D06_07A9BF0F3A51_.wvu.Cols" localSheetId="5" hidden="1">'(6) Juegos Intercolegiados'!#REF!,'(6) Juegos Intercolegiados'!$E:$E,'(6) Juegos Intercolegiados'!$J:$L,'(6) Juegos Intercolegiados'!$P:$P,'(6) Juegos Intercolegiados'!$R:$S,'(6) Juegos Intercolegiados'!$U:$W</definedName>
    <definedName name="Z_ADD38025_F4B2_44E2_9D06_07A9BF0F3A51_.wvu.Cols" localSheetId="6" hidden="1">'(7) Deporte Social y C'!#REF!,'(7) Deporte Social y C'!$E:$E,'(7) Deporte Social y C'!$J:$L,'(7) Deporte Social y C'!$P:$P,'(7) Deporte Social y C'!$R:$S,'(7) Deporte Social y C'!$U:$W</definedName>
    <definedName name="Z_ADD38025_F4B2_44E2_9D06_07A9BF0F3A51_.wvu.Cols" localSheetId="7" hidden="1">'(8) Recreacion y Aprove T'!#REF!,'(8) Recreacion y Aprove T'!$E:$E,'(8) Recreacion y Aprove T'!$J:$L,'(8) Recreacion y Aprove T'!$P:$P,'(8) Recreacion y Aprove T'!$R:$S,'(8) Recreacion y Aprove T'!$U:$W</definedName>
    <definedName name="Z_ADD38025_F4B2_44E2_9D06_07A9BF0F3A51_.wvu.Cols" localSheetId="8" hidden="1">'(9) Habitos y Estilo VS'!#REF!,'(9) Habitos y Estilo VS'!$E:$E,'(9) Habitos y Estilo VS'!$J:$L,'(9) Habitos y Estilo VS'!$P:$P,'(9) Habitos y Estilo VS'!$R:$S,'(9) Habitos y Estilo VS'!$U:$W</definedName>
    <definedName name="Z_ADD38025_F4B2_44E2_9D06_07A9BF0F3A51_.wvu.PrintArea" localSheetId="9" hidden="1">'(10) Talento Humano'!$A$5:$U$15</definedName>
    <definedName name="Z_ADD38025_F4B2_44E2_9D06_07A9BF0F3A51_.wvu.PrintArea" localSheetId="10" hidden="1">'(11) Seguridad y Salud T'!$A$1:$V$12</definedName>
    <definedName name="Z_ADD38025_F4B2_44E2_9D06_07A9BF0F3A51_.wvu.PrintArea" localSheetId="11" hidden="1">'(12) Sistemas'!$A$1:$V$13</definedName>
    <definedName name="Z_ADD38025_F4B2_44E2_9D06_07A9BF0F3A51_.wvu.PrintArea" localSheetId="12" hidden="1">'(13) Archivo Central'!$A$1:$V$13</definedName>
    <definedName name="Z_ADD38025_F4B2_44E2_9D06_07A9BF0F3A51_.wvu.PrintArea" localSheetId="13" hidden="1">'(14) Contabilidad'!$A$1:$V$12</definedName>
    <definedName name="Z_ADD38025_F4B2_44E2_9D06_07A9BF0F3A51_.wvu.PrintArea" localSheetId="14" hidden="1">'(15) Presupuesto'!$A$4:$V$12</definedName>
    <definedName name="Z_ADD38025_F4B2_44E2_9D06_07A9BF0F3A51_.wvu.PrintArea" localSheetId="15" hidden="1">'(16) Tesorería'!$A$1:$V$13</definedName>
    <definedName name="Z_ADD38025_F4B2_44E2_9D06_07A9BF0F3A51_.wvu.PrintArea" localSheetId="16" hidden="1">'(17) Almacén'!$A$1:$V$12</definedName>
    <definedName name="Z_ADD38025_F4B2_44E2_9D06_07A9BF0F3A51_.wvu.PrintArea" localSheetId="1" hidden="1">'(2) Control Interno'!$A$1:$U$19</definedName>
    <definedName name="Z_ADD38025_F4B2_44E2_9D06_07A9BF0F3A51_.wvu.PrintArea" localSheetId="2" hidden="1">'(3) Juridica'!$A$1:$U$11</definedName>
    <definedName name="Z_ADD38025_F4B2_44E2_9D06_07A9BF0F3A51_.wvu.PrintArea" localSheetId="3" hidden="1">'(4) Contratación'!$A$3:$U$12</definedName>
    <definedName name="Z_ADD38025_F4B2_44E2_9D06_07A9BF0F3A51_.wvu.PrintArea" localSheetId="5" hidden="1">'(6) Juegos Intercolegiados'!$A$1:$U$17</definedName>
    <definedName name="Z_ADD38025_F4B2_44E2_9D06_07A9BF0F3A51_.wvu.PrintArea" localSheetId="6" hidden="1">'(7) Deporte Social y C'!$A$1:$U$10</definedName>
    <definedName name="Z_ADD38025_F4B2_44E2_9D06_07A9BF0F3A51_.wvu.PrintArea" localSheetId="7" hidden="1">'(8) Recreacion y Aprove T'!$A$1:$U$9</definedName>
    <definedName name="Z_ADD38025_F4B2_44E2_9D06_07A9BF0F3A51_.wvu.PrintArea" localSheetId="8" hidden="1">'(9) Habitos y Estilo VS'!$A$1:$U$10</definedName>
    <definedName name="Z_ADD38025_F4B2_44E2_9D06_07A9BF0F3A51_.wvu.PrintTitles" localSheetId="9" hidden="1">'(10) Talento Humano'!$10:$11</definedName>
    <definedName name="Z_ADD38025_F4B2_44E2_9D06_07A9BF0F3A51_.wvu.PrintTitles" localSheetId="10" hidden="1">'(11) Seguridad y Salud T'!$8:$9</definedName>
    <definedName name="Z_ADD38025_F4B2_44E2_9D06_07A9BF0F3A51_.wvu.PrintTitles" localSheetId="11" hidden="1">'(12) Sistemas'!$8:$9</definedName>
    <definedName name="Z_ADD38025_F4B2_44E2_9D06_07A9BF0F3A51_.wvu.PrintTitles" localSheetId="12" hidden="1">'(13) Archivo Central'!$7:$8</definedName>
    <definedName name="Z_ADD38025_F4B2_44E2_9D06_07A9BF0F3A51_.wvu.PrintTitles" localSheetId="13" hidden="1">'(14) Contabilidad'!$8:$9</definedName>
    <definedName name="Z_ADD38025_F4B2_44E2_9D06_07A9BF0F3A51_.wvu.PrintTitles" localSheetId="14" hidden="1">'(15) Presupuesto'!$9:$10</definedName>
    <definedName name="Z_ADD38025_F4B2_44E2_9D06_07A9BF0F3A51_.wvu.PrintTitles" localSheetId="15" hidden="1">'(16) Tesorería'!$8:$9</definedName>
    <definedName name="Z_ADD38025_F4B2_44E2_9D06_07A9BF0F3A51_.wvu.PrintTitles" localSheetId="1" hidden="1">'(2) Control Interno'!$7:$8</definedName>
    <definedName name="Z_ADD38025_F4B2_44E2_9D06_07A9BF0F3A51_.wvu.PrintTitles" localSheetId="2" hidden="1">'(3) Juridica'!$8:$9</definedName>
    <definedName name="Z_ADD38025_F4B2_44E2_9D06_07A9BF0F3A51_.wvu.PrintTitles" localSheetId="5" hidden="1">'(6) Juegos Intercolegiados'!$7:$8</definedName>
    <definedName name="Z_ADD38025_F4B2_44E2_9D06_07A9BF0F3A51_.wvu.PrintTitles" localSheetId="6" hidden="1">'(7) Deporte Social y C'!$7:$8</definedName>
    <definedName name="Z_ADD38025_F4B2_44E2_9D06_07A9BF0F3A51_.wvu.PrintTitles" localSheetId="8" hidden="1">'(9) Habitos y Estilo VS'!$7:$8</definedName>
    <definedName name="Z_AF3BF2A1_5C19_43AE_A08B_3E418E8AE543_.wvu.Cols" localSheetId="0" hidden="1">'(1) Planeación'!#REF!,'(1) Planeación'!$E:$E,'(1) Planeación'!$J:$L,'(1) Planeación'!$P:$P,'(1) Planeación'!$R:$S,'(1) Planeación'!$U:$W</definedName>
    <definedName name="Z_AF3BF2A1_5C19_43AE_A08B_3E418E8AE543_.wvu.Cols" localSheetId="9" hidden="1">'(10) Talento Humano'!#REF!,'(10) Talento Humano'!$E:$E,'(10) Talento Humano'!$J:$L,'(10) Talento Humano'!$P:$P,'(10) Talento Humano'!$R:$S,'(10) Talento Humano'!$U:$U</definedName>
    <definedName name="Z_AF3BF2A1_5C19_43AE_A08B_3E418E8AE543_.wvu.Cols" localSheetId="10" hidden="1">'(11) Seguridad y Salud T'!$D:$D,'(11) Seguridad y Salud T'!$F:$F,'(11) Seguridad y Salud T'!$K:$M,'(11) Seguridad y Salud T'!$Q:$Q,'(11) Seguridad y Salud T'!$S:$T,'(11) Seguridad y Salud T'!$V:$X</definedName>
    <definedName name="Z_AF3BF2A1_5C19_43AE_A08B_3E418E8AE543_.wvu.Cols" localSheetId="11" hidden="1">'(12) Sistemas'!$D:$D,'(12) Sistemas'!$F:$F,'(12) Sistemas'!$K:$M,'(12) Sistemas'!$Q:$Q,'(12) Sistemas'!$S:$T,'(12) Sistemas'!$V:$X</definedName>
    <definedName name="Z_AF3BF2A1_5C19_43AE_A08B_3E418E8AE543_.wvu.Cols" localSheetId="13" hidden="1">'(14) Contabilidad'!$D:$D,'(14) Contabilidad'!$F:$F,'(14) Contabilidad'!$K:$M,'(14) Contabilidad'!$Q:$Q,'(14) Contabilidad'!$S:$T,'(14) Contabilidad'!$V:$X</definedName>
    <definedName name="Z_AF3BF2A1_5C19_43AE_A08B_3E418E8AE543_.wvu.Cols" localSheetId="14" hidden="1">'(15) Presupuesto'!$D:$D,'(15) Presupuesto'!$F:$F,'(15) Presupuesto'!$K:$M,'(15) Presupuesto'!$Q:$Q,'(15) Presupuesto'!$S:$T,'(15) Presupuesto'!$V:$V</definedName>
    <definedName name="Z_AF3BF2A1_5C19_43AE_A08B_3E418E8AE543_.wvu.Cols" localSheetId="15" hidden="1">'(16) Tesorería'!$D:$D,'(16) Tesorería'!$F:$F,'(16) Tesorería'!$K:$M,'(16) Tesorería'!$Q:$Q,'(16) Tesorería'!$S:$T,'(16) Tesorería'!$V:$V</definedName>
    <definedName name="Z_AF3BF2A1_5C19_43AE_A08B_3E418E8AE543_.wvu.Cols" localSheetId="1" hidden="1">'(2) Control Interno'!#REF!,'(2) Control Interno'!$E:$E,'(2) Control Interno'!$J:$L,'(2) Control Interno'!$P:$P,'(2) Control Interno'!$R:$S,'(2) Control Interno'!$U:$W</definedName>
    <definedName name="Z_AF3BF2A1_5C19_43AE_A08B_3E418E8AE543_.wvu.Cols" localSheetId="2" hidden="1">'(3) Juridica'!#REF!,'(3) Juridica'!$E:$E,'(3) Juridica'!$J:$L,'(3) Juridica'!$P:$P,'(3) Juridica'!$R:$S,'(3) Juridica'!$U:$W</definedName>
    <definedName name="Z_AF3BF2A1_5C19_43AE_A08B_3E418E8AE543_.wvu.Cols" localSheetId="3" hidden="1">'(4) Contratación'!#REF!,'(4) Contratación'!$E:$E,'(4) Contratación'!$J:$L,'(4) Contratación'!$P:$P,'(4) Contratación'!$R:$S,'(4) Contratación'!$U:$W</definedName>
    <definedName name="Z_AF3BF2A1_5C19_43AE_A08B_3E418E8AE543_.wvu.Cols" localSheetId="4" hidden="1">'(5) Deporte Asociado'!#REF!,'(5) Deporte Asociado'!$E:$E,'(5) Deporte Asociado'!$J:$L,'(5) Deporte Asociado'!$P:$P,'(5) Deporte Asociado'!$R:$S,'(5) Deporte Asociado'!$U:$W</definedName>
    <definedName name="Z_AF3BF2A1_5C19_43AE_A08B_3E418E8AE543_.wvu.Cols" localSheetId="5" hidden="1">'(6) Juegos Intercolegiados'!#REF!,'(6) Juegos Intercolegiados'!$E:$E,'(6) Juegos Intercolegiados'!$J:$L,'(6) Juegos Intercolegiados'!$P:$P,'(6) Juegos Intercolegiados'!$R:$S,'(6) Juegos Intercolegiados'!$U:$W</definedName>
    <definedName name="Z_AF3BF2A1_5C19_43AE_A08B_3E418E8AE543_.wvu.Cols" localSheetId="6" hidden="1">'(7) Deporte Social y C'!#REF!,'(7) Deporte Social y C'!$E:$E,'(7) Deporte Social y C'!$J:$L,'(7) Deporte Social y C'!$P:$P,'(7) Deporte Social y C'!$R:$S,'(7) Deporte Social y C'!$U:$W</definedName>
    <definedName name="Z_AF3BF2A1_5C19_43AE_A08B_3E418E8AE543_.wvu.Cols" localSheetId="7" hidden="1">'(8) Recreacion y Aprove T'!#REF!,'(8) Recreacion y Aprove T'!$E:$E,'(8) Recreacion y Aprove T'!$J:$L,'(8) Recreacion y Aprove T'!$P:$P,'(8) Recreacion y Aprove T'!$R:$S,'(8) Recreacion y Aprove T'!$U:$W</definedName>
    <definedName name="Z_AF3BF2A1_5C19_43AE_A08B_3E418E8AE543_.wvu.Cols" localSheetId="8" hidden="1">'(9) Habitos y Estilo VS'!#REF!,'(9) Habitos y Estilo VS'!$E:$E,'(9) Habitos y Estilo VS'!$J:$L,'(9) Habitos y Estilo VS'!$P:$P,'(9) Habitos y Estilo VS'!$R:$S,'(9) Habitos y Estilo VS'!$U:$W</definedName>
    <definedName name="Z_AF3BF2A1_5C19_43AE_A08B_3E418E8AE543_.wvu.PrintArea" localSheetId="9" hidden="1">'(10) Talento Humano'!$A$5:$U$15</definedName>
    <definedName name="Z_AF3BF2A1_5C19_43AE_A08B_3E418E8AE543_.wvu.PrintArea" localSheetId="10" hidden="1">'(11) Seguridad y Salud T'!$A$1:$V$12</definedName>
    <definedName name="Z_AF3BF2A1_5C19_43AE_A08B_3E418E8AE543_.wvu.PrintArea" localSheetId="11" hidden="1">'(12) Sistemas'!$A$1:$V$13</definedName>
    <definedName name="Z_AF3BF2A1_5C19_43AE_A08B_3E418E8AE543_.wvu.PrintArea" localSheetId="12" hidden="1">'(13) Archivo Central'!$A$1:$V$13</definedName>
    <definedName name="Z_AF3BF2A1_5C19_43AE_A08B_3E418E8AE543_.wvu.PrintArea" localSheetId="13" hidden="1">'(14) Contabilidad'!$A$1:$V$12</definedName>
    <definedName name="Z_AF3BF2A1_5C19_43AE_A08B_3E418E8AE543_.wvu.PrintArea" localSheetId="14" hidden="1">'(15) Presupuesto'!$A$4:$V$12</definedName>
    <definedName name="Z_AF3BF2A1_5C19_43AE_A08B_3E418E8AE543_.wvu.PrintArea" localSheetId="15" hidden="1">'(16) Tesorería'!$A$1:$V$13</definedName>
    <definedName name="Z_AF3BF2A1_5C19_43AE_A08B_3E418E8AE543_.wvu.PrintArea" localSheetId="16" hidden="1">'(17) Almacén'!$A$1:$V$12</definedName>
    <definedName name="Z_AF3BF2A1_5C19_43AE_A08B_3E418E8AE543_.wvu.PrintArea" localSheetId="1" hidden="1">'(2) Control Interno'!$A$1:$U$19</definedName>
    <definedName name="Z_AF3BF2A1_5C19_43AE_A08B_3E418E8AE543_.wvu.PrintArea" localSheetId="2" hidden="1">'(3) Juridica'!$A$1:$U$11</definedName>
    <definedName name="Z_AF3BF2A1_5C19_43AE_A08B_3E418E8AE543_.wvu.PrintArea" localSheetId="3" hidden="1">'(4) Contratación'!$A$3:$U$12</definedName>
    <definedName name="Z_AF3BF2A1_5C19_43AE_A08B_3E418E8AE543_.wvu.PrintArea" localSheetId="5" hidden="1">'(6) Juegos Intercolegiados'!$A$1:$U$17</definedName>
    <definedName name="Z_AF3BF2A1_5C19_43AE_A08B_3E418E8AE543_.wvu.PrintArea" localSheetId="6" hidden="1">'(7) Deporte Social y C'!$A$1:$U$10</definedName>
    <definedName name="Z_AF3BF2A1_5C19_43AE_A08B_3E418E8AE543_.wvu.PrintArea" localSheetId="7" hidden="1">'(8) Recreacion y Aprove T'!$A$1:$U$9</definedName>
    <definedName name="Z_AF3BF2A1_5C19_43AE_A08B_3E418E8AE543_.wvu.PrintArea" localSheetId="8" hidden="1">'(9) Habitos y Estilo VS'!$A$1:$U$10</definedName>
    <definedName name="Z_AF3BF2A1_5C19_43AE_A08B_3E418E8AE543_.wvu.PrintTitles" localSheetId="9" hidden="1">'(10) Talento Humano'!$10:$11</definedName>
    <definedName name="Z_AF3BF2A1_5C19_43AE_A08B_3E418E8AE543_.wvu.PrintTitles" localSheetId="10" hidden="1">'(11) Seguridad y Salud T'!$8:$9</definedName>
    <definedName name="Z_AF3BF2A1_5C19_43AE_A08B_3E418E8AE543_.wvu.PrintTitles" localSheetId="11" hidden="1">'(12) Sistemas'!$8:$9</definedName>
    <definedName name="Z_AF3BF2A1_5C19_43AE_A08B_3E418E8AE543_.wvu.PrintTitles" localSheetId="12" hidden="1">'(13) Archivo Central'!$7:$8</definedName>
    <definedName name="Z_AF3BF2A1_5C19_43AE_A08B_3E418E8AE543_.wvu.PrintTitles" localSheetId="13" hidden="1">'(14) Contabilidad'!$8:$9</definedName>
    <definedName name="Z_AF3BF2A1_5C19_43AE_A08B_3E418E8AE543_.wvu.PrintTitles" localSheetId="14" hidden="1">'(15) Presupuesto'!$9:$10</definedName>
    <definedName name="Z_AF3BF2A1_5C19_43AE_A08B_3E418E8AE543_.wvu.PrintTitles" localSheetId="15" hidden="1">'(16) Tesorería'!$8:$9</definedName>
    <definedName name="Z_AF3BF2A1_5C19_43AE_A08B_3E418E8AE543_.wvu.PrintTitles" localSheetId="1" hidden="1">'(2) Control Interno'!$7:$8</definedName>
    <definedName name="Z_AF3BF2A1_5C19_43AE_A08B_3E418E8AE543_.wvu.PrintTitles" localSheetId="2" hidden="1">'(3) Juridica'!$8:$9</definedName>
    <definedName name="Z_AF3BF2A1_5C19_43AE_A08B_3E418E8AE543_.wvu.PrintTitles" localSheetId="5" hidden="1">'(6) Juegos Intercolegiados'!$7:$8</definedName>
    <definedName name="Z_AF3BF2A1_5C19_43AE_A08B_3E418E8AE543_.wvu.PrintTitles" localSheetId="6" hidden="1">'(7) Deporte Social y C'!$7:$8</definedName>
    <definedName name="Z_AF3BF2A1_5C19_43AE_A08B_3E418E8AE543_.wvu.PrintTitles" localSheetId="8" hidden="1">'(9) Habitos y Estilo VS'!$7:$8</definedName>
    <definedName name="Z_B74BB35E_E214_422E_BB39_6D168553F4C5_.wvu.Cols" localSheetId="0" hidden="1">'(1) Planeación'!#REF!,'(1) Planeación'!$E:$E,'(1) Planeación'!$J:$L,'(1) Planeación'!$P:$P,'(1) Planeación'!$R:$S,'(1) Planeación'!$U:$W</definedName>
    <definedName name="Z_B74BB35E_E214_422E_BB39_6D168553F4C5_.wvu.Cols" localSheetId="1" hidden="1">'(2) Control Interno'!#REF!,'(2) Control Interno'!$E:$E,'(2) Control Interno'!$J:$L,'(2) Control Interno'!$P:$P,'(2) Control Interno'!$R:$S,'(2) Control Interno'!$U:$W</definedName>
    <definedName name="Z_B74BB35E_E214_422E_BB39_6D168553F4C5_.wvu.Cols" localSheetId="2" hidden="1">'(3) Juridica'!#REF!,'(3) Juridica'!$E:$E,'(3) Juridica'!$J:$L,'(3) Juridica'!$P:$P,'(3) Juridica'!$R:$S,'(3) Juridica'!$U:$W</definedName>
    <definedName name="Z_B74BB35E_E214_422E_BB39_6D168553F4C5_.wvu.Cols" localSheetId="3" hidden="1">'(4) Contratación'!#REF!,'(4) Contratación'!$E:$E,'(4) Contratación'!$J:$L,'(4) Contratación'!$P:$P,'(4) Contratación'!$R:$S,'(4) Contratación'!$U:$W</definedName>
    <definedName name="Z_B74BB35E_E214_422E_BB39_6D168553F4C5_.wvu.Cols" localSheetId="4" hidden="1">'(5) Deporte Asociado'!#REF!,'(5) Deporte Asociado'!$E:$E,'(5) Deporte Asociado'!$J:$L,'(5) Deporte Asociado'!$P:$P,'(5) Deporte Asociado'!$R:$S,'(5) Deporte Asociado'!$U:$W</definedName>
    <definedName name="Z_B74BB35E_E214_422E_BB39_6D168553F4C5_.wvu.Cols" localSheetId="5" hidden="1">'(6) Juegos Intercolegiados'!#REF!,'(6) Juegos Intercolegiados'!$E:$E,'(6) Juegos Intercolegiados'!$J:$L,'(6) Juegos Intercolegiados'!$P:$P,'(6) Juegos Intercolegiados'!$R:$S,'(6) Juegos Intercolegiados'!$U:$W</definedName>
    <definedName name="Z_B74BB35E_E214_422E_BB39_6D168553F4C5_.wvu.Cols" localSheetId="6" hidden="1">'(7) Deporte Social y C'!#REF!,'(7) Deporte Social y C'!$E:$E,'(7) Deporte Social y C'!$J:$L,'(7) Deporte Social y C'!$P:$P,'(7) Deporte Social y C'!$R:$S,'(7) Deporte Social y C'!$U:$W</definedName>
    <definedName name="Z_B74BB35E_E214_422E_BB39_6D168553F4C5_.wvu.Cols" localSheetId="7" hidden="1">'(8) Recreacion y Aprove T'!#REF!,'(8) Recreacion y Aprove T'!$E:$E,'(8) Recreacion y Aprove T'!$J:$L,'(8) Recreacion y Aprove T'!$P:$P,'(8) Recreacion y Aprove T'!$R:$S,'(8) Recreacion y Aprove T'!$U:$W</definedName>
    <definedName name="Z_B74BB35E_E214_422E_BB39_6D168553F4C5_.wvu.PrintArea" localSheetId="9" hidden="1">'(10) Talento Humano'!$A$5:$U$15</definedName>
    <definedName name="Z_B74BB35E_E214_422E_BB39_6D168553F4C5_.wvu.PrintArea" localSheetId="10" hidden="1">'(11) Seguridad y Salud T'!$A$1:$V$12</definedName>
    <definedName name="Z_B74BB35E_E214_422E_BB39_6D168553F4C5_.wvu.PrintArea" localSheetId="11" hidden="1">'(12) Sistemas'!$A$1:$V$13</definedName>
    <definedName name="Z_B74BB35E_E214_422E_BB39_6D168553F4C5_.wvu.PrintArea" localSheetId="12" hidden="1">'(13) Archivo Central'!$A$1:$V$13</definedName>
    <definedName name="Z_B74BB35E_E214_422E_BB39_6D168553F4C5_.wvu.PrintArea" localSheetId="13" hidden="1">'(14) Contabilidad'!$A$1:$V$12</definedName>
    <definedName name="Z_B74BB35E_E214_422E_BB39_6D168553F4C5_.wvu.PrintArea" localSheetId="14" hidden="1">'(15) Presupuesto'!$A$4:$V$12</definedName>
    <definedName name="Z_B74BB35E_E214_422E_BB39_6D168553F4C5_.wvu.PrintArea" localSheetId="15" hidden="1">'(16) Tesorería'!$A$1:$V$13</definedName>
    <definedName name="Z_B74BB35E_E214_422E_BB39_6D168553F4C5_.wvu.PrintArea" localSheetId="16" hidden="1">'(17) Almacén'!$A$1:$V$12</definedName>
    <definedName name="Z_B74BB35E_E214_422E_BB39_6D168553F4C5_.wvu.PrintArea" localSheetId="1" hidden="1">'(2) Control Interno'!$A$1:$U$19</definedName>
    <definedName name="Z_B74BB35E_E214_422E_BB39_6D168553F4C5_.wvu.PrintArea" localSheetId="2" hidden="1">'(3) Juridica'!$A$1:$U$11</definedName>
    <definedName name="Z_B74BB35E_E214_422E_BB39_6D168553F4C5_.wvu.PrintArea" localSheetId="3" hidden="1">'(4) Contratación'!$A$3:$U$12</definedName>
    <definedName name="Z_B74BB35E_E214_422E_BB39_6D168553F4C5_.wvu.PrintArea" localSheetId="5" hidden="1">'(6) Juegos Intercolegiados'!$A$1:$U$17</definedName>
    <definedName name="Z_B74BB35E_E214_422E_BB39_6D168553F4C5_.wvu.PrintArea" localSheetId="6" hidden="1">'(7) Deporte Social y C'!$A$1:$U$10</definedName>
    <definedName name="Z_B74BB35E_E214_422E_BB39_6D168553F4C5_.wvu.PrintArea" localSheetId="7" hidden="1">'(8) Recreacion y Aprove T'!$A$1:$U$9</definedName>
    <definedName name="Z_B74BB35E_E214_422E_BB39_6D168553F4C5_.wvu.PrintArea" localSheetId="8" hidden="1">'(9) Habitos y Estilo VS'!$A$1:$U$10</definedName>
    <definedName name="Z_B74BB35E_E214_422E_BB39_6D168553F4C5_.wvu.PrintTitles" localSheetId="9" hidden="1">'(10) Talento Humano'!$10:$11</definedName>
    <definedName name="Z_B74BB35E_E214_422E_BB39_6D168553F4C5_.wvu.PrintTitles" localSheetId="10" hidden="1">'(11) Seguridad y Salud T'!$8:$9</definedName>
    <definedName name="Z_B74BB35E_E214_422E_BB39_6D168553F4C5_.wvu.PrintTitles" localSheetId="11" hidden="1">'(12) Sistemas'!$8:$9</definedName>
    <definedName name="Z_B74BB35E_E214_422E_BB39_6D168553F4C5_.wvu.PrintTitles" localSheetId="12" hidden="1">'(13) Archivo Central'!$7:$8</definedName>
    <definedName name="Z_B74BB35E_E214_422E_BB39_6D168553F4C5_.wvu.PrintTitles" localSheetId="13" hidden="1">'(14) Contabilidad'!$8:$9</definedName>
    <definedName name="Z_B74BB35E_E214_422E_BB39_6D168553F4C5_.wvu.PrintTitles" localSheetId="14" hidden="1">'(15) Presupuesto'!$9:$10</definedName>
    <definedName name="Z_B74BB35E_E214_422E_BB39_6D168553F4C5_.wvu.PrintTitles" localSheetId="15" hidden="1">'(16) Tesorería'!$8:$9</definedName>
    <definedName name="Z_B74BB35E_E214_422E_BB39_6D168553F4C5_.wvu.PrintTitles" localSheetId="1" hidden="1">'(2) Control Interno'!$7:$8</definedName>
    <definedName name="Z_B74BB35E_E214_422E_BB39_6D168553F4C5_.wvu.PrintTitles" localSheetId="2" hidden="1">'(3) Juridica'!$8:$9</definedName>
    <definedName name="Z_B74BB35E_E214_422E_BB39_6D168553F4C5_.wvu.PrintTitles" localSheetId="5" hidden="1">'(6) Juegos Intercolegiados'!$7:$8</definedName>
    <definedName name="Z_B74BB35E_E214_422E_BB39_6D168553F4C5_.wvu.PrintTitles" localSheetId="6" hidden="1">'(7) Deporte Social y C'!$7:$8</definedName>
    <definedName name="Z_B74BB35E_E214_422E_BB39_6D168553F4C5_.wvu.PrintTitles" localSheetId="8" hidden="1">'(9) Habitos y Estilo VS'!$7:$8</definedName>
    <definedName name="Z_B83C9EB8_C964_4489_98C8_19C81BFAE010_.wvu.Cols" localSheetId="0" hidden="1">'(1) Planeación'!#REF!,'(1) Planeación'!$E:$E,'(1) Planeación'!$J:$L,'(1) Planeación'!$P:$P,'(1) Planeación'!$R:$S,'(1) Planeación'!$U:$W</definedName>
    <definedName name="Z_B83C9EB8_C964_4489_98C8_19C81BFAE010_.wvu.Cols" localSheetId="9" hidden="1">'(10) Talento Humano'!#REF!,'(10) Talento Humano'!$E:$E,'(10) Talento Humano'!$J:$L,'(10) Talento Humano'!$P:$P,'(10) Talento Humano'!$R:$S,'(10) Talento Humano'!$U:$U</definedName>
    <definedName name="Z_B83C9EB8_C964_4489_98C8_19C81BFAE010_.wvu.Cols" localSheetId="10" hidden="1">'(11) Seguridad y Salud T'!$D:$D,'(11) Seguridad y Salud T'!$F:$F,'(11) Seguridad y Salud T'!$K:$M,'(11) Seguridad y Salud T'!$Q:$Q,'(11) Seguridad y Salud T'!$S:$T,'(11) Seguridad y Salud T'!$V:$X</definedName>
    <definedName name="Z_B83C9EB8_C964_4489_98C8_19C81BFAE010_.wvu.Cols" localSheetId="11" hidden="1">'(12) Sistemas'!$D:$D,'(12) Sistemas'!$F:$F,'(12) Sistemas'!$K:$M,'(12) Sistemas'!$Q:$Q,'(12) Sistemas'!$S:$T,'(12) Sistemas'!$V:$X</definedName>
    <definedName name="Z_B83C9EB8_C964_4489_98C8_19C81BFAE010_.wvu.Cols" localSheetId="12" hidden="1">'(13) Archivo Central'!$D:$D,'(13) Archivo Central'!$F:$F,'(13) Archivo Central'!$K:$M,'(13) Archivo Central'!$Q:$Q,'(13) Archivo Central'!$S:$T,'(13) Archivo Central'!$V:$X</definedName>
    <definedName name="Z_B83C9EB8_C964_4489_98C8_19C81BFAE010_.wvu.Cols" localSheetId="13" hidden="1">'(14) Contabilidad'!$D:$D,'(14) Contabilidad'!$F:$F,'(14) Contabilidad'!$K:$M,'(14) Contabilidad'!$Q:$Q,'(14) Contabilidad'!$S:$T,'(14) Contabilidad'!$V:$X</definedName>
    <definedName name="Z_B83C9EB8_C964_4489_98C8_19C81BFAE010_.wvu.Cols" localSheetId="14" hidden="1">'(15) Presupuesto'!$D:$D,'(15) Presupuesto'!$F:$F,'(15) Presupuesto'!$K:$M,'(15) Presupuesto'!$Q:$Q,'(15) Presupuesto'!$S:$T,'(15) Presupuesto'!$V:$V</definedName>
    <definedName name="Z_B83C9EB8_C964_4489_98C8_19C81BFAE010_.wvu.Cols" localSheetId="15" hidden="1">'(16) Tesorería'!$D:$D,'(16) Tesorería'!$F:$F,'(16) Tesorería'!$K:$M,'(16) Tesorería'!$Q:$Q,'(16) Tesorería'!$S:$T,'(16) Tesorería'!$V:$V</definedName>
    <definedName name="Z_B83C9EB8_C964_4489_98C8_19C81BFAE010_.wvu.Cols" localSheetId="16" hidden="1">'(17) Almacén'!$D:$D,'(17) Almacén'!$F:$F,'(17) Almacén'!$K:$M,'(17) Almacén'!$Q:$Q,'(17) Almacén'!$S:$T,'(17) Almacén'!$V:$V</definedName>
    <definedName name="Z_B83C9EB8_C964_4489_98C8_19C81BFAE010_.wvu.Cols" localSheetId="1" hidden="1">'(2) Control Interno'!#REF!,'(2) Control Interno'!$E:$E,'(2) Control Interno'!$J:$L,'(2) Control Interno'!$P:$P,'(2) Control Interno'!$R:$S,'(2) Control Interno'!$U:$W</definedName>
    <definedName name="Z_B83C9EB8_C964_4489_98C8_19C81BFAE010_.wvu.Cols" localSheetId="2" hidden="1">'(3) Juridica'!#REF!,'(3) Juridica'!$E:$E,'(3) Juridica'!$J:$L,'(3) Juridica'!$P:$P,'(3) Juridica'!$R:$S,'(3) Juridica'!$U:$W</definedName>
    <definedName name="Z_B83C9EB8_C964_4489_98C8_19C81BFAE010_.wvu.Cols" localSheetId="3" hidden="1">'(4) Contratación'!#REF!,'(4) Contratación'!$E:$E,'(4) Contratación'!$J:$L,'(4) Contratación'!$P:$P,'(4) Contratación'!$R:$S,'(4) Contratación'!$U:$W</definedName>
    <definedName name="Z_B83C9EB8_C964_4489_98C8_19C81BFAE010_.wvu.Cols" localSheetId="4" hidden="1">'(5) Deporte Asociado'!#REF!,'(5) Deporte Asociado'!$E:$E,'(5) Deporte Asociado'!$J:$L,'(5) Deporte Asociado'!$P:$P,'(5) Deporte Asociado'!$R:$S,'(5) Deporte Asociado'!$U:$W</definedName>
    <definedName name="Z_B83C9EB8_C964_4489_98C8_19C81BFAE010_.wvu.Cols" localSheetId="5" hidden="1">'(6) Juegos Intercolegiados'!#REF!,'(6) Juegos Intercolegiados'!$E:$E,'(6) Juegos Intercolegiados'!$J:$L,'(6) Juegos Intercolegiados'!$P:$P,'(6) Juegos Intercolegiados'!$R:$S,'(6) Juegos Intercolegiados'!$U:$W</definedName>
    <definedName name="Z_B83C9EB8_C964_4489_98C8_19C81BFAE010_.wvu.Cols" localSheetId="6" hidden="1">'(7) Deporte Social y C'!#REF!,'(7) Deporte Social y C'!$E:$E,'(7) Deporte Social y C'!$J:$L,'(7) Deporte Social y C'!$P:$P,'(7) Deporte Social y C'!$R:$S,'(7) Deporte Social y C'!$U:$W</definedName>
    <definedName name="Z_B83C9EB8_C964_4489_98C8_19C81BFAE010_.wvu.Cols" localSheetId="7" hidden="1">'(8) Recreacion y Aprove T'!#REF!,'(8) Recreacion y Aprove T'!$E:$E,'(8) Recreacion y Aprove T'!$J:$L,'(8) Recreacion y Aprove T'!$P:$P,'(8) Recreacion y Aprove T'!$R:$S,'(8) Recreacion y Aprove T'!$U:$W</definedName>
    <definedName name="Z_B83C9EB8_C964_4489_98C8_19C81BFAE010_.wvu.Cols" localSheetId="8" hidden="1">'(9) Habitos y Estilo VS'!#REF!,'(9) Habitos y Estilo VS'!$E:$E,'(9) Habitos y Estilo VS'!$J:$L,'(9) Habitos y Estilo VS'!$P:$P,'(9) Habitos y Estilo VS'!$R:$S,'(9) Habitos y Estilo VS'!$U:$W</definedName>
    <definedName name="Z_B83C9EB8_C964_4489_98C8_19C81BFAE010_.wvu.PrintArea" localSheetId="9" hidden="1">'(10) Talento Humano'!$A$5:$U$15</definedName>
    <definedName name="Z_B83C9EB8_C964_4489_98C8_19C81BFAE010_.wvu.PrintArea" localSheetId="10" hidden="1">'(11) Seguridad y Salud T'!$A$1:$V$12</definedName>
    <definedName name="Z_B83C9EB8_C964_4489_98C8_19C81BFAE010_.wvu.PrintArea" localSheetId="11" hidden="1">'(12) Sistemas'!$A$1:$V$13</definedName>
    <definedName name="Z_B83C9EB8_C964_4489_98C8_19C81BFAE010_.wvu.PrintArea" localSheetId="12" hidden="1">'(13) Archivo Central'!$A$1:$V$13</definedName>
    <definedName name="Z_B83C9EB8_C964_4489_98C8_19C81BFAE010_.wvu.PrintArea" localSheetId="13" hidden="1">'(14) Contabilidad'!$A$1:$V$12</definedName>
    <definedName name="Z_B83C9EB8_C964_4489_98C8_19C81BFAE010_.wvu.PrintArea" localSheetId="14" hidden="1">'(15) Presupuesto'!$A$4:$V$12</definedName>
    <definedName name="Z_B83C9EB8_C964_4489_98C8_19C81BFAE010_.wvu.PrintArea" localSheetId="15" hidden="1">'(16) Tesorería'!$A$1:$V$13</definedName>
    <definedName name="Z_B83C9EB8_C964_4489_98C8_19C81BFAE010_.wvu.PrintArea" localSheetId="16" hidden="1">'(17) Almacén'!$A$1:$V$12</definedName>
    <definedName name="Z_B83C9EB8_C964_4489_98C8_19C81BFAE010_.wvu.PrintArea" localSheetId="1" hidden="1">'(2) Control Interno'!$A$1:$U$19</definedName>
    <definedName name="Z_B83C9EB8_C964_4489_98C8_19C81BFAE010_.wvu.PrintArea" localSheetId="2" hidden="1">'(3) Juridica'!$A$1:$U$11</definedName>
    <definedName name="Z_B83C9EB8_C964_4489_98C8_19C81BFAE010_.wvu.PrintArea" localSheetId="3" hidden="1">'(4) Contratación'!$A$3:$U$12</definedName>
    <definedName name="Z_B83C9EB8_C964_4489_98C8_19C81BFAE010_.wvu.PrintArea" localSheetId="5" hidden="1">'(6) Juegos Intercolegiados'!$A$1:$U$17</definedName>
    <definedName name="Z_B83C9EB8_C964_4489_98C8_19C81BFAE010_.wvu.PrintArea" localSheetId="6" hidden="1">'(7) Deporte Social y C'!$A$1:$U$10</definedName>
    <definedName name="Z_B83C9EB8_C964_4489_98C8_19C81BFAE010_.wvu.PrintArea" localSheetId="7" hidden="1">'(8) Recreacion y Aprove T'!$A$1:$U$9</definedName>
    <definedName name="Z_B83C9EB8_C964_4489_98C8_19C81BFAE010_.wvu.PrintArea" localSheetId="8" hidden="1">'(9) Habitos y Estilo VS'!$A$1:$U$10</definedName>
    <definedName name="Z_B83C9EB8_C964_4489_98C8_19C81BFAE010_.wvu.PrintTitles" localSheetId="9" hidden="1">'(10) Talento Humano'!$10:$11</definedName>
    <definedName name="Z_B83C9EB8_C964_4489_98C8_19C81BFAE010_.wvu.PrintTitles" localSheetId="10" hidden="1">'(11) Seguridad y Salud T'!$8:$9</definedName>
    <definedName name="Z_B83C9EB8_C964_4489_98C8_19C81BFAE010_.wvu.PrintTitles" localSheetId="11" hidden="1">'(12) Sistemas'!$8:$9</definedName>
    <definedName name="Z_B83C9EB8_C964_4489_98C8_19C81BFAE010_.wvu.PrintTitles" localSheetId="12" hidden="1">'(13) Archivo Central'!$7:$8</definedName>
    <definedName name="Z_B83C9EB8_C964_4489_98C8_19C81BFAE010_.wvu.PrintTitles" localSheetId="13" hidden="1">'(14) Contabilidad'!$8:$9</definedName>
    <definedName name="Z_B83C9EB8_C964_4489_98C8_19C81BFAE010_.wvu.PrintTitles" localSheetId="14" hidden="1">'(15) Presupuesto'!$9:$10</definedName>
    <definedName name="Z_B83C9EB8_C964_4489_98C8_19C81BFAE010_.wvu.PrintTitles" localSheetId="15" hidden="1">'(16) Tesorería'!$8:$9</definedName>
    <definedName name="Z_B83C9EB8_C964_4489_98C8_19C81BFAE010_.wvu.PrintTitles" localSheetId="1" hidden="1">'(2) Control Interno'!$7:$8</definedName>
    <definedName name="Z_B83C9EB8_C964_4489_98C8_19C81BFAE010_.wvu.PrintTitles" localSheetId="2" hidden="1">'(3) Juridica'!$8:$9</definedName>
    <definedName name="Z_B83C9EB8_C964_4489_98C8_19C81BFAE010_.wvu.PrintTitles" localSheetId="5" hidden="1">'(6) Juegos Intercolegiados'!$7:$8</definedName>
    <definedName name="Z_B83C9EB8_C964_4489_98C8_19C81BFAE010_.wvu.PrintTitles" localSheetId="6" hidden="1">'(7) Deporte Social y C'!$7:$8</definedName>
    <definedName name="Z_B83C9EB8_C964_4489_98C8_19C81BFAE010_.wvu.PrintTitles" localSheetId="8" hidden="1">'(9) Habitos y Estilo VS'!$7:$8</definedName>
    <definedName name="Z_C8C25E0F_313C_40E1_BC27_B55128053FAD_.wvu.Cols" localSheetId="0" hidden="1">'(1) Planeación'!#REF!,'(1) Planeación'!$E:$E,'(1) Planeación'!$J:$L,'(1) Planeación'!$P:$P,'(1) Planeación'!$R:$S,'(1) Planeación'!$U:$W</definedName>
    <definedName name="Z_C8C25E0F_313C_40E1_BC27_B55128053FAD_.wvu.Cols" localSheetId="9" hidden="1">'(10) Talento Humano'!#REF!,'(10) Talento Humano'!$E:$E,'(10) Talento Humano'!$J:$L,'(10) Talento Humano'!$P:$P,'(10) Talento Humano'!$R:$S,'(10) Talento Humano'!$U:$U</definedName>
    <definedName name="Z_C8C25E0F_313C_40E1_BC27_B55128053FAD_.wvu.Cols" localSheetId="10" hidden="1">'(11) Seguridad y Salud T'!$D:$D,'(11) Seguridad y Salud T'!$F:$F,'(11) Seguridad y Salud T'!$K:$M,'(11) Seguridad y Salud T'!$Q:$Q,'(11) Seguridad y Salud T'!$S:$T,'(11) Seguridad y Salud T'!$V:$X</definedName>
    <definedName name="Z_C8C25E0F_313C_40E1_BC27_B55128053FAD_.wvu.Cols" localSheetId="14" hidden="1">'(15) Presupuesto'!$D:$D,'(15) Presupuesto'!$F:$F,'(15) Presupuesto'!$K:$M,'(15) Presupuesto'!$Q:$Q,'(15) Presupuesto'!$S:$T,'(15) Presupuesto'!$V:$V</definedName>
    <definedName name="Z_C8C25E0F_313C_40E1_BC27_B55128053FAD_.wvu.Cols" localSheetId="1" hidden="1">'(2) Control Interno'!#REF!,'(2) Control Interno'!$E:$E,'(2) Control Interno'!$J:$L,'(2) Control Interno'!$P:$P,'(2) Control Interno'!$R:$S,'(2) Control Interno'!$U:$W</definedName>
    <definedName name="Z_C8C25E0F_313C_40E1_BC27_B55128053FAD_.wvu.Cols" localSheetId="2" hidden="1">'(3) Juridica'!#REF!,'(3) Juridica'!$E:$E,'(3) Juridica'!$J:$L,'(3) Juridica'!$P:$P,'(3) Juridica'!$R:$S,'(3) Juridica'!$U:$W</definedName>
    <definedName name="Z_C8C25E0F_313C_40E1_BC27_B55128053FAD_.wvu.Cols" localSheetId="3" hidden="1">'(4) Contratación'!#REF!,'(4) Contratación'!$E:$E,'(4) Contratación'!$J:$L,'(4) Contratación'!$P:$P,'(4) Contratación'!$R:$S,'(4) Contratación'!$U:$W</definedName>
    <definedName name="Z_C8C25E0F_313C_40E1_BC27_B55128053FAD_.wvu.Cols" localSheetId="4" hidden="1">'(5) Deporte Asociado'!#REF!,'(5) Deporte Asociado'!$E:$E,'(5) Deporte Asociado'!$J:$L,'(5) Deporte Asociado'!$P:$P,'(5) Deporte Asociado'!$R:$S,'(5) Deporte Asociado'!$U:$W</definedName>
    <definedName name="Z_C8C25E0F_313C_40E1_BC27_B55128053FAD_.wvu.Cols" localSheetId="5" hidden="1">'(6) Juegos Intercolegiados'!#REF!,'(6) Juegos Intercolegiados'!$E:$E,'(6) Juegos Intercolegiados'!$J:$L,'(6) Juegos Intercolegiados'!$P:$P,'(6) Juegos Intercolegiados'!$R:$S,'(6) Juegos Intercolegiados'!$U:$W</definedName>
    <definedName name="Z_C8C25E0F_313C_40E1_BC27_B55128053FAD_.wvu.Cols" localSheetId="6" hidden="1">'(7) Deporte Social y C'!#REF!,'(7) Deporte Social y C'!$E:$E,'(7) Deporte Social y C'!$J:$L,'(7) Deporte Social y C'!$P:$P,'(7) Deporte Social y C'!$R:$S,'(7) Deporte Social y C'!$U:$W</definedName>
    <definedName name="Z_C8C25E0F_313C_40E1_BC27_B55128053FAD_.wvu.Cols" localSheetId="7" hidden="1">'(8) Recreacion y Aprove T'!#REF!,'(8) Recreacion y Aprove T'!$E:$E,'(8) Recreacion y Aprove T'!$J:$L,'(8) Recreacion y Aprove T'!$P:$P,'(8) Recreacion y Aprove T'!$R:$S,'(8) Recreacion y Aprove T'!$U:$W</definedName>
    <definedName name="Z_C8C25E0F_313C_40E1_BC27_B55128053FAD_.wvu.Cols" localSheetId="8" hidden="1">'(9) Habitos y Estilo VS'!#REF!,'(9) Habitos y Estilo VS'!$E:$E,'(9) Habitos y Estilo VS'!$J:$L,'(9) Habitos y Estilo VS'!$P:$P,'(9) Habitos y Estilo VS'!$R:$S,'(9) Habitos y Estilo VS'!$U:$W</definedName>
    <definedName name="Z_C8C25E0F_313C_40E1_BC27_B55128053FAD_.wvu.PrintArea" localSheetId="9" hidden="1">'(10) Talento Humano'!$A$5:$U$15</definedName>
    <definedName name="Z_C8C25E0F_313C_40E1_BC27_B55128053FAD_.wvu.PrintArea" localSheetId="10" hidden="1">'(11) Seguridad y Salud T'!$A$1:$V$12</definedName>
    <definedName name="Z_C8C25E0F_313C_40E1_BC27_B55128053FAD_.wvu.PrintArea" localSheetId="11" hidden="1">'(12) Sistemas'!$A$1:$V$13</definedName>
    <definedName name="Z_C8C25E0F_313C_40E1_BC27_B55128053FAD_.wvu.PrintArea" localSheetId="12" hidden="1">'(13) Archivo Central'!$A$1:$V$13</definedName>
    <definedName name="Z_C8C25E0F_313C_40E1_BC27_B55128053FAD_.wvu.PrintArea" localSheetId="13" hidden="1">'(14) Contabilidad'!$A$1:$V$12</definedName>
    <definedName name="Z_C8C25E0F_313C_40E1_BC27_B55128053FAD_.wvu.PrintArea" localSheetId="14" hidden="1">'(15) Presupuesto'!$A$4:$V$12</definedName>
    <definedName name="Z_C8C25E0F_313C_40E1_BC27_B55128053FAD_.wvu.PrintArea" localSheetId="15" hidden="1">'(16) Tesorería'!$A$1:$V$13</definedName>
    <definedName name="Z_C8C25E0F_313C_40E1_BC27_B55128053FAD_.wvu.PrintArea" localSheetId="16" hidden="1">'(17) Almacén'!$A$1:$V$12</definedName>
    <definedName name="Z_C8C25E0F_313C_40E1_BC27_B55128053FAD_.wvu.PrintArea" localSheetId="1" hidden="1">'(2) Control Interno'!$A$1:$U$19</definedName>
    <definedName name="Z_C8C25E0F_313C_40E1_BC27_B55128053FAD_.wvu.PrintArea" localSheetId="2" hidden="1">'(3) Juridica'!$A$1:$U$11</definedName>
    <definedName name="Z_C8C25E0F_313C_40E1_BC27_B55128053FAD_.wvu.PrintArea" localSheetId="3" hidden="1">'(4) Contratación'!$A$3:$U$12</definedName>
    <definedName name="Z_C8C25E0F_313C_40E1_BC27_B55128053FAD_.wvu.PrintArea" localSheetId="5" hidden="1">'(6) Juegos Intercolegiados'!$A$1:$U$17</definedName>
    <definedName name="Z_C8C25E0F_313C_40E1_BC27_B55128053FAD_.wvu.PrintArea" localSheetId="6" hidden="1">'(7) Deporte Social y C'!$A$1:$U$10</definedName>
    <definedName name="Z_C8C25E0F_313C_40E1_BC27_B55128053FAD_.wvu.PrintArea" localSheetId="7" hidden="1">'(8) Recreacion y Aprove T'!$A$1:$U$9</definedName>
    <definedName name="Z_C8C25E0F_313C_40E1_BC27_B55128053FAD_.wvu.PrintArea" localSheetId="8" hidden="1">'(9) Habitos y Estilo VS'!$A$1:$U$10</definedName>
    <definedName name="Z_C8C25E0F_313C_40E1_BC27_B55128053FAD_.wvu.PrintTitles" localSheetId="9" hidden="1">'(10) Talento Humano'!$10:$11</definedName>
    <definedName name="Z_C8C25E0F_313C_40E1_BC27_B55128053FAD_.wvu.PrintTitles" localSheetId="10" hidden="1">'(11) Seguridad y Salud T'!$8:$9</definedName>
    <definedName name="Z_C8C25E0F_313C_40E1_BC27_B55128053FAD_.wvu.PrintTitles" localSheetId="11" hidden="1">'(12) Sistemas'!$8:$9</definedName>
    <definedName name="Z_C8C25E0F_313C_40E1_BC27_B55128053FAD_.wvu.PrintTitles" localSheetId="12" hidden="1">'(13) Archivo Central'!$7:$8</definedName>
    <definedName name="Z_C8C25E0F_313C_40E1_BC27_B55128053FAD_.wvu.PrintTitles" localSheetId="13" hidden="1">'(14) Contabilidad'!$8:$9</definedName>
    <definedName name="Z_C8C25E0F_313C_40E1_BC27_B55128053FAD_.wvu.PrintTitles" localSheetId="14" hidden="1">'(15) Presupuesto'!$9:$10</definedName>
    <definedName name="Z_C8C25E0F_313C_40E1_BC27_B55128053FAD_.wvu.PrintTitles" localSheetId="15" hidden="1">'(16) Tesorería'!$8:$9</definedName>
    <definedName name="Z_C8C25E0F_313C_40E1_BC27_B55128053FAD_.wvu.PrintTitles" localSheetId="1" hidden="1">'(2) Control Interno'!$7:$8</definedName>
    <definedName name="Z_C8C25E0F_313C_40E1_BC27_B55128053FAD_.wvu.PrintTitles" localSheetId="2" hidden="1">'(3) Juridica'!$8:$9</definedName>
    <definedName name="Z_C8C25E0F_313C_40E1_BC27_B55128053FAD_.wvu.PrintTitles" localSheetId="5" hidden="1">'(6) Juegos Intercolegiados'!$7:$8</definedName>
    <definedName name="Z_C8C25E0F_313C_40E1_BC27_B55128053FAD_.wvu.PrintTitles" localSheetId="6" hidden="1">'(7) Deporte Social y C'!$7:$8</definedName>
    <definedName name="Z_C8C25E0F_313C_40E1_BC27_B55128053FAD_.wvu.PrintTitles" localSheetId="8" hidden="1">'(9) Habitos y Estilo VS'!$7:$8</definedName>
    <definedName name="Z_C9A17BF0_2451_44C4_898F_CFB8403323EA_.wvu.Cols" localSheetId="0" hidden="1">'(1) Planeación'!#REF!,'(1) Planeación'!$E:$E,'(1) Planeación'!$J:$L,'(1) Planeación'!$P:$P,'(1) Planeación'!$R:$S,'(1) Planeación'!$U:$W</definedName>
    <definedName name="Z_C9A17BF0_2451_44C4_898F_CFB8403323EA_.wvu.Cols" localSheetId="9" hidden="1">'(10) Talento Humano'!#REF!,'(10) Talento Humano'!$E:$E,'(10) Talento Humano'!$J:$L,'(10) Talento Humano'!$P:$P,'(10) Talento Humano'!$R:$S,'(10) Talento Humano'!$U:$U</definedName>
    <definedName name="Z_C9A17BF0_2451_44C4_898F_CFB8403323EA_.wvu.Cols" localSheetId="10" hidden="1">'(11) Seguridad y Salud T'!$D:$D,'(11) Seguridad y Salud T'!$F:$F,'(11) Seguridad y Salud T'!$K:$M,'(11) Seguridad y Salud T'!$Q:$Q,'(11) Seguridad y Salud T'!$S:$T,'(11) Seguridad y Salud T'!$V:$X</definedName>
    <definedName name="Z_C9A17BF0_2451_44C4_898F_CFB8403323EA_.wvu.Cols" localSheetId="13" hidden="1">'(14) Contabilidad'!$D:$D,'(14) Contabilidad'!$F:$F,'(14) Contabilidad'!$K:$M,'(14) Contabilidad'!$Q:$Q,'(14) Contabilidad'!$S:$T,'(14) Contabilidad'!$V:$X</definedName>
    <definedName name="Z_C9A17BF0_2451_44C4_898F_CFB8403323EA_.wvu.Cols" localSheetId="14" hidden="1">'(15) Presupuesto'!$D:$D,'(15) Presupuesto'!$F:$F,'(15) Presupuesto'!$K:$M,'(15) Presupuesto'!$Q:$Q,'(15) Presupuesto'!$S:$T,'(15) Presupuesto'!$V:$V</definedName>
    <definedName name="Z_C9A17BF0_2451_44C4_898F_CFB8403323EA_.wvu.Cols" localSheetId="1" hidden="1">'(2) Control Interno'!#REF!,'(2) Control Interno'!$E:$E,'(2) Control Interno'!$J:$L,'(2) Control Interno'!$P:$P,'(2) Control Interno'!$R:$S,'(2) Control Interno'!$U:$W</definedName>
    <definedName name="Z_C9A17BF0_2451_44C4_898F_CFB8403323EA_.wvu.Cols" localSheetId="2" hidden="1">'(3) Juridica'!#REF!,'(3) Juridica'!$E:$E,'(3) Juridica'!$J:$L,'(3) Juridica'!$P:$P,'(3) Juridica'!$R:$S,'(3) Juridica'!$U:$W</definedName>
    <definedName name="Z_C9A17BF0_2451_44C4_898F_CFB8403323EA_.wvu.Cols" localSheetId="3" hidden="1">'(4) Contratación'!#REF!,'(4) Contratación'!$E:$E,'(4) Contratación'!$J:$L,'(4) Contratación'!$P:$P,'(4) Contratación'!$R:$S,'(4) Contratación'!$U:$W</definedName>
    <definedName name="Z_C9A17BF0_2451_44C4_898F_CFB8403323EA_.wvu.Cols" localSheetId="4" hidden="1">'(5) Deporte Asociado'!#REF!,'(5) Deporte Asociado'!$E:$E,'(5) Deporte Asociado'!$J:$L,'(5) Deporte Asociado'!$P:$P,'(5) Deporte Asociado'!$R:$S,'(5) Deporte Asociado'!$U:$W</definedName>
    <definedName name="Z_C9A17BF0_2451_44C4_898F_CFB8403323EA_.wvu.Cols" localSheetId="5" hidden="1">'(6) Juegos Intercolegiados'!#REF!,'(6) Juegos Intercolegiados'!$E:$E,'(6) Juegos Intercolegiados'!$J:$L,'(6) Juegos Intercolegiados'!$P:$P,'(6) Juegos Intercolegiados'!$R:$S,'(6) Juegos Intercolegiados'!$U:$W</definedName>
    <definedName name="Z_C9A17BF0_2451_44C4_898F_CFB8403323EA_.wvu.Cols" localSheetId="6" hidden="1">'(7) Deporte Social y C'!#REF!,'(7) Deporte Social y C'!$E:$E,'(7) Deporte Social y C'!$J:$L,'(7) Deporte Social y C'!$P:$P,'(7) Deporte Social y C'!$R:$S,'(7) Deporte Social y C'!$U:$W</definedName>
    <definedName name="Z_C9A17BF0_2451_44C4_898F_CFB8403323EA_.wvu.Cols" localSheetId="7" hidden="1">'(8) Recreacion y Aprove T'!#REF!,'(8) Recreacion y Aprove T'!$E:$E,'(8) Recreacion y Aprove T'!$J:$L,'(8) Recreacion y Aprove T'!$P:$P,'(8) Recreacion y Aprove T'!$R:$S,'(8) Recreacion y Aprove T'!$U:$W</definedName>
    <definedName name="Z_C9A17BF0_2451_44C4_898F_CFB8403323EA_.wvu.Cols" localSheetId="8" hidden="1">'(9) Habitos y Estilo VS'!#REF!,'(9) Habitos y Estilo VS'!$E:$E,'(9) Habitos y Estilo VS'!$J:$L,'(9) Habitos y Estilo VS'!$P:$P,'(9) Habitos y Estilo VS'!$R:$S,'(9) Habitos y Estilo VS'!$U:$W</definedName>
    <definedName name="Z_C9A17BF0_2451_44C4_898F_CFB8403323EA_.wvu.PrintArea" localSheetId="9" hidden="1">'(10) Talento Humano'!$A$5:$U$15</definedName>
    <definedName name="Z_C9A17BF0_2451_44C4_898F_CFB8403323EA_.wvu.PrintArea" localSheetId="10" hidden="1">'(11) Seguridad y Salud T'!$A$1:$V$12</definedName>
    <definedName name="Z_C9A17BF0_2451_44C4_898F_CFB8403323EA_.wvu.PrintArea" localSheetId="11" hidden="1">'(12) Sistemas'!$A$1:$V$13</definedName>
    <definedName name="Z_C9A17BF0_2451_44C4_898F_CFB8403323EA_.wvu.PrintArea" localSheetId="12" hidden="1">'(13) Archivo Central'!$A$1:$V$13</definedName>
    <definedName name="Z_C9A17BF0_2451_44C4_898F_CFB8403323EA_.wvu.PrintArea" localSheetId="13" hidden="1">'(14) Contabilidad'!$A$1:$V$12</definedName>
    <definedName name="Z_C9A17BF0_2451_44C4_898F_CFB8403323EA_.wvu.PrintArea" localSheetId="14" hidden="1">'(15) Presupuesto'!$A$4:$V$12</definedName>
    <definedName name="Z_C9A17BF0_2451_44C4_898F_CFB8403323EA_.wvu.PrintArea" localSheetId="15" hidden="1">'(16) Tesorería'!$A$1:$V$13</definedName>
    <definedName name="Z_C9A17BF0_2451_44C4_898F_CFB8403323EA_.wvu.PrintArea" localSheetId="16" hidden="1">'(17) Almacén'!$A$1:$V$12</definedName>
    <definedName name="Z_C9A17BF0_2451_44C4_898F_CFB8403323EA_.wvu.PrintArea" localSheetId="1" hidden="1">'(2) Control Interno'!$A$1:$U$19</definedName>
    <definedName name="Z_C9A17BF0_2451_44C4_898F_CFB8403323EA_.wvu.PrintArea" localSheetId="2" hidden="1">'(3) Juridica'!$A$1:$U$11</definedName>
    <definedName name="Z_C9A17BF0_2451_44C4_898F_CFB8403323EA_.wvu.PrintArea" localSheetId="3" hidden="1">'(4) Contratación'!$A$3:$U$12</definedName>
    <definedName name="Z_C9A17BF0_2451_44C4_898F_CFB8403323EA_.wvu.PrintArea" localSheetId="5" hidden="1">'(6) Juegos Intercolegiados'!$A$1:$U$17</definedName>
    <definedName name="Z_C9A17BF0_2451_44C4_898F_CFB8403323EA_.wvu.PrintArea" localSheetId="6" hidden="1">'(7) Deporte Social y C'!$A$1:$U$10</definedName>
    <definedName name="Z_C9A17BF0_2451_44C4_898F_CFB8403323EA_.wvu.PrintArea" localSheetId="7" hidden="1">'(8) Recreacion y Aprove T'!$A$1:$U$9</definedName>
    <definedName name="Z_C9A17BF0_2451_44C4_898F_CFB8403323EA_.wvu.PrintArea" localSheetId="8" hidden="1">'(9) Habitos y Estilo VS'!$A$1:$U$10</definedName>
    <definedName name="Z_C9A17BF0_2451_44C4_898F_CFB8403323EA_.wvu.PrintTitles" localSheetId="9" hidden="1">'(10) Talento Humano'!$10:$11</definedName>
    <definedName name="Z_C9A17BF0_2451_44C4_898F_CFB8403323EA_.wvu.PrintTitles" localSheetId="10" hidden="1">'(11) Seguridad y Salud T'!$8:$9</definedName>
    <definedName name="Z_C9A17BF0_2451_44C4_898F_CFB8403323EA_.wvu.PrintTitles" localSheetId="11" hidden="1">'(12) Sistemas'!$8:$9</definedName>
    <definedName name="Z_C9A17BF0_2451_44C4_898F_CFB8403323EA_.wvu.PrintTitles" localSheetId="12" hidden="1">'(13) Archivo Central'!$7:$8</definedName>
    <definedName name="Z_C9A17BF0_2451_44C4_898F_CFB8403323EA_.wvu.PrintTitles" localSheetId="13" hidden="1">'(14) Contabilidad'!$8:$9</definedName>
    <definedName name="Z_C9A17BF0_2451_44C4_898F_CFB8403323EA_.wvu.PrintTitles" localSheetId="14" hidden="1">'(15) Presupuesto'!$9:$10</definedName>
    <definedName name="Z_C9A17BF0_2451_44C4_898F_CFB8403323EA_.wvu.PrintTitles" localSheetId="15" hidden="1">'(16) Tesorería'!$8:$9</definedName>
    <definedName name="Z_C9A17BF0_2451_44C4_898F_CFB8403323EA_.wvu.PrintTitles" localSheetId="1" hidden="1">'(2) Control Interno'!$7:$8</definedName>
    <definedName name="Z_C9A17BF0_2451_44C4_898F_CFB8403323EA_.wvu.PrintTitles" localSheetId="2" hidden="1">'(3) Juridica'!$8:$9</definedName>
    <definedName name="Z_C9A17BF0_2451_44C4_898F_CFB8403323EA_.wvu.PrintTitles" localSheetId="5" hidden="1">'(6) Juegos Intercolegiados'!$7:$8</definedName>
    <definedName name="Z_C9A17BF0_2451_44C4_898F_CFB8403323EA_.wvu.PrintTitles" localSheetId="6" hidden="1">'(7) Deporte Social y C'!$7:$8</definedName>
    <definedName name="Z_C9A17BF0_2451_44C4_898F_CFB8403323EA_.wvu.PrintTitles" localSheetId="8" hidden="1">'(9) Habitos y Estilo VS'!$7:$8</definedName>
    <definedName name="Z_C9A812A3_B23E_4057_8694_158B0DEE8D06_.wvu.Cols" localSheetId="0" hidden="1">'(1) Planeación'!#REF!,'(1) Planeación'!$E:$E,'(1) Planeación'!$J:$L,'(1) Planeación'!$P:$P,'(1) Planeación'!$R:$S,'(1) Planeación'!$U:$W</definedName>
    <definedName name="Z_C9A812A3_B23E_4057_8694_158B0DEE8D06_.wvu.Cols" localSheetId="1" hidden="1">'(2) Control Interno'!#REF!,'(2) Control Interno'!$E:$E,'(2) Control Interno'!$J:$L,'(2) Control Interno'!$P:$P,'(2) Control Interno'!$R:$S,'(2) Control Interno'!$U:$W</definedName>
    <definedName name="Z_C9A812A3_B23E_4057_8694_158B0DEE8D06_.wvu.Cols" localSheetId="2" hidden="1">'(3) Juridica'!#REF!,'(3) Juridica'!$E:$E,'(3) Juridica'!$J:$L,'(3) Juridica'!$P:$P,'(3) Juridica'!$R:$S,'(3) Juridica'!$U:$W</definedName>
    <definedName name="Z_C9A812A3_B23E_4057_8694_158B0DEE8D06_.wvu.Cols" localSheetId="4" hidden="1">'(5) Deporte Asociado'!#REF!,'(5) Deporte Asociado'!$E:$E,'(5) Deporte Asociado'!$J:$L,'(5) Deporte Asociado'!$P:$P,'(5) Deporte Asociado'!$R:$S,'(5) Deporte Asociado'!$U:$W</definedName>
    <definedName name="Z_C9A812A3_B23E_4057_8694_158B0DEE8D06_.wvu.Cols" localSheetId="5" hidden="1">'(6) Juegos Intercolegiados'!#REF!,'(6) Juegos Intercolegiados'!$E:$E,'(6) Juegos Intercolegiados'!$J:$L,'(6) Juegos Intercolegiados'!$P:$P,'(6) Juegos Intercolegiados'!$R:$S,'(6) Juegos Intercolegiados'!$U:$W</definedName>
    <definedName name="Z_C9A812A3_B23E_4057_8694_158B0DEE8D06_.wvu.Cols" localSheetId="6" hidden="1">'(7) Deporte Social y C'!#REF!,'(7) Deporte Social y C'!$E:$E,'(7) Deporte Social y C'!$J:$L,'(7) Deporte Social y C'!$P:$P,'(7) Deporte Social y C'!$R:$S,'(7) Deporte Social y C'!$U:$W</definedName>
    <definedName name="Z_C9A812A3_B23E_4057_8694_158B0DEE8D06_.wvu.PrintArea" localSheetId="9" hidden="1">'(10) Talento Humano'!$A$5:$U$15</definedName>
    <definedName name="Z_C9A812A3_B23E_4057_8694_158B0DEE8D06_.wvu.PrintArea" localSheetId="10" hidden="1">'(11) Seguridad y Salud T'!$A$1:$V$12</definedName>
    <definedName name="Z_C9A812A3_B23E_4057_8694_158B0DEE8D06_.wvu.PrintArea" localSheetId="11" hidden="1">'(12) Sistemas'!$A$1:$V$13</definedName>
    <definedName name="Z_C9A812A3_B23E_4057_8694_158B0DEE8D06_.wvu.PrintArea" localSheetId="12" hidden="1">'(13) Archivo Central'!$A$1:$V$13</definedName>
    <definedName name="Z_C9A812A3_B23E_4057_8694_158B0DEE8D06_.wvu.PrintArea" localSheetId="13" hidden="1">'(14) Contabilidad'!$A$1:$V$12</definedName>
    <definedName name="Z_C9A812A3_B23E_4057_8694_158B0DEE8D06_.wvu.PrintArea" localSheetId="14" hidden="1">'(15) Presupuesto'!$A$4:$V$12</definedName>
    <definedName name="Z_C9A812A3_B23E_4057_8694_158B0DEE8D06_.wvu.PrintArea" localSheetId="15" hidden="1">'(16) Tesorería'!$A$1:$V$13</definedName>
    <definedName name="Z_C9A812A3_B23E_4057_8694_158B0DEE8D06_.wvu.PrintArea" localSheetId="16" hidden="1">'(17) Almacén'!$A$1:$V$12</definedName>
    <definedName name="Z_C9A812A3_B23E_4057_8694_158B0DEE8D06_.wvu.PrintArea" localSheetId="1" hidden="1">'(2) Control Interno'!$A$1:$U$19</definedName>
    <definedName name="Z_C9A812A3_B23E_4057_8694_158B0DEE8D06_.wvu.PrintArea" localSheetId="2" hidden="1">'(3) Juridica'!$A$1:$U$11</definedName>
    <definedName name="Z_C9A812A3_B23E_4057_8694_158B0DEE8D06_.wvu.PrintArea" localSheetId="3" hidden="1">'(4) Contratación'!$A$3:$U$12</definedName>
    <definedName name="Z_C9A812A3_B23E_4057_8694_158B0DEE8D06_.wvu.PrintArea" localSheetId="5" hidden="1">'(6) Juegos Intercolegiados'!$A$1:$U$17</definedName>
    <definedName name="Z_C9A812A3_B23E_4057_8694_158B0DEE8D06_.wvu.PrintArea" localSheetId="6" hidden="1">'(7) Deporte Social y C'!$A$1:$U$10</definedName>
    <definedName name="Z_C9A812A3_B23E_4057_8694_158B0DEE8D06_.wvu.PrintArea" localSheetId="7" hidden="1">'(8) Recreacion y Aprove T'!$A$1:$U$9</definedName>
    <definedName name="Z_C9A812A3_B23E_4057_8694_158B0DEE8D06_.wvu.PrintArea" localSheetId="8" hidden="1">'(9) Habitos y Estilo VS'!$A$1:$U$10</definedName>
    <definedName name="Z_C9A812A3_B23E_4057_8694_158B0DEE8D06_.wvu.PrintTitles" localSheetId="9" hidden="1">'(10) Talento Humano'!$10:$11</definedName>
    <definedName name="Z_C9A812A3_B23E_4057_8694_158B0DEE8D06_.wvu.PrintTitles" localSheetId="10" hidden="1">'(11) Seguridad y Salud T'!$8:$9</definedName>
    <definedName name="Z_C9A812A3_B23E_4057_8694_158B0DEE8D06_.wvu.PrintTitles" localSheetId="11" hidden="1">'(12) Sistemas'!$8:$9</definedName>
    <definedName name="Z_C9A812A3_B23E_4057_8694_158B0DEE8D06_.wvu.PrintTitles" localSheetId="12" hidden="1">'(13) Archivo Central'!$7:$8</definedName>
    <definedName name="Z_C9A812A3_B23E_4057_8694_158B0DEE8D06_.wvu.PrintTitles" localSheetId="13" hidden="1">'(14) Contabilidad'!$8:$9</definedName>
    <definedName name="Z_C9A812A3_B23E_4057_8694_158B0DEE8D06_.wvu.PrintTitles" localSheetId="14" hidden="1">'(15) Presupuesto'!$9:$10</definedName>
    <definedName name="Z_C9A812A3_B23E_4057_8694_158B0DEE8D06_.wvu.PrintTitles" localSheetId="15" hidden="1">'(16) Tesorería'!$8:$9</definedName>
    <definedName name="Z_C9A812A3_B23E_4057_8694_158B0DEE8D06_.wvu.PrintTitles" localSheetId="1" hidden="1">'(2) Control Interno'!$7:$8</definedName>
    <definedName name="Z_C9A812A3_B23E_4057_8694_158B0DEE8D06_.wvu.PrintTitles" localSheetId="2" hidden="1">'(3) Juridica'!$8:$9</definedName>
    <definedName name="Z_C9A812A3_B23E_4057_8694_158B0DEE8D06_.wvu.PrintTitles" localSheetId="5" hidden="1">'(6) Juegos Intercolegiados'!$7:$8</definedName>
    <definedName name="Z_C9A812A3_B23E_4057_8694_158B0DEE8D06_.wvu.PrintTitles" localSheetId="6" hidden="1">'(7) Deporte Social y C'!$7:$8</definedName>
    <definedName name="Z_C9A812A3_B23E_4057_8694_158B0DEE8D06_.wvu.PrintTitles" localSheetId="8" hidden="1">'(9) Habitos y Estilo VS'!$7:$8</definedName>
    <definedName name="Z_CC42E740_ADA2_4B3E_AB77_9BBCCE9EC444_.wvu.Cols" localSheetId="0" hidden="1">'(1) Planeación'!#REF!,'(1) Planeación'!$E:$E,'(1) Planeación'!$J:$L,'(1) Planeación'!$P:$P,'(1) Planeación'!$R:$S,'(1) Planeación'!$U:$W</definedName>
    <definedName name="Z_CC42E740_ADA2_4B3E_AB77_9BBCCE9EC444_.wvu.Cols" localSheetId="9" hidden="1">'(10) Talento Humano'!#REF!,'(10) Talento Humano'!$E:$E,'(10) Talento Humano'!$J:$L,'(10) Talento Humano'!$P:$P,'(10) Talento Humano'!$R:$S,'(10) Talento Humano'!$U:$U</definedName>
    <definedName name="Z_CC42E740_ADA2_4B3E_AB77_9BBCCE9EC444_.wvu.Cols" localSheetId="10" hidden="1">'(11) Seguridad y Salud T'!$D:$D,'(11) Seguridad y Salud T'!$F:$F,'(11) Seguridad y Salud T'!$K:$M,'(11) Seguridad y Salud T'!$Q:$Q,'(11) Seguridad y Salud T'!$S:$T,'(11) Seguridad y Salud T'!$V:$X</definedName>
    <definedName name="Z_CC42E740_ADA2_4B3E_AB77_9BBCCE9EC444_.wvu.Cols" localSheetId="13" hidden="1">'(14) Contabilidad'!$D:$D,'(14) Contabilidad'!$F:$F,'(14) Contabilidad'!$K:$M,'(14) Contabilidad'!$Q:$Q,'(14) Contabilidad'!$S:$T,'(14) Contabilidad'!$V:$X</definedName>
    <definedName name="Z_CC42E740_ADA2_4B3E_AB77_9BBCCE9EC444_.wvu.Cols" localSheetId="14" hidden="1">'(15) Presupuesto'!$D:$D,'(15) Presupuesto'!$F:$F,'(15) Presupuesto'!$K:$M,'(15) Presupuesto'!$Q:$Q,'(15) Presupuesto'!$S:$T,'(15) Presupuesto'!$V:$V</definedName>
    <definedName name="Z_CC42E740_ADA2_4B3E_AB77_9BBCCE9EC444_.wvu.Cols" localSheetId="15" hidden="1">'(16) Tesorería'!$D:$D,'(16) Tesorería'!$F:$F,'(16) Tesorería'!$K:$M,'(16) Tesorería'!$Q:$Q,'(16) Tesorería'!$S:$T,'(16) Tesorería'!$V:$V</definedName>
    <definedName name="Z_CC42E740_ADA2_4B3E_AB77_9BBCCE9EC444_.wvu.Cols" localSheetId="1" hidden="1">'(2) Control Interno'!#REF!,'(2) Control Interno'!$E:$E,'(2) Control Interno'!$J:$L,'(2) Control Interno'!$P:$P,'(2) Control Interno'!$R:$S,'(2) Control Interno'!$U:$W</definedName>
    <definedName name="Z_CC42E740_ADA2_4B3E_AB77_9BBCCE9EC444_.wvu.Cols" localSheetId="2" hidden="1">'(3) Juridica'!#REF!,'(3) Juridica'!$E:$E,'(3) Juridica'!$J:$L,'(3) Juridica'!$P:$P,'(3) Juridica'!$R:$S,'(3) Juridica'!$U:$W</definedName>
    <definedName name="Z_CC42E740_ADA2_4B3E_AB77_9BBCCE9EC444_.wvu.Cols" localSheetId="3" hidden="1">'(4) Contratación'!#REF!,'(4) Contratación'!$E:$E,'(4) Contratación'!$J:$L,'(4) Contratación'!$P:$P,'(4) Contratación'!$R:$S,'(4) Contratación'!$U:$W</definedName>
    <definedName name="Z_CC42E740_ADA2_4B3E_AB77_9BBCCE9EC444_.wvu.Cols" localSheetId="4" hidden="1">'(5) Deporte Asociado'!#REF!,'(5) Deporte Asociado'!$E:$E,'(5) Deporte Asociado'!$J:$L,'(5) Deporte Asociado'!$P:$P,'(5) Deporte Asociado'!$R:$S,'(5) Deporte Asociado'!$U:$W</definedName>
    <definedName name="Z_CC42E740_ADA2_4B3E_AB77_9BBCCE9EC444_.wvu.Cols" localSheetId="5" hidden="1">'(6) Juegos Intercolegiados'!#REF!,'(6) Juegos Intercolegiados'!$E:$E,'(6) Juegos Intercolegiados'!$J:$L,'(6) Juegos Intercolegiados'!$P:$P,'(6) Juegos Intercolegiados'!$R:$S,'(6) Juegos Intercolegiados'!$U:$W</definedName>
    <definedName name="Z_CC42E740_ADA2_4B3E_AB77_9BBCCE9EC444_.wvu.Cols" localSheetId="6" hidden="1">'(7) Deporte Social y C'!#REF!,'(7) Deporte Social y C'!$E:$E,'(7) Deporte Social y C'!$J:$L,'(7) Deporte Social y C'!$P:$P,'(7) Deporte Social y C'!$R:$S,'(7) Deporte Social y C'!$U:$W</definedName>
    <definedName name="Z_CC42E740_ADA2_4B3E_AB77_9BBCCE9EC444_.wvu.Cols" localSheetId="7" hidden="1">'(8) Recreacion y Aprove T'!#REF!,'(8) Recreacion y Aprove T'!$E:$E,'(8) Recreacion y Aprove T'!$J:$L,'(8) Recreacion y Aprove T'!$P:$P,'(8) Recreacion y Aprove T'!$R:$S,'(8) Recreacion y Aprove T'!$U:$W</definedName>
    <definedName name="Z_CC42E740_ADA2_4B3E_AB77_9BBCCE9EC444_.wvu.Cols" localSheetId="8" hidden="1">'(9) Habitos y Estilo VS'!#REF!,'(9) Habitos y Estilo VS'!$E:$E,'(9) Habitos y Estilo VS'!$J:$L,'(9) Habitos y Estilo VS'!$P:$P,'(9) Habitos y Estilo VS'!$R:$S,'(9) Habitos y Estilo VS'!$U:$W</definedName>
    <definedName name="Z_CC42E740_ADA2_4B3E_AB77_9BBCCE9EC444_.wvu.PrintArea" localSheetId="9" hidden="1">'(10) Talento Humano'!$A$5:$U$15</definedName>
    <definedName name="Z_CC42E740_ADA2_4B3E_AB77_9BBCCE9EC444_.wvu.PrintArea" localSheetId="10" hidden="1">'(11) Seguridad y Salud T'!$A$1:$V$12</definedName>
    <definedName name="Z_CC42E740_ADA2_4B3E_AB77_9BBCCE9EC444_.wvu.PrintArea" localSheetId="11" hidden="1">'(12) Sistemas'!$A$1:$V$13</definedName>
    <definedName name="Z_CC42E740_ADA2_4B3E_AB77_9BBCCE9EC444_.wvu.PrintArea" localSheetId="12" hidden="1">'(13) Archivo Central'!$A$1:$V$13</definedName>
    <definedName name="Z_CC42E740_ADA2_4B3E_AB77_9BBCCE9EC444_.wvu.PrintArea" localSheetId="13" hidden="1">'(14) Contabilidad'!$A$1:$V$12</definedName>
    <definedName name="Z_CC42E740_ADA2_4B3E_AB77_9BBCCE9EC444_.wvu.PrintArea" localSheetId="14" hidden="1">'(15) Presupuesto'!$A$4:$V$12</definedName>
    <definedName name="Z_CC42E740_ADA2_4B3E_AB77_9BBCCE9EC444_.wvu.PrintArea" localSheetId="15" hidden="1">'(16) Tesorería'!$A$1:$V$13</definedName>
    <definedName name="Z_CC42E740_ADA2_4B3E_AB77_9BBCCE9EC444_.wvu.PrintArea" localSheetId="16" hidden="1">'(17) Almacén'!$A$1:$V$12</definedName>
    <definedName name="Z_CC42E740_ADA2_4B3E_AB77_9BBCCE9EC444_.wvu.PrintArea" localSheetId="1" hidden="1">'(2) Control Interno'!$A$1:$U$19</definedName>
    <definedName name="Z_CC42E740_ADA2_4B3E_AB77_9BBCCE9EC444_.wvu.PrintArea" localSheetId="2" hidden="1">'(3) Juridica'!$A$1:$U$11</definedName>
    <definedName name="Z_CC42E740_ADA2_4B3E_AB77_9BBCCE9EC444_.wvu.PrintArea" localSheetId="3" hidden="1">'(4) Contratación'!$A$3:$U$12</definedName>
    <definedName name="Z_CC42E740_ADA2_4B3E_AB77_9BBCCE9EC444_.wvu.PrintArea" localSheetId="5" hidden="1">'(6) Juegos Intercolegiados'!$A$1:$U$17</definedName>
    <definedName name="Z_CC42E740_ADA2_4B3E_AB77_9BBCCE9EC444_.wvu.PrintArea" localSheetId="6" hidden="1">'(7) Deporte Social y C'!$A$1:$U$10</definedName>
    <definedName name="Z_CC42E740_ADA2_4B3E_AB77_9BBCCE9EC444_.wvu.PrintArea" localSheetId="7" hidden="1">'(8) Recreacion y Aprove T'!$A$1:$U$9</definedName>
    <definedName name="Z_CC42E740_ADA2_4B3E_AB77_9BBCCE9EC444_.wvu.PrintArea" localSheetId="8" hidden="1">'(9) Habitos y Estilo VS'!$A$1:$U$10</definedName>
    <definedName name="Z_CC42E740_ADA2_4B3E_AB77_9BBCCE9EC444_.wvu.PrintTitles" localSheetId="9" hidden="1">'(10) Talento Humano'!$10:$11</definedName>
    <definedName name="Z_CC42E740_ADA2_4B3E_AB77_9BBCCE9EC444_.wvu.PrintTitles" localSheetId="10" hidden="1">'(11) Seguridad y Salud T'!$8:$9</definedName>
    <definedName name="Z_CC42E740_ADA2_4B3E_AB77_9BBCCE9EC444_.wvu.PrintTitles" localSheetId="11" hidden="1">'(12) Sistemas'!$8:$9</definedName>
    <definedName name="Z_CC42E740_ADA2_4B3E_AB77_9BBCCE9EC444_.wvu.PrintTitles" localSheetId="12" hidden="1">'(13) Archivo Central'!$7:$8</definedName>
    <definedName name="Z_CC42E740_ADA2_4B3E_AB77_9BBCCE9EC444_.wvu.PrintTitles" localSheetId="13" hidden="1">'(14) Contabilidad'!$8:$9</definedName>
    <definedName name="Z_CC42E740_ADA2_4B3E_AB77_9BBCCE9EC444_.wvu.PrintTitles" localSheetId="14" hidden="1">'(15) Presupuesto'!$9:$10</definedName>
    <definedName name="Z_CC42E740_ADA2_4B3E_AB77_9BBCCE9EC444_.wvu.PrintTitles" localSheetId="15" hidden="1">'(16) Tesorería'!$8:$9</definedName>
    <definedName name="Z_CC42E740_ADA2_4B3E_AB77_9BBCCE9EC444_.wvu.PrintTitles" localSheetId="1" hidden="1">'(2) Control Interno'!$7:$8</definedName>
    <definedName name="Z_CC42E740_ADA2_4B3E_AB77_9BBCCE9EC444_.wvu.PrintTitles" localSheetId="2" hidden="1">'(3) Juridica'!$8:$9</definedName>
    <definedName name="Z_CC42E740_ADA2_4B3E_AB77_9BBCCE9EC444_.wvu.PrintTitles" localSheetId="5" hidden="1">'(6) Juegos Intercolegiados'!$7:$8</definedName>
    <definedName name="Z_CC42E740_ADA2_4B3E_AB77_9BBCCE9EC444_.wvu.PrintTitles" localSheetId="6" hidden="1">'(7) Deporte Social y C'!$7:$8</definedName>
    <definedName name="Z_CC42E740_ADA2_4B3E_AB77_9BBCCE9EC444_.wvu.PrintTitles" localSheetId="8" hidden="1">'(9) Habitos y Estilo VS'!$7:$8</definedName>
    <definedName name="Z_D504B807_AE7E_4042_848D_21D8E9CBBAC1_.wvu.Cols" localSheetId="0" hidden="1">'(1) Planeación'!#REF!,'(1) Planeación'!$E:$E,'(1) Planeación'!$J:$L,'(1) Planeación'!$P:$P,'(1) Planeación'!$R:$S,'(1) Planeación'!$U:$W</definedName>
    <definedName name="Z_D504B807_AE7E_4042_848D_21D8E9CBBAC1_.wvu.Cols" localSheetId="1" hidden="1">'(2) Control Interno'!#REF!,'(2) Control Interno'!$E:$E,'(2) Control Interno'!$J:$L,'(2) Control Interno'!$P:$P,'(2) Control Interno'!$R:$S,'(2) Control Interno'!$U:$W</definedName>
    <definedName name="Z_D504B807_AE7E_4042_848D_21D8E9CBBAC1_.wvu.Cols" localSheetId="4" hidden="1">'(5) Deporte Asociado'!#REF!,'(5) Deporte Asociado'!$E:$E,'(5) Deporte Asociado'!$J:$L,'(5) Deporte Asociado'!$P:$P,'(5) Deporte Asociado'!$R:$S,'(5) Deporte Asociado'!$U:$W</definedName>
    <definedName name="Z_D504B807_AE7E_4042_848D_21D8E9CBBAC1_.wvu.Cols" localSheetId="5" hidden="1">'(6) Juegos Intercolegiados'!#REF!,'(6) Juegos Intercolegiados'!$E:$E,'(6) Juegos Intercolegiados'!$J:$L,'(6) Juegos Intercolegiados'!$P:$P,'(6) Juegos Intercolegiados'!$R:$S,'(6) Juegos Intercolegiados'!$U:$W</definedName>
    <definedName name="Z_D504B807_AE7E_4042_848D_21D8E9CBBAC1_.wvu.PrintArea" localSheetId="9" hidden="1">'(10) Talento Humano'!$A$5:$U$15</definedName>
    <definedName name="Z_D504B807_AE7E_4042_848D_21D8E9CBBAC1_.wvu.PrintArea" localSheetId="10" hidden="1">'(11) Seguridad y Salud T'!$A$1:$V$12</definedName>
    <definedName name="Z_D504B807_AE7E_4042_848D_21D8E9CBBAC1_.wvu.PrintArea" localSheetId="11" hidden="1">'(12) Sistemas'!$A$1:$V$13</definedName>
    <definedName name="Z_D504B807_AE7E_4042_848D_21D8E9CBBAC1_.wvu.PrintArea" localSheetId="12" hidden="1">'(13) Archivo Central'!$A$1:$V$13</definedName>
    <definedName name="Z_D504B807_AE7E_4042_848D_21D8E9CBBAC1_.wvu.PrintArea" localSheetId="13" hidden="1">'(14) Contabilidad'!$A$1:$V$12</definedName>
    <definedName name="Z_D504B807_AE7E_4042_848D_21D8E9CBBAC1_.wvu.PrintArea" localSheetId="14" hidden="1">'(15) Presupuesto'!$A$4:$V$12</definedName>
    <definedName name="Z_D504B807_AE7E_4042_848D_21D8E9CBBAC1_.wvu.PrintArea" localSheetId="15" hidden="1">'(16) Tesorería'!$A$1:$V$13</definedName>
    <definedName name="Z_D504B807_AE7E_4042_848D_21D8E9CBBAC1_.wvu.PrintArea" localSheetId="16" hidden="1">'(17) Almacén'!$A$1:$V$12</definedName>
    <definedName name="Z_D504B807_AE7E_4042_848D_21D8E9CBBAC1_.wvu.PrintArea" localSheetId="1" hidden="1">'(2) Control Interno'!$A$1:$U$12</definedName>
    <definedName name="Z_D504B807_AE7E_4042_848D_21D8E9CBBAC1_.wvu.PrintArea" localSheetId="2" hidden="1">'(3) Juridica'!$A$1:$U$11</definedName>
    <definedName name="Z_D504B807_AE7E_4042_848D_21D8E9CBBAC1_.wvu.PrintArea" localSheetId="3" hidden="1">'(4) Contratación'!$A$3:$U$12</definedName>
    <definedName name="Z_D504B807_AE7E_4042_848D_21D8E9CBBAC1_.wvu.PrintArea" localSheetId="5" hidden="1">'(6) Juegos Intercolegiados'!$A$1:$U$10</definedName>
    <definedName name="Z_D504B807_AE7E_4042_848D_21D8E9CBBAC1_.wvu.PrintArea" localSheetId="6" hidden="1">'(7) Deporte Social y C'!$A$1:$U$10</definedName>
    <definedName name="Z_D504B807_AE7E_4042_848D_21D8E9CBBAC1_.wvu.PrintArea" localSheetId="7" hidden="1">'(8) Recreacion y Aprove T'!$A$1:$U$9</definedName>
    <definedName name="Z_D504B807_AE7E_4042_848D_21D8E9CBBAC1_.wvu.PrintArea" localSheetId="8" hidden="1">'(9) Habitos y Estilo VS'!$A$1:$U$10</definedName>
    <definedName name="Z_D504B807_AE7E_4042_848D_21D8E9CBBAC1_.wvu.PrintTitles" localSheetId="9" hidden="1">'(10) Talento Humano'!$10:$11</definedName>
    <definedName name="Z_D504B807_AE7E_4042_848D_21D8E9CBBAC1_.wvu.PrintTitles" localSheetId="10" hidden="1">'(11) Seguridad y Salud T'!$8:$9</definedName>
    <definedName name="Z_D504B807_AE7E_4042_848D_21D8E9CBBAC1_.wvu.PrintTitles" localSheetId="11" hidden="1">'(12) Sistemas'!$8:$9</definedName>
    <definedName name="Z_D504B807_AE7E_4042_848D_21D8E9CBBAC1_.wvu.PrintTitles" localSheetId="12" hidden="1">'(13) Archivo Central'!$7:$8</definedName>
    <definedName name="Z_D504B807_AE7E_4042_848D_21D8E9CBBAC1_.wvu.PrintTitles" localSheetId="13" hidden="1">'(14) Contabilidad'!$8:$9</definedName>
    <definedName name="Z_D504B807_AE7E_4042_848D_21D8E9CBBAC1_.wvu.PrintTitles" localSheetId="14" hidden="1">'(15) Presupuesto'!$9:$10</definedName>
    <definedName name="Z_D504B807_AE7E_4042_848D_21D8E9CBBAC1_.wvu.PrintTitles" localSheetId="15" hidden="1">'(16) Tesorería'!$8:$9</definedName>
    <definedName name="Z_D504B807_AE7E_4042_848D_21D8E9CBBAC1_.wvu.PrintTitles" localSheetId="1" hidden="1">'(2) Control Interno'!$7:$8</definedName>
    <definedName name="Z_D504B807_AE7E_4042_848D_21D8E9CBBAC1_.wvu.PrintTitles" localSheetId="2" hidden="1">'(3) Juridica'!$8:$9</definedName>
    <definedName name="Z_D504B807_AE7E_4042_848D_21D8E9CBBAC1_.wvu.PrintTitles" localSheetId="5" hidden="1">'(6) Juegos Intercolegiados'!$7:$8</definedName>
    <definedName name="Z_D504B807_AE7E_4042_848D_21D8E9CBBAC1_.wvu.PrintTitles" localSheetId="6" hidden="1">'(7) Deporte Social y C'!$7:$8</definedName>
    <definedName name="Z_D504B807_AE7E_4042_848D_21D8E9CBBAC1_.wvu.PrintTitles" localSheetId="8" hidden="1">'(9) Habitos y Estilo VS'!$7:$8</definedName>
    <definedName name="Z_D674221F_3F50_45D7_B99E_107AE99970DE_.wvu.Cols" localSheetId="0" hidden="1">'(1) Planeación'!#REF!,'(1) Planeación'!$E:$E,'(1) Planeación'!$J:$L,'(1) Planeación'!$P:$P,'(1) Planeación'!$R:$S,'(1) Planeación'!$U:$W</definedName>
    <definedName name="Z_D674221F_3F50_45D7_B99E_107AE99970DE_.wvu.Cols" localSheetId="9" hidden="1">'(10) Talento Humano'!#REF!,'(10) Talento Humano'!$E:$E,'(10) Talento Humano'!$J:$L,'(10) Talento Humano'!$P:$P,'(10) Talento Humano'!$R:$S,'(10) Talento Humano'!$U:$U</definedName>
    <definedName name="Z_D674221F_3F50_45D7_B99E_107AE99970DE_.wvu.Cols" localSheetId="10" hidden="1">'(11) Seguridad y Salud T'!$D:$D,'(11) Seguridad y Salud T'!$F:$F,'(11) Seguridad y Salud T'!$K:$M,'(11) Seguridad y Salud T'!$Q:$Q,'(11) Seguridad y Salud T'!$S:$T,'(11) Seguridad y Salud T'!$V:$X</definedName>
    <definedName name="Z_D674221F_3F50_45D7_B99E_107AE99970DE_.wvu.Cols" localSheetId="13" hidden="1">'(14) Contabilidad'!$D:$D,'(14) Contabilidad'!$F:$F,'(14) Contabilidad'!$K:$M,'(14) Contabilidad'!$Q:$Q,'(14) Contabilidad'!$S:$T,'(14) Contabilidad'!$V:$X</definedName>
    <definedName name="Z_D674221F_3F50_45D7_B99E_107AE99970DE_.wvu.Cols" localSheetId="14" hidden="1">'(15) Presupuesto'!$D:$D,'(15) Presupuesto'!$F:$F,'(15) Presupuesto'!$K:$M,'(15) Presupuesto'!$Q:$Q,'(15) Presupuesto'!$S:$T,'(15) Presupuesto'!$V:$V</definedName>
    <definedName name="Z_D674221F_3F50_45D7_B99E_107AE99970DE_.wvu.Cols" localSheetId="1" hidden="1">'(2) Control Interno'!#REF!,'(2) Control Interno'!$E:$E,'(2) Control Interno'!$J:$L,'(2) Control Interno'!$P:$P,'(2) Control Interno'!$R:$S,'(2) Control Interno'!$U:$W</definedName>
    <definedName name="Z_D674221F_3F50_45D7_B99E_107AE99970DE_.wvu.Cols" localSheetId="2" hidden="1">'(3) Juridica'!#REF!,'(3) Juridica'!$E:$E,'(3) Juridica'!$J:$L,'(3) Juridica'!$P:$P,'(3) Juridica'!$R:$S,'(3) Juridica'!$U:$W</definedName>
    <definedName name="Z_D674221F_3F50_45D7_B99E_107AE99970DE_.wvu.Cols" localSheetId="3" hidden="1">'(4) Contratación'!#REF!,'(4) Contratación'!$E:$E,'(4) Contratación'!$J:$L,'(4) Contratación'!$P:$P,'(4) Contratación'!$R:$S,'(4) Contratación'!$U:$W</definedName>
    <definedName name="Z_D674221F_3F50_45D7_B99E_107AE99970DE_.wvu.Cols" localSheetId="4" hidden="1">'(5) Deporte Asociado'!#REF!,'(5) Deporte Asociado'!$E:$E,'(5) Deporte Asociado'!$J:$L,'(5) Deporte Asociado'!$P:$P,'(5) Deporte Asociado'!$R:$S,'(5) Deporte Asociado'!$U:$W</definedName>
    <definedName name="Z_D674221F_3F50_45D7_B99E_107AE99970DE_.wvu.Cols" localSheetId="5" hidden="1">'(6) Juegos Intercolegiados'!#REF!,'(6) Juegos Intercolegiados'!$E:$E,'(6) Juegos Intercolegiados'!$J:$L,'(6) Juegos Intercolegiados'!$P:$P,'(6) Juegos Intercolegiados'!$R:$S,'(6) Juegos Intercolegiados'!$U:$W</definedName>
    <definedName name="Z_D674221F_3F50_45D7_B99E_107AE99970DE_.wvu.Cols" localSheetId="6" hidden="1">'(7) Deporte Social y C'!#REF!,'(7) Deporte Social y C'!$E:$E,'(7) Deporte Social y C'!$J:$L,'(7) Deporte Social y C'!$P:$P,'(7) Deporte Social y C'!$R:$S,'(7) Deporte Social y C'!$U:$W</definedName>
    <definedName name="Z_D674221F_3F50_45D7_B99E_107AE99970DE_.wvu.Cols" localSheetId="7" hidden="1">'(8) Recreacion y Aprove T'!#REF!,'(8) Recreacion y Aprove T'!$E:$E,'(8) Recreacion y Aprove T'!$J:$L,'(8) Recreacion y Aprove T'!$P:$P,'(8) Recreacion y Aprove T'!$R:$S,'(8) Recreacion y Aprove T'!$U:$W</definedName>
    <definedName name="Z_D674221F_3F50_45D7_B99E_107AE99970DE_.wvu.Cols" localSheetId="8" hidden="1">'(9) Habitos y Estilo VS'!#REF!,'(9) Habitos y Estilo VS'!$E:$E,'(9) Habitos y Estilo VS'!$J:$L,'(9) Habitos y Estilo VS'!$P:$P,'(9) Habitos y Estilo VS'!$R:$S,'(9) Habitos y Estilo VS'!$U:$W</definedName>
    <definedName name="Z_D674221F_3F50_45D7_B99E_107AE99970DE_.wvu.PrintArea" localSheetId="9" hidden="1">'(10) Talento Humano'!$A$5:$U$15</definedName>
    <definedName name="Z_D674221F_3F50_45D7_B99E_107AE99970DE_.wvu.PrintArea" localSheetId="10" hidden="1">'(11) Seguridad y Salud T'!$A$1:$V$12</definedName>
    <definedName name="Z_D674221F_3F50_45D7_B99E_107AE99970DE_.wvu.PrintArea" localSheetId="11" hidden="1">'(12) Sistemas'!$A$1:$V$13</definedName>
    <definedName name="Z_D674221F_3F50_45D7_B99E_107AE99970DE_.wvu.PrintArea" localSheetId="12" hidden="1">'(13) Archivo Central'!$A$1:$V$13</definedName>
    <definedName name="Z_D674221F_3F50_45D7_B99E_107AE99970DE_.wvu.PrintArea" localSheetId="13" hidden="1">'(14) Contabilidad'!$A$1:$V$12</definedName>
    <definedName name="Z_D674221F_3F50_45D7_B99E_107AE99970DE_.wvu.PrintArea" localSheetId="14" hidden="1">'(15) Presupuesto'!$A$4:$V$12</definedName>
    <definedName name="Z_D674221F_3F50_45D7_B99E_107AE99970DE_.wvu.PrintArea" localSheetId="15" hidden="1">'(16) Tesorería'!$A$1:$V$13</definedName>
    <definedName name="Z_D674221F_3F50_45D7_B99E_107AE99970DE_.wvu.PrintArea" localSheetId="16" hidden="1">'(17) Almacén'!$A$1:$V$12</definedName>
    <definedName name="Z_D674221F_3F50_45D7_B99E_107AE99970DE_.wvu.PrintArea" localSheetId="1" hidden="1">'(2) Control Interno'!$A$1:$U$19</definedName>
    <definedName name="Z_D674221F_3F50_45D7_B99E_107AE99970DE_.wvu.PrintArea" localSheetId="2" hidden="1">'(3) Juridica'!$A$1:$U$11</definedName>
    <definedName name="Z_D674221F_3F50_45D7_B99E_107AE99970DE_.wvu.PrintArea" localSheetId="3" hidden="1">'(4) Contratación'!$A$3:$U$12</definedName>
    <definedName name="Z_D674221F_3F50_45D7_B99E_107AE99970DE_.wvu.PrintArea" localSheetId="5" hidden="1">'(6) Juegos Intercolegiados'!$A$1:$U$17</definedName>
    <definedName name="Z_D674221F_3F50_45D7_B99E_107AE99970DE_.wvu.PrintArea" localSheetId="6" hidden="1">'(7) Deporte Social y C'!$A$1:$U$10</definedName>
    <definedName name="Z_D674221F_3F50_45D7_B99E_107AE99970DE_.wvu.PrintArea" localSheetId="7" hidden="1">'(8) Recreacion y Aprove T'!$A$1:$U$9</definedName>
    <definedName name="Z_D674221F_3F50_45D7_B99E_107AE99970DE_.wvu.PrintArea" localSheetId="8" hidden="1">'(9) Habitos y Estilo VS'!$A$1:$U$10</definedName>
    <definedName name="Z_D674221F_3F50_45D7_B99E_107AE99970DE_.wvu.PrintTitles" localSheetId="9" hidden="1">'(10) Talento Humano'!$10:$11</definedName>
    <definedName name="Z_D674221F_3F50_45D7_B99E_107AE99970DE_.wvu.PrintTitles" localSheetId="10" hidden="1">'(11) Seguridad y Salud T'!$8:$9</definedName>
    <definedName name="Z_D674221F_3F50_45D7_B99E_107AE99970DE_.wvu.PrintTitles" localSheetId="11" hidden="1">'(12) Sistemas'!$8:$9</definedName>
    <definedName name="Z_D674221F_3F50_45D7_B99E_107AE99970DE_.wvu.PrintTitles" localSheetId="12" hidden="1">'(13) Archivo Central'!$7:$8</definedName>
    <definedName name="Z_D674221F_3F50_45D7_B99E_107AE99970DE_.wvu.PrintTitles" localSheetId="13" hidden="1">'(14) Contabilidad'!$8:$9</definedName>
    <definedName name="Z_D674221F_3F50_45D7_B99E_107AE99970DE_.wvu.PrintTitles" localSheetId="14" hidden="1">'(15) Presupuesto'!$9:$10</definedName>
    <definedName name="Z_D674221F_3F50_45D7_B99E_107AE99970DE_.wvu.PrintTitles" localSheetId="15" hidden="1">'(16) Tesorería'!$8:$9</definedName>
    <definedName name="Z_D674221F_3F50_45D7_B99E_107AE99970DE_.wvu.PrintTitles" localSheetId="1" hidden="1">'(2) Control Interno'!$7:$8</definedName>
    <definedName name="Z_D674221F_3F50_45D7_B99E_107AE99970DE_.wvu.PrintTitles" localSheetId="2" hidden="1">'(3) Juridica'!$8:$9</definedName>
    <definedName name="Z_D674221F_3F50_45D7_B99E_107AE99970DE_.wvu.PrintTitles" localSheetId="5" hidden="1">'(6) Juegos Intercolegiados'!$7:$8</definedName>
    <definedName name="Z_D674221F_3F50_45D7_B99E_107AE99970DE_.wvu.PrintTitles" localSheetId="6" hidden="1">'(7) Deporte Social y C'!$7:$8</definedName>
    <definedName name="Z_D674221F_3F50_45D7_B99E_107AE99970DE_.wvu.PrintTitles" localSheetId="8" hidden="1">'(9) Habitos y Estilo VS'!$7:$8</definedName>
    <definedName name="Z_D8BB7E15_0E8F_45FC_AD1A_6D8C295A087C_.wvu.Cols" localSheetId="0" hidden="1">'(1) Planeación'!#REF!,'(1) Planeación'!$E:$E,'(1) Planeación'!$J:$L,'(1) Planeación'!$P:$P,'(1) Planeación'!$R:$S,'(1) Planeación'!$U:$W</definedName>
    <definedName name="Z_D8BB7E15_0E8F_45FC_AD1A_6D8C295A087C_.wvu.Cols" localSheetId="9" hidden="1">'(10) Talento Humano'!#REF!,'(10) Talento Humano'!$E:$E,'(10) Talento Humano'!$J:$L,'(10) Talento Humano'!$P:$P,'(10) Talento Humano'!$R:$S,'(10) Talento Humano'!$U:$U</definedName>
    <definedName name="Z_D8BB7E15_0E8F_45FC_AD1A_6D8C295A087C_.wvu.Cols" localSheetId="10" hidden="1">'(11) Seguridad y Salud T'!$D:$D,'(11) Seguridad y Salud T'!$F:$F,'(11) Seguridad y Salud T'!$K:$M,'(11) Seguridad y Salud T'!$Q:$Q,'(11) Seguridad y Salud T'!$S:$T,'(11) Seguridad y Salud T'!$V:$X</definedName>
    <definedName name="Z_D8BB7E15_0E8F_45FC_AD1A_6D8C295A087C_.wvu.Cols" localSheetId="11" hidden="1">'(12) Sistemas'!$D:$D,'(12) Sistemas'!$F:$F,'(12) Sistemas'!$K:$M,'(12) Sistemas'!$Q:$Q,'(12) Sistemas'!$S:$T,'(12) Sistemas'!$V:$X</definedName>
    <definedName name="Z_D8BB7E15_0E8F_45FC_AD1A_6D8C295A087C_.wvu.Cols" localSheetId="12" hidden="1">'(13) Archivo Central'!$D:$D,'(13) Archivo Central'!$F:$F,'(13) Archivo Central'!$K:$M,'(13) Archivo Central'!$Q:$Q,'(13) Archivo Central'!$S:$T,'(13) Archivo Central'!$V:$X</definedName>
    <definedName name="Z_D8BB7E15_0E8F_45FC_AD1A_6D8C295A087C_.wvu.Cols" localSheetId="13" hidden="1">'(14) Contabilidad'!$D:$D,'(14) Contabilidad'!$F:$F,'(14) Contabilidad'!$K:$M,'(14) Contabilidad'!$Q:$Q,'(14) Contabilidad'!$S:$T,'(14) Contabilidad'!$V:$X</definedName>
    <definedName name="Z_D8BB7E15_0E8F_45FC_AD1A_6D8C295A087C_.wvu.Cols" localSheetId="14" hidden="1">'(15) Presupuesto'!$D:$D,'(15) Presupuesto'!$F:$F,'(15) Presupuesto'!$K:$M,'(15) Presupuesto'!$Q:$Q,'(15) Presupuesto'!$S:$T,'(15) Presupuesto'!$V:$V</definedName>
    <definedName name="Z_D8BB7E15_0E8F_45FC_AD1A_6D8C295A087C_.wvu.Cols" localSheetId="15" hidden="1">'(16) Tesorería'!$D:$D,'(16) Tesorería'!$F:$F,'(16) Tesorería'!$K:$M,'(16) Tesorería'!$Q:$Q,'(16) Tesorería'!$S:$T,'(16) Tesorería'!$V:$V</definedName>
    <definedName name="Z_D8BB7E15_0E8F_45FC_AD1A_6D8C295A087C_.wvu.Cols" localSheetId="1" hidden="1">'(2) Control Interno'!#REF!,'(2) Control Interno'!$E:$E,'(2) Control Interno'!$J:$L,'(2) Control Interno'!$P:$P,'(2) Control Interno'!$R:$S,'(2) Control Interno'!$U:$W</definedName>
    <definedName name="Z_D8BB7E15_0E8F_45FC_AD1A_6D8C295A087C_.wvu.Cols" localSheetId="2" hidden="1">'(3) Juridica'!#REF!,'(3) Juridica'!$E:$E,'(3) Juridica'!$J:$L,'(3) Juridica'!$P:$P,'(3) Juridica'!$R:$S,'(3) Juridica'!$U:$W</definedName>
    <definedName name="Z_D8BB7E15_0E8F_45FC_AD1A_6D8C295A087C_.wvu.Cols" localSheetId="3" hidden="1">'(4) Contratación'!#REF!,'(4) Contratación'!$E:$E,'(4) Contratación'!$J:$L,'(4) Contratación'!$P:$P,'(4) Contratación'!$R:$S,'(4) Contratación'!$U:$W</definedName>
    <definedName name="Z_D8BB7E15_0E8F_45FC_AD1A_6D8C295A087C_.wvu.Cols" localSheetId="4" hidden="1">'(5) Deporte Asociado'!#REF!,'(5) Deporte Asociado'!$E:$E,'(5) Deporte Asociado'!$J:$L,'(5) Deporte Asociado'!$P:$P,'(5) Deporte Asociado'!$R:$S,'(5) Deporte Asociado'!$U:$W</definedName>
    <definedName name="Z_D8BB7E15_0E8F_45FC_AD1A_6D8C295A087C_.wvu.Cols" localSheetId="5" hidden="1">'(6) Juegos Intercolegiados'!#REF!,'(6) Juegos Intercolegiados'!$E:$E,'(6) Juegos Intercolegiados'!$J:$L,'(6) Juegos Intercolegiados'!$P:$P,'(6) Juegos Intercolegiados'!$R:$S,'(6) Juegos Intercolegiados'!$U:$W</definedName>
    <definedName name="Z_D8BB7E15_0E8F_45FC_AD1A_6D8C295A087C_.wvu.Cols" localSheetId="6" hidden="1">'(7) Deporte Social y C'!#REF!,'(7) Deporte Social y C'!$E:$E,'(7) Deporte Social y C'!$J:$L,'(7) Deporte Social y C'!$P:$P,'(7) Deporte Social y C'!$R:$S,'(7) Deporte Social y C'!$U:$W</definedName>
    <definedName name="Z_D8BB7E15_0E8F_45FC_AD1A_6D8C295A087C_.wvu.Cols" localSheetId="7" hidden="1">'(8) Recreacion y Aprove T'!#REF!,'(8) Recreacion y Aprove T'!$E:$E,'(8) Recreacion y Aprove T'!$J:$L,'(8) Recreacion y Aprove T'!$P:$P,'(8) Recreacion y Aprove T'!$R:$S,'(8) Recreacion y Aprove T'!$U:$W</definedName>
    <definedName name="Z_D8BB7E15_0E8F_45FC_AD1A_6D8C295A087C_.wvu.Cols" localSheetId="8" hidden="1">'(9) Habitos y Estilo VS'!#REF!,'(9) Habitos y Estilo VS'!$E:$E,'(9) Habitos y Estilo VS'!$J:$L,'(9) Habitos y Estilo VS'!$P:$P,'(9) Habitos y Estilo VS'!$R:$S,'(9) Habitos y Estilo VS'!$U:$W</definedName>
    <definedName name="Z_D8BB7E15_0E8F_45FC_AD1A_6D8C295A087C_.wvu.PrintArea" localSheetId="9" hidden="1">'(10) Talento Humano'!$A$5:$U$15</definedName>
    <definedName name="Z_D8BB7E15_0E8F_45FC_AD1A_6D8C295A087C_.wvu.PrintArea" localSheetId="10" hidden="1">'(11) Seguridad y Salud T'!$A$1:$V$12</definedName>
    <definedName name="Z_D8BB7E15_0E8F_45FC_AD1A_6D8C295A087C_.wvu.PrintArea" localSheetId="11" hidden="1">'(12) Sistemas'!$A$1:$V$13</definedName>
    <definedName name="Z_D8BB7E15_0E8F_45FC_AD1A_6D8C295A087C_.wvu.PrintArea" localSheetId="12" hidden="1">'(13) Archivo Central'!$A$1:$V$13</definedName>
    <definedName name="Z_D8BB7E15_0E8F_45FC_AD1A_6D8C295A087C_.wvu.PrintArea" localSheetId="13" hidden="1">'(14) Contabilidad'!$A$1:$V$12</definedName>
    <definedName name="Z_D8BB7E15_0E8F_45FC_AD1A_6D8C295A087C_.wvu.PrintArea" localSheetId="14" hidden="1">'(15) Presupuesto'!$A$4:$V$12</definedName>
    <definedName name="Z_D8BB7E15_0E8F_45FC_AD1A_6D8C295A087C_.wvu.PrintArea" localSheetId="15" hidden="1">'(16) Tesorería'!$A$1:$V$13</definedName>
    <definedName name="Z_D8BB7E15_0E8F_45FC_AD1A_6D8C295A087C_.wvu.PrintArea" localSheetId="16" hidden="1">'(17) Almacén'!$A$1:$V$12</definedName>
    <definedName name="Z_D8BB7E15_0E8F_45FC_AD1A_6D8C295A087C_.wvu.PrintArea" localSheetId="1" hidden="1">'(2) Control Interno'!$A$1:$U$19</definedName>
    <definedName name="Z_D8BB7E15_0E8F_45FC_AD1A_6D8C295A087C_.wvu.PrintArea" localSheetId="2" hidden="1">'(3) Juridica'!$A$1:$U$11</definedName>
    <definedName name="Z_D8BB7E15_0E8F_45FC_AD1A_6D8C295A087C_.wvu.PrintArea" localSheetId="3" hidden="1">'(4) Contratación'!$A$3:$U$12</definedName>
    <definedName name="Z_D8BB7E15_0E8F_45FC_AD1A_6D8C295A087C_.wvu.PrintArea" localSheetId="5" hidden="1">'(6) Juegos Intercolegiados'!$A$1:$U$17</definedName>
    <definedName name="Z_D8BB7E15_0E8F_45FC_AD1A_6D8C295A087C_.wvu.PrintArea" localSheetId="6" hidden="1">'(7) Deporte Social y C'!$A$1:$U$10</definedName>
    <definedName name="Z_D8BB7E15_0E8F_45FC_AD1A_6D8C295A087C_.wvu.PrintArea" localSheetId="7" hidden="1">'(8) Recreacion y Aprove T'!$A$1:$U$9</definedName>
    <definedName name="Z_D8BB7E15_0E8F_45FC_AD1A_6D8C295A087C_.wvu.PrintArea" localSheetId="8" hidden="1">'(9) Habitos y Estilo VS'!$A$1:$U$10</definedName>
    <definedName name="Z_D8BB7E15_0E8F_45FC_AD1A_6D8C295A087C_.wvu.PrintTitles" localSheetId="9" hidden="1">'(10) Talento Humano'!$10:$11</definedName>
    <definedName name="Z_D8BB7E15_0E8F_45FC_AD1A_6D8C295A087C_.wvu.PrintTitles" localSheetId="10" hidden="1">'(11) Seguridad y Salud T'!$8:$9</definedName>
    <definedName name="Z_D8BB7E15_0E8F_45FC_AD1A_6D8C295A087C_.wvu.PrintTitles" localSheetId="11" hidden="1">'(12) Sistemas'!$8:$9</definedName>
    <definedName name="Z_D8BB7E15_0E8F_45FC_AD1A_6D8C295A087C_.wvu.PrintTitles" localSheetId="12" hidden="1">'(13) Archivo Central'!$7:$8</definedName>
    <definedName name="Z_D8BB7E15_0E8F_45FC_AD1A_6D8C295A087C_.wvu.PrintTitles" localSheetId="13" hidden="1">'(14) Contabilidad'!$8:$9</definedName>
    <definedName name="Z_D8BB7E15_0E8F_45FC_AD1A_6D8C295A087C_.wvu.PrintTitles" localSheetId="14" hidden="1">'(15) Presupuesto'!$9:$10</definedName>
    <definedName name="Z_D8BB7E15_0E8F_45FC_AD1A_6D8C295A087C_.wvu.PrintTitles" localSheetId="15" hidden="1">'(16) Tesorería'!$8:$9</definedName>
    <definedName name="Z_D8BB7E15_0E8F_45FC_AD1A_6D8C295A087C_.wvu.PrintTitles" localSheetId="1" hidden="1">'(2) Control Interno'!$7:$8</definedName>
    <definedName name="Z_D8BB7E15_0E8F_45FC_AD1A_6D8C295A087C_.wvu.PrintTitles" localSheetId="2" hidden="1">'(3) Juridica'!$8:$9</definedName>
    <definedName name="Z_D8BB7E15_0E8F_45FC_AD1A_6D8C295A087C_.wvu.PrintTitles" localSheetId="5" hidden="1">'(6) Juegos Intercolegiados'!$7:$8</definedName>
    <definedName name="Z_D8BB7E15_0E8F_45FC_AD1A_6D8C295A087C_.wvu.PrintTitles" localSheetId="6" hidden="1">'(7) Deporte Social y C'!$7:$8</definedName>
    <definedName name="Z_D8BB7E15_0E8F_45FC_AD1A_6D8C295A087C_.wvu.PrintTitles" localSheetId="8" hidden="1">'(9) Habitos y Estilo VS'!$7:$8</definedName>
    <definedName name="Z_DC041AD4_35AB_4F1B_9F3D_F08C88A9A16C_.wvu.Cols" localSheetId="0" hidden="1">'(1) Planeación'!#REF!,'(1) Planeación'!$E:$E,'(1) Planeación'!$J:$L,'(1) Planeación'!$P:$P,'(1) Planeación'!$R:$S,'(1) Planeación'!$U:$W</definedName>
    <definedName name="Z_DC041AD4_35AB_4F1B_9F3D_F08C88A9A16C_.wvu.Cols" localSheetId="9" hidden="1">'(10) Talento Humano'!#REF!,'(10) Talento Humano'!$E:$E,'(10) Talento Humano'!$J:$L,'(10) Talento Humano'!$P:$P,'(10) Talento Humano'!$R:$S,'(10) Talento Humano'!$U:$U</definedName>
    <definedName name="Z_DC041AD4_35AB_4F1B_9F3D_F08C88A9A16C_.wvu.Cols" localSheetId="10" hidden="1">'(11) Seguridad y Salud T'!$D:$D,'(11) Seguridad y Salud T'!$F:$F,'(11) Seguridad y Salud T'!$K:$M,'(11) Seguridad y Salud T'!$Q:$Q,'(11) Seguridad y Salud T'!$S:$T,'(11) Seguridad y Salud T'!$V:$X</definedName>
    <definedName name="Z_DC041AD4_35AB_4F1B_9F3D_F08C88A9A16C_.wvu.Cols" localSheetId="13" hidden="1">'(14) Contabilidad'!$D:$D,'(14) Contabilidad'!$F:$F,'(14) Contabilidad'!$K:$M,'(14) Contabilidad'!$Q:$Q,'(14) Contabilidad'!$S:$T,'(14) Contabilidad'!$V:$X</definedName>
    <definedName name="Z_DC041AD4_35AB_4F1B_9F3D_F08C88A9A16C_.wvu.Cols" localSheetId="14" hidden="1">'(15) Presupuesto'!$D:$D,'(15) Presupuesto'!$F:$F,'(15) Presupuesto'!$K:$M,'(15) Presupuesto'!$Q:$Q,'(15) Presupuesto'!$S:$T,'(15) Presupuesto'!$V:$V</definedName>
    <definedName name="Z_DC041AD4_35AB_4F1B_9F3D_F08C88A9A16C_.wvu.Cols" localSheetId="1" hidden="1">'(2) Control Interno'!#REF!,'(2) Control Interno'!$E:$E,'(2) Control Interno'!$J:$L,'(2) Control Interno'!$P:$P,'(2) Control Interno'!$R:$S,'(2) Control Interno'!$U:$W</definedName>
    <definedName name="Z_DC041AD4_35AB_4F1B_9F3D_F08C88A9A16C_.wvu.Cols" localSheetId="2" hidden="1">'(3) Juridica'!#REF!,'(3) Juridica'!$E:$E,'(3) Juridica'!$J:$L,'(3) Juridica'!$P:$P,'(3) Juridica'!$R:$S,'(3) Juridica'!$U:$W</definedName>
    <definedName name="Z_DC041AD4_35AB_4F1B_9F3D_F08C88A9A16C_.wvu.Cols" localSheetId="3" hidden="1">'(4) Contratación'!#REF!,'(4) Contratación'!$E:$E,'(4) Contratación'!$J:$L,'(4) Contratación'!$P:$P,'(4) Contratación'!$R:$S,'(4) Contratación'!$U:$W</definedName>
    <definedName name="Z_DC041AD4_35AB_4F1B_9F3D_F08C88A9A16C_.wvu.Cols" localSheetId="4" hidden="1">'(5) Deporte Asociado'!#REF!,'(5) Deporte Asociado'!$E:$E,'(5) Deporte Asociado'!$J:$L,'(5) Deporte Asociado'!$P:$P,'(5) Deporte Asociado'!$R:$S,'(5) Deporte Asociado'!$U:$W</definedName>
    <definedName name="Z_DC041AD4_35AB_4F1B_9F3D_F08C88A9A16C_.wvu.Cols" localSheetId="5" hidden="1">'(6) Juegos Intercolegiados'!#REF!,'(6) Juegos Intercolegiados'!$E:$E,'(6) Juegos Intercolegiados'!$J:$L,'(6) Juegos Intercolegiados'!$P:$P,'(6) Juegos Intercolegiados'!$R:$S,'(6) Juegos Intercolegiados'!$U:$W</definedName>
    <definedName name="Z_DC041AD4_35AB_4F1B_9F3D_F08C88A9A16C_.wvu.Cols" localSheetId="6" hidden="1">'(7) Deporte Social y C'!#REF!,'(7) Deporte Social y C'!$E:$E,'(7) Deporte Social y C'!$J:$L,'(7) Deporte Social y C'!$P:$P,'(7) Deporte Social y C'!$R:$S,'(7) Deporte Social y C'!$U:$W</definedName>
    <definedName name="Z_DC041AD4_35AB_4F1B_9F3D_F08C88A9A16C_.wvu.Cols" localSheetId="7" hidden="1">'(8) Recreacion y Aprove T'!#REF!,'(8) Recreacion y Aprove T'!$E:$E,'(8) Recreacion y Aprove T'!$J:$L,'(8) Recreacion y Aprove T'!$P:$P,'(8) Recreacion y Aprove T'!$R:$S,'(8) Recreacion y Aprove T'!$U:$W</definedName>
    <definedName name="Z_DC041AD4_35AB_4F1B_9F3D_F08C88A9A16C_.wvu.Cols" localSheetId="8" hidden="1">'(9) Habitos y Estilo VS'!#REF!,'(9) Habitos y Estilo VS'!$E:$E,'(9) Habitos y Estilo VS'!$J:$L,'(9) Habitos y Estilo VS'!$P:$P,'(9) Habitos y Estilo VS'!$R:$S,'(9) Habitos y Estilo VS'!$U:$W</definedName>
    <definedName name="Z_DC041AD4_35AB_4F1B_9F3D_F08C88A9A16C_.wvu.PrintArea" localSheetId="9" hidden="1">'(10) Talento Humano'!$A$5:$U$15</definedName>
    <definedName name="Z_DC041AD4_35AB_4F1B_9F3D_F08C88A9A16C_.wvu.PrintArea" localSheetId="10" hidden="1">'(11) Seguridad y Salud T'!$A$1:$V$12</definedName>
    <definedName name="Z_DC041AD4_35AB_4F1B_9F3D_F08C88A9A16C_.wvu.PrintArea" localSheetId="11" hidden="1">'(12) Sistemas'!$A$1:$V$13</definedName>
    <definedName name="Z_DC041AD4_35AB_4F1B_9F3D_F08C88A9A16C_.wvu.PrintArea" localSheetId="12" hidden="1">'(13) Archivo Central'!$A$1:$V$13</definedName>
    <definedName name="Z_DC041AD4_35AB_4F1B_9F3D_F08C88A9A16C_.wvu.PrintArea" localSheetId="13" hidden="1">'(14) Contabilidad'!$A$1:$V$12</definedName>
    <definedName name="Z_DC041AD4_35AB_4F1B_9F3D_F08C88A9A16C_.wvu.PrintArea" localSheetId="14" hidden="1">'(15) Presupuesto'!$A$4:$V$12</definedName>
    <definedName name="Z_DC041AD4_35AB_4F1B_9F3D_F08C88A9A16C_.wvu.PrintArea" localSheetId="15" hidden="1">'(16) Tesorería'!$A$1:$V$13</definedName>
    <definedName name="Z_DC041AD4_35AB_4F1B_9F3D_F08C88A9A16C_.wvu.PrintArea" localSheetId="16" hidden="1">'(17) Almacén'!$A$1:$V$12</definedName>
    <definedName name="Z_DC041AD4_35AB_4F1B_9F3D_F08C88A9A16C_.wvu.PrintArea" localSheetId="1" hidden="1">'(2) Control Interno'!$A$1:$U$19</definedName>
    <definedName name="Z_DC041AD4_35AB_4F1B_9F3D_F08C88A9A16C_.wvu.PrintArea" localSheetId="2" hidden="1">'(3) Juridica'!$A$1:$U$11</definedName>
    <definedName name="Z_DC041AD4_35AB_4F1B_9F3D_F08C88A9A16C_.wvu.PrintArea" localSheetId="3" hidden="1">'(4) Contratación'!$A$3:$U$12</definedName>
    <definedName name="Z_DC041AD4_35AB_4F1B_9F3D_F08C88A9A16C_.wvu.PrintArea" localSheetId="5" hidden="1">'(6) Juegos Intercolegiados'!$A$1:$U$17</definedName>
    <definedName name="Z_DC041AD4_35AB_4F1B_9F3D_F08C88A9A16C_.wvu.PrintArea" localSheetId="6" hidden="1">'(7) Deporte Social y C'!$A$1:$U$10</definedName>
    <definedName name="Z_DC041AD4_35AB_4F1B_9F3D_F08C88A9A16C_.wvu.PrintArea" localSheetId="7" hidden="1">'(8) Recreacion y Aprove T'!$A$1:$U$9</definedName>
    <definedName name="Z_DC041AD4_35AB_4F1B_9F3D_F08C88A9A16C_.wvu.PrintArea" localSheetId="8" hidden="1">'(9) Habitos y Estilo VS'!$A$1:$U$10</definedName>
    <definedName name="Z_DC041AD4_35AB_4F1B_9F3D_F08C88A9A16C_.wvu.PrintTitles" localSheetId="9" hidden="1">'(10) Talento Humano'!$10:$11</definedName>
    <definedName name="Z_DC041AD4_35AB_4F1B_9F3D_F08C88A9A16C_.wvu.PrintTitles" localSheetId="10" hidden="1">'(11) Seguridad y Salud T'!$8:$9</definedName>
    <definedName name="Z_DC041AD4_35AB_4F1B_9F3D_F08C88A9A16C_.wvu.PrintTitles" localSheetId="11" hidden="1">'(12) Sistemas'!$8:$9</definedName>
    <definedName name="Z_DC041AD4_35AB_4F1B_9F3D_F08C88A9A16C_.wvu.PrintTitles" localSheetId="12" hidden="1">'(13) Archivo Central'!$7:$8</definedName>
    <definedName name="Z_DC041AD4_35AB_4F1B_9F3D_F08C88A9A16C_.wvu.PrintTitles" localSheetId="13" hidden="1">'(14) Contabilidad'!$8:$9</definedName>
    <definedName name="Z_DC041AD4_35AB_4F1B_9F3D_F08C88A9A16C_.wvu.PrintTitles" localSheetId="14" hidden="1">'(15) Presupuesto'!$9:$10</definedName>
    <definedName name="Z_DC041AD4_35AB_4F1B_9F3D_F08C88A9A16C_.wvu.PrintTitles" localSheetId="15" hidden="1">'(16) Tesorería'!$8:$9</definedName>
    <definedName name="Z_DC041AD4_35AB_4F1B_9F3D_F08C88A9A16C_.wvu.PrintTitles" localSheetId="1" hidden="1">'(2) Control Interno'!$7:$8</definedName>
    <definedName name="Z_DC041AD4_35AB_4F1B_9F3D_F08C88A9A16C_.wvu.PrintTitles" localSheetId="2" hidden="1">'(3) Juridica'!$8:$9</definedName>
    <definedName name="Z_DC041AD4_35AB_4F1B_9F3D_F08C88A9A16C_.wvu.PrintTitles" localSheetId="5" hidden="1">'(6) Juegos Intercolegiados'!$7:$8</definedName>
    <definedName name="Z_DC041AD4_35AB_4F1B_9F3D_F08C88A9A16C_.wvu.PrintTitles" localSheetId="6" hidden="1">'(7) Deporte Social y C'!$7:$8</definedName>
    <definedName name="Z_DC041AD4_35AB_4F1B_9F3D_F08C88A9A16C_.wvu.PrintTitles" localSheetId="8" hidden="1">'(9) Habitos y Estilo VS'!$7:$8</definedName>
    <definedName name="Z_E51A7B7A_B72C_4D0D_BEC9_3100296DDB1B_.wvu.Cols" localSheetId="0" hidden="1">'(1) Planeación'!#REF!,'(1) Planeación'!$E:$E,'(1) Planeación'!$J:$L,'(1) Planeación'!$P:$P,'(1) Planeación'!$R:$S,'(1) Planeación'!$U:$W</definedName>
    <definedName name="Z_E51A7B7A_B72C_4D0D_BEC9_3100296DDB1B_.wvu.Cols" localSheetId="9" hidden="1">'(10) Talento Humano'!#REF!,'(10) Talento Humano'!$E:$E,'(10) Talento Humano'!$J:$L,'(10) Talento Humano'!$P:$P,'(10) Talento Humano'!$R:$S,'(10) Talento Humano'!$U:$U</definedName>
    <definedName name="Z_E51A7B7A_B72C_4D0D_BEC9_3100296DDB1B_.wvu.Cols" localSheetId="10" hidden="1">'(11) Seguridad y Salud T'!$D:$D,'(11) Seguridad y Salud T'!$F:$F,'(11) Seguridad y Salud T'!$K:$M,'(11) Seguridad y Salud T'!$Q:$Q,'(11) Seguridad y Salud T'!$S:$T,'(11) Seguridad y Salud T'!$V:$X</definedName>
    <definedName name="Z_E51A7B7A_B72C_4D0D_BEC9_3100296DDB1B_.wvu.Cols" localSheetId="13" hidden="1">'(14) Contabilidad'!$D:$D,'(14) Contabilidad'!$F:$F,'(14) Contabilidad'!$K:$M,'(14) Contabilidad'!$Q:$Q,'(14) Contabilidad'!$S:$T,'(14) Contabilidad'!$V:$X</definedName>
    <definedName name="Z_E51A7B7A_B72C_4D0D_BEC9_3100296DDB1B_.wvu.Cols" localSheetId="14" hidden="1">'(15) Presupuesto'!$D:$D,'(15) Presupuesto'!$F:$F,'(15) Presupuesto'!$K:$M,'(15) Presupuesto'!$Q:$Q,'(15) Presupuesto'!$S:$T,'(15) Presupuesto'!$V:$V</definedName>
    <definedName name="Z_E51A7B7A_B72C_4D0D_BEC9_3100296DDB1B_.wvu.Cols" localSheetId="1" hidden="1">'(2) Control Interno'!#REF!,'(2) Control Interno'!$E:$E,'(2) Control Interno'!$J:$L,'(2) Control Interno'!$P:$P,'(2) Control Interno'!$R:$S,'(2) Control Interno'!$U:$W</definedName>
    <definedName name="Z_E51A7B7A_B72C_4D0D_BEC9_3100296DDB1B_.wvu.Cols" localSheetId="2" hidden="1">'(3) Juridica'!#REF!,'(3) Juridica'!$E:$E,'(3) Juridica'!$J:$L,'(3) Juridica'!$P:$P,'(3) Juridica'!$R:$S,'(3) Juridica'!$U:$W</definedName>
    <definedName name="Z_E51A7B7A_B72C_4D0D_BEC9_3100296DDB1B_.wvu.Cols" localSheetId="3" hidden="1">'(4) Contratación'!#REF!,'(4) Contratación'!$E:$E,'(4) Contratación'!$J:$L,'(4) Contratación'!$P:$P,'(4) Contratación'!$R:$S,'(4) Contratación'!$U:$W</definedName>
    <definedName name="Z_E51A7B7A_B72C_4D0D_BEC9_3100296DDB1B_.wvu.Cols" localSheetId="4" hidden="1">'(5) Deporte Asociado'!#REF!,'(5) Deporte Asociado'!$E:$E,'(5) Deporte Asociado'!$J:$L,'(5) Deporte Asociado'!$P:$P,'(5) Deporte Asociado'!$R:$S,'(5) Deporte Asociado'!$U:$W</definedName>
    <definedName name="Z_E51A7B7A_B72C_4D0D_BEC9_3100296DDB1B_.wvu.Cols" localSheetId="5" hidden="1">'(6) Juegos Intercolegiados'!#REF!,'(6) Juegos Intercolegiados'!$E:$E,'(6) Juegos Intercolegiados'!$J:$L,'(6) Juegos Intercolegiados'!$P:$P,'(6) Juegos Intercolegiados'!$R:$S,'(6) Juegos Intercolegiados'!$U:$W</definedName>
    <definedName name="Z_E51A7B7A_B72C_4D0D_BEC9_3100296DDB1B_.wvu.Cols" localSheetId="6" hidden="1">'(7) Deporte Social y C'!#REF!,'(7) Deporte Social y C'!$E:$E,'(7) Deporte Social y C'!$J:$L,'(7) Deporte Social y C'!$P:$P,'(7) Deporte Social y C'!$R:$S,'(7) Deporte Social y C'!$U:$W</definedName>
    <definedName name="Z_E51A7B7A_B72C_4D0D_BEC9_3100296DDB1B_.wvu.Cols" localSheetId="7" hidden="1">'(8) Recreacion y Aprove T'!#REF!,'(8) Recreacion y Aprove T'!$E:$E,'(8) Recreacion y Aprove T'!$J:$L,'(8) Recreacion y Aprove T'!$P:$P,'(8) Recreacion y Aprove T'!$R:$S,'(8) Recreacion y Aprove T'!$U:$W</definedName>
    <definedName name="Z_E51A7B7A_B72C_4D0D_BEC9_3100296DDB1B_.wvu.Cols" localSheetId="8" hidden="1">'(9) Habitos y Estilo VS'!#REF!,'(9) Habitos y Estilo VS'!$E:$E,'(9) Habitos y Estilo VS'!$J:$L,'(9) Habitos y Estilo VS'!$P:$P,'(9) Habitos y Estilo VS'!$R:$S,'(9) Habitos y Estilo VS'!$U:$W</definedName>
    <definedName name="Z_E51A7B7A_B72C_4D0D_BEC9_3100296DDB1B_.wvu.PrintArea" localSheetId="9" hidden="1">'(10) Talento Humano'!$A$5:$U$15</definedName>
    <definedName name="Z_E51A7B7A_B72C_4D0D_BEC9_3100296DDB1B_.wvu.PrintArea" localSheetId="10" hidden="1">'(11) Seguridad y Salud T'!$A$1:$V$12</definedName>
    <definedName name="Z_E51A7B7A_B72C_4D0D_BEC9_3100296DDB1B_.wvu.PrintArea" localSheetId="11" hidden="1">'(12) Sistemas'!$A$1:$V$13</definedName>
    <definedName name="Z_E51A7B7A_B72C_4D0D_BEC9_3100296DDB1B_.wvu.PrintArea" localSheetId="12" hidden="1">'(13) Archivo Central'!$A$1:$V$13</definedName>
    <definedName name="Z_E51A7B7A_B72C_4D0D_BEC9_3100296DDB1B_.wvu.PrintArea" localSheetId="13" hidden="1">'(14) Contabilidad'!$A$1:$V$12</definedName>
    <definedName name="Z_E51A7B7A_B72C_4D0D_BEC9_3100296DDB1B_.wvu.PrintArea" localSheetId="14" hidden="1">'(15) Presupuesto'!$A$4:$V$12</definedName>
    <definedName name="Z_E51A7B7A_B72C_4D0D_BEC9_3100296DDB1B_.wvu.PrintArea" localSheetId="15" hidden="1">'(16) Tesorería'!$A$1:$V$13</definedName>
    <definedName name="Z_E51A7B7A_B72C_4D0D_BEC9_3100296DDB1B_.wvu.PrintArea" localSheetId="16" hidden="1">'(17) Almacén'!$A$1:$V$12</definedName>
    <definedName name="Z_E51A7B7A_B72C_4D0D_BEC9_3100296DDB1B_.wvu.PrintArea" localSheetId="1" hidden="1">'(2) Control Interno'!$A$1:$U$19</definedName>
    <definedName name="Z_E51A7B7A_B72C_4D0D_BEC9_3100296DDB1B_.wvu.PrintArea" localSheetId="2" hidden="1">'(3) Juridica'!$A$1:$U$11</definedName>
    <definedName name="Z_E51A7B7A_B72C_4D0D_BEC9_3100296DDB1B_.wvu.PrintArea" localSheetId="3" hidden="1">'(4) Contratación'!$A$3:$U$12</definedName>
    <definedName name="Z_E51A7B7A_B72C_4D0D_BEC9_3100296DDB1B_.wvu.PrintArea" localSheetId="5" hidden="1">'(6) Juegos Intercolegiados'!$A$1:$U$17</definedName>
    <definedName name="Z_E51A7B7A_B72C_4D0D_BEC9_3100296DDB1B_.wvu.PrintArea" localSheetId="6" hidden="1">'(7) Deporte Social y C'!$A$1:$U$10</definedName>
    <definedName name="Z_E51A7B7A_B72C_4D0D_BEC9_3100296DDB1B_.wvu.PrintArea" localSheetId="7" hidden="1">'(8) Recreacion y Aprove T'!$A$1:$U$9</definedName>
    <definedName name="Z_E51A7B7A_B72C_4D0D_BEC9_3100296DDB1B_.wvu.PrintArea" localSheetId="8" hidden="1">'(9) Habitos y Estilo VS'!$A$1:$U$10</definedName>
    <definedName name="Z_E51A7B7A_B72C_4D0D_BEC9_3100296DDB1B_.wvu.PrintTitles" localSheetId="9" hidden="1">'(10) Talento Humano'!$10:$11</definedName>
    <definedName name="Z_E51A7B7A_B72C_4D0D_BEC9_3100296DDB1B_.wvu.PrintTitles" localSheetId="10" hidden="1">'(11) Seguridad y Salud T'!$8:$9</definedName>
    <definedName name="Z_E51A7B7A_B72C_4D0D_BEC9_3100296DDB1B_.wvu.PrintTitles" localSheetId="11" hidden="1">'(12) Sistemas'!$8:$9</definedName>
    <definedName name="Z_E51A7B7A_B72C_4D0D_BEC9_3100296DDB1B_.wvu.PrintTitles" localSheetId="12" hidden="1">'(13) Archivo Central'!$7:$8</definedName>
    <definedName name="Z_E51A7B7A_B72C_4D0D_BEC9_3100296DDB1B_.wvu.PrintTitles" localSheetId="13" hidden="1">'(14) Contabilidad'!$8:$9</definedName>
    <definedName name="Z_E51A7B7A_B72C_4D0D_BEC9_3100296DDB1B_.wvu.PrintTitles" localSheetId="14" hidden="1">'(15) Presupuesto'!$9:$10</definedName>
    <definedName name="Z_E51A7B7A_B72C_4D0D_BEC9_3100296DDB1B_.wvu.PrintTitles" localSheetId="15" hidden="1">'(16) Tesorería'!$8:$9</definedName>
    <definedName name="Z_E51A7B7A_B72C_4D0D_BEC9_3100296DDB1B_.wvu.PrintTitles" localSheetId="1" hidden="1">'(2) Control Interno'!$7:$8</definedName>
    <definedName name="Z_E51A7B7A_B72C_4D0D_BEC9_3100296DDB1B_.wvu.PrintTitles" localSheetId="2" hidden="1">'(3) Juridica'!$8:$9</definedName>
    <definedName name="Z_E51A7B7A_B72C_4D0D_BEC9_3100296DDB1B_.wvu.PrintTitles" localSheetId="5" hidden="1">'(6) Juegos Intercolegiados'!$7:$8</definedName>
    <definedName name="Z_E51A7B7A_B72C_4D0D_BEC9_3100296DDB1B_.wvu.PrintTitles" localSheetId="6" hidden="1">'(7) Deporte Social y C'!$7:$8</definedName>
    <definedName name="Z_E51A7B7A_B72C_4D0D_BEC9_3100296DDB1B_.wvu.PrintTitles" localSheetId="8" hidden="1">'(9) Habitos y Estilo VS'!$7:$8</definedName>
    <definedName name="Z_F7D68F61_F89A_4541_9A78_C25C58CA23E3_.wvu.Cols" localSheetId="0" hidden="1">'(1) Planeación'!#REF!,'(1) Planeación'!$E:$E,'(1) Planeación'!$J:$L,'(1) Planeación'!$P:$P,'(1) Planeación'!$R:$S,'(1) Planeación'!$U:$W</definedName>
    <definedName name="Z_F7D68F61_F89A_4541_9A78_C25C58CA23E3_.wvu.Cols" localSheetId="4" hidden="1">'(5) Deporte Asociado'!#REF!,'(5) Deporte Asociado'!$E:$E,'(5) Deporte Asociado'!$J:$L,'(5) Deporte Asociado'!$P:$P,'(5) Deporte Asociado'!$R:$S,'(5) Deporte Asociado'!$U:$W</definedName>
    <definedName name="Z_F7D68F61_F89A_4541_9A78_C25C58CA23E3_.wvu.PrintArea" localSheetId="9" hidden="1">'(10) Talento Humano'!$A$5:$U$15</definedName>
    <definedName name="Z_F7D68F61_F89A_4541_9A78_C25C58CA23E3_.wvu.PrintArea" localSheetId="10" hidden="1">'(11) Seguridad y Salud T'!$A$1:$V$12</definedName>
    <definedName name="Z_F7D68F61_F89A_4541_9A78_C25C58CA23E3_.wvu.PrintArea" localSheetId="11" hidden="1">'(12) Sistemas'!$A$1:$V$13</definedName>
    <definedName name="Z_F7D68F61_F89A_4541_9A78_C25C58CA23E3_.wvu.PrintArea" localSheetId="12" hidden="1">'(13) Archivo Central'!$A$1:$V$13</definedName>
    <definedName name="Z_F7D68F61_F89A_4541_9A78_C25C58CA23E3_.wvu.PrintArea" localSheetId="13" hidden="1">'(14) Contabilidad'!$A$1:$V$12</definedName>
    <definedName name="Z_F7D68F61_F89A_4541_9A78_C25C58CA23E3_.wvu.PrintArea" localSheetId="14" hidden="1">'(15) Presupuesto'!$A$4:$V$12</definedName>
    <definedName name="Z_F7D68F61_F89A_4541_9A78_C25C58CA23E3_.wvu.PrintArea" localSheetId="15" hidden="1">'(16) Tesorería'!$A$1:$V$13</definedName>
    <definedName name="Z_F7D68F61_F89A_4541_9A78_C25C58CA23E3_.wvu.PrintArea" localSheetId="16" hidden="1">'(17) Almacén'!$A$1:$V$12</definedName>
    <definedName name="Z_F7D68F61_F89A_4541_9A78_C25C58CA23E3_.wvu.PrintArea" localSheetId="1" hidden="1">'(2) Control Interno'!$A$1:$U$12</definedName>
    <definedName name="Z_F7D68F61_F89A_4541_9A78_C25C58CA23E3_.wvu.PrintArea" localSheetId="2" hidden="1">'(3) Juridica'!$A$1:$U$11</definedName>
    <definedName name="Z_F7D68F61_F89A_4541_9A78_C25C58CA23E3_.wvu.PrintArea" localSheetId="3" hidden="1">'(4) Contratación'!$A$3:$U$12</definedName>
    <definedName name="Z_F7D68F61_F89A_4541_9A78_C25C58CA23E3_.wvu.PrintArea" localSheetId="5" hidden="1">'(6) Juegos Intercolegiados'!$A$1:$U$10</definedName>
    <definedName name="Z_F7D68F61_F89A_4541_9A78_C25C58CA23E3_.wvu.PrintArea" localSheetId="6" hidden="1">'(7) Deporte Social y C'!$A$1:$U$10</definedName>
    <definedName name="Z_F7D68F61_F89A_4541_9A78_C25C58CA23E3_.wvu.PrintArea" localSheetId="7" hidden="1">'(8) Recreacion y Aprove T'!$A$1:$U$9</definedName>
    <definedName name="Z_F7D68F61_F89A_4541_9A78_C25C58CA23E3_.wvu.PrintArea" localSheetId="8" hidden="1">'(9) Habitos y Estilo VS'!$A$1:$U$10</definedName>
    <definedName name="Z_F7D68F61_F89A_4541_9A78_C25C58CA23E3_.wvu.PrintTitles" localSheetId="9" hidden="1">'(10) Talento Humano'!$10:$11</definedName>
    <definedName name="Z_F7D68F61_F89A_4541_9A78_C25C58CA23E3_.wvu.PrintTitles" localSheetId="10" hidden="1">'(11) Seguridad y Salud T'!$8:$9</definedName>
    <definedName name="Z_F7D68F61_F89A_4541_9A78_C25C58CA23E3_.wvu.PrintTitles" localSheetId="11" hidden="1">'(12) Sistemas'!$8:$9</definedName>
    <definedName name="Z_F7D68F61_F89A_4541_9A78_C25C58CA23E3_.wvu.PrintTitles" localSheetId="12" hidden="1">'(13) Archivo Central'!$7:$8</definedName>
    <definedName name="Z_F7D68F61_F89A_4541_9A78_C25C58CA23E3_.wvu.PrintTitles" localSheetId="13" hidden="1">'(14) Contabilidad'!$8:$9</definedName>
    <definedName name="Z_F7D68F61_F89A_4541_9A78_C25C58CA23E3_.wvu.PrintTitles" localSheetId="14" hidden="1">'(15) Presupuesto'!$9:$10</definedName>
    <definedName name="Z_F7D68F61_F89A_4541_9A78_C25C58CA23E3_.wvu.PrintTitles" localSheetId="15" hidden="1">'(16) Tesorería'!$8:$9</definedName>
    <definedName name="Z_F7D68F61_F89A_4541_9A78_C25C58CA23E3_.wvu.PrintTitles" localSheetId="1" hidden="1">'(2) Control Interno'!$7:$8</definedName>
    <definedName name="Z_F7D68F61_F89A_4541_9A78_C25C58CA23E3_.wvu.PrintTitles" localSheetId="2" hidden="1">'(3) Juridica'!$8:$9</definedName>
    <definedName name="Z_F7D68F61_F89A_4541_9A78_C25C58CA23E3_.wvu.PrintTitles" localSheetId="5" hidden="1">'(6) Juegos Intercolegiados'!$7:$8</definedName>
    <definedName name="Z_F7D68F61_F89A_4541_9A78_C25C58CA23E3_.wvu.PrintTitles" localSheetId="6" hidden="1">'(7) Deporte Social y C'!$7:$8</definedName>
    <definedName name="Z_F7D68F61_F89A_4541_9A78_C25C58CA23E3_.wvu.PrintTitles" localSheetId="8" hidden="1">'(9) Habitos y Estilo VS'!$7:$8</definedName>
  </definedNames>
  <calcPr calcId="162913"/>
</workbook>
</file>

<file path=xl/calcChain.xml><?xml version="1.0" encoding="utf-8"?>
<calcChain xmlns="http://schemas.openxmlformats.org/spreadsheetml/2006/main">
  <c r="N9" i="21" l="1"/>
  <c r="L9" i="21"/>
  <c r="M9" i="21" s="1"/>
  <c r="O9" i="21" s="1"/>
  <c r="K9" i="21"/>
  <c r="H9" i="21"/>
  <c r="H17" i="21" s="1"/>
  <c r="N9" i="20"/>
  <c r="L9" i="20"/>
  <c r="M9" i="20" s="1"/>
  <c r="O9" i="20" s="1"/>
  <c r="K9" i="20"/>
  <c r="H9" i="20"/>
  <c r="H16" i="20" s="1"/>
  <c r="H17" i="19"/>
  <c r="H16" i="19"/>
  <c r="H15" i="19"/>
  <c r="H14" i="19"/>
  <c r="M10" i="19"/>
  <c r="O10" i="19" s="1"/>
  <c r="L10" i="19"/>
  <c r="N10" i="19" s="1"/>
  <c r="K10" i="19"/>
  <c r="H10" i="19"/>
  <c r="N9" i="19"/>
  <c r="M9" i="19"/>
  <c r="O9" i="19" s="1"/>
  <c r="L9" i="19"/>
  <c r="K9" i="19"/>
  <c r="H9" i="19"/>
  <c r="N10" i="18"/>
  <c r="M10" i="18"/>
  <c r="O10" i="18" s="1"/>
  <c r="L10" i="18"/>
  <c r="K10" i="18"/>
  <c r="H10" i="18"/>
  <c r="N9" i="18"/>
  <c r="L9" i="18"/>
  <c r="M9" i="18" s="1"/>
  <c r="O9" i="18" s="1"/>
  <c r="K9" i="18"/>
  <c r="H9" i="18"/>
  <c r="H17" i="18" s="1"/>
  <c r="N10" i="17"/>
  <c r="L10" i="17"/>
  <c r="M10" i="17" s="1"/>
  <c r="O10" i="17" s="1"/>
  <c r="K10" i="17"/>
  <c r="H10" i="17"/>
  <c r="H16" i="17" s="1"/>
  <c r="N9" i="17"/>
  <c r="M9" i="17"/>
  <c r="O9" i="17" s="1"/>
  <c r="L9" i="17"/>
  <c r="K9" i="17"/>
  <c r="H9" i="17"/>
  <c r="O17" i="18" l="1"/>
  <c r="O16" i="18"/>
  <c r="O15" i="18"/>
  <c r="O14" i="18"/>
  <c r="O16" i="20"/>
  <c r="O15" i="20"/>
  <c r="O14" i="20"/>
  <c r="O13" i="20"/>
  <c r="O17" i="21"/>
  <c r="O16" i="21"/>
  <c r="O15" i="21"/>
  <c r="O14" i="21"/>
  <c r="O16" i="17"/>
  <c r="O15" i="17"/>
  <c r="O14" i="17"/>
  <c r="O13" i="17"/>
  <c r="O17" i="19"/>
  <c r="O16" i="19"/>
  <c r="O15" i="19"/>
  <c r="O14" i="19"/>
  <c r="H13" i="17"/>
  <c r="H14" i="17"/>
  <c r="H15" i="17"/>
  <c r="H13" i="20"/>
  <c r="H14" i="20"/>
  <c r="H15" i="20"/>
  <c r="H14" i="21"/>
  <c r="H15" i="21"/>
  <c r="H16" i="21"/>
  <c r="H14" i="18"/>
  <c r="H15" i="18"/>
  <c r="H16" i="18"/>
  <c r="N12" i="16" l="1"/>
  <c r="L12" i="16"/>
  <c r="M12" i="16" s="1"/>
  <c r="O12" i="16" s="1"/>
  <c r="K12" i="16"/>
  <c r="H12" i="16"/>
  <c r="L11" i="16"/>
  <c r="M11" i="16" s="1"/>
  <c r="K11" i="16"/>
  <c r="H11" i="16"/>
  <c r="H17" i="16" s="1"/>
  <c r="N11" i="15"/>
  <c r="L11" i="15"/>
  <c r="M11" i="15" s="1"/>
  <c r="O11" i="15" s="1"/>
  <c r="K11" i="15"/>
  <c r="H11" i="15"/>
  <c r="N10" i="15"/>
  <c r="L10" i="15"/>
  <c r="M10" i="15" s="1"/>
  <c r="O10" i="15" s="1"/>
  <c r="K10" i="15"/>
  <c r="H10" i="15"/>
  <c r="H18" i="15" s="1"/>
  <c r="O18" i="15" l="1"/>
  <c r="O17" i="15"/>
  <c r="O16" i="15"/>
  <c r="O15" i="15"/>
  <c r="H15" i="15"/>
  <c r="H16" i="15"/>
  <c r="H17" i="15"/>
  <c r="N11" i="16"/>
  <c r="O11" i="16" s="1"/>
  <c r="H14" i="16"/>
  <c r="H15" i="16"/>
  <c r="H16" i="16"/>
  <c r="O17" i="16" l="1"/>
  <c r="O16" i="16"/>
  <c r="O15" i="16"/>
  <c r="O14" i="16"/>
  <c r="X12" i="14" l="1"/>
  <c r="V12" i="14"/>
  <c r="L12" i="14"/>
  <c r="M12" i="14" s="1"/>
  <c r="K12" i="14"/>
  <c r="H12" i="14"/>
  <c r="N11" i="14"/>
  <c r="L11" i="14"/>
  <c r="M11" i="14" s="1"/>
  <c r="O11" i="14" s="1"/>
  <c r="K11" i="14"/>
  <c r="H11" i="14"/>
  <c r="N10" i="14"/>
  <c r="L10" i="14"/>
  <c r="M10" i="14" s="1"/>
  <c r="O10" i="14" s="1"/>
  <c r="K10" i="14"/>
  <c r="H10" i="14"/>
  <c r="L9" i="14"/>
  <c r="M9" i="14" s="1"/>
  <c r="K9" i="14"/>
  <c r="H9" i="14"/>
  <c r="H19" i="14" s="1"/>
  <c r="N9" i="14" l="1"/>
  <c r="O9" i="14" s="1"/>
  <c r="N12" i="14"/>
  <c r="O12" i="14" s="1"/>
  <c r="H16" i="14"/>
  <c r="H17" i="14"/>
  <c r="H18" i="14"/>
  <c r="O19" i="14" l="1"/>
  <c r="O18" i="14"/>
  <c r="O17" i="14"/>
  <c r="O16" i="14"/>
  <c r="N14" i="13" l="1"/>
  <c r="L14" i="13"/>
  <c r="M14" i="13" s="1"/>
  <c r="H14" i="13"/>
  <c r="L11" i="13"/>
  <c r="M11" i="13" s="1"/>
  <c r="H11" i="13"/>
  <c r="N10" i="13"/>
  <c r="L10" i="13"/>
  <c r="M10" i="13" s="1"/>
  <c r="K10" i="13"/>
  <c r="H10" i="13"/>
  <c r="O14" i="13" l="1"/>
  <c r="N11" i="13"/>
  <c r="H21" i="13"/>
  <c r="O11" i="13"/>
  <c r="O21" i="13" s="1"/>
  <c r="O10" i="13"/>
  <c r="H18" i="13"/>
  <c r="H20" i="13"/>
  <c r="H19" i="13"/>
  <c r="O20" i="13" l="1"/>
  <c r="O18" i="13"/>
  <c r="O19" i="13"/>
  <c r="O13" i="12" l="1"/>
  <c r="M13" i="12"/>
  <c r="N13" i="12" s="1"/>
  <c r="P13" i="12" s="1"/>
  <c r="L13" i="12"/>
  <c r="I13" i="12"/>
  <c r="O12" i="12"/>
  <c r="M12" i="12"/>
  <c r="N12" i="12" s="1"/>
  <c r="P12" i="12" s="1"/>
  <c r="L12" i="12"/>
  <c r="I12" i="12"/>
  <c r="O11" i="12"/>
  <c r="M11" i="12"/>
  <c r="N11" i="12" s="1"/>
  <c r="P11" i="12" s="1"/>
  <c r="L11" i="12"/>
  <c r="I11" i="12"/>
  <c r="O10" i="12"/>
  <c r="M10" i="12"/>
  <c r="N10" i="12" s="1"/>
  <c r="P10" i="12" s="1"/>
  <c r="L10" i="12"/>
  <c r="I10" i="12"/>
  <c r="I18" i="12" s="1"/>
  <c r="O9" i="12"/>
  <c r="N9" i="12"/>
  <c r="M9" i="12"/>
  <c r="L9" i="12"/>
  <c r="I9" i="12"/>
  <c r="P9" i="12" l="1"/>
  <c r="P18" i="12"/>
  <c r="P16" i="12"/>
  <c r="P17" i="12"/>
  <c r="P15" i="12"/>
  <c r="I15" i="12"/>
  <c r="I17" i="12"/>
  <c r="I16" i="12"/>
  <c r="M12" i="11" l="1"/>
  <c r="N12" i="11" s="1"/>
  <c r="L12" i="11"/>
  <c r="I12" i="11"/>
  <c r="O11" i="11"/>
  <c r="M11" i="11"/>
  <c r="N11" i="11" s="1"/>
  <c r="L11" i="11"/>
  <c r="I11" i="11"/>
  <c r="M10" i="11"/>
  <c r="N10" i="11" s="1"/>
  <c r="L10" i="11"/>
  <c r="I10" i="11"/>
  <c r="O13" i="10"/>
  <c r="M13" i="10"/>
  <c r="N13" i="10" s="1"/>
  <c r="L13" i="10"/>
  <c r="I13" i="10"/>
  <c r="O12" i="10"/>
  <c r="M12" i="10"/>
  <c r="N12" i="10" s="1"/>
  <c r="L12" i="10"/>
  <c r="I12" i="10"/>
  <c r="O11" i="10"/>
  <c r="M11" i="10"/>
  <c r="N11" i="10" s="1"/>
  <c r="L11" i="10"/>
  <c r="I11" i="10"/>
  <c r="P11" i="11" l="1"/>
  <c r="O12" i="11"/>
  <c r="I18" i="11"/>
  <c r="P12" i="11"/>
  <c r="O10" i="11"/>
  <c r="P10" i="11" s="1"/>
  <c r="I17" i="11"/>
  <c r="I19" i="11"/>
  <c r="I16" i="11"/>
  <c r="P13" i="10"/>
  <c r="P11" i="10"/>
  <c r="P12" i="10"/>
  <c r="I18" i="10"/>
  <c r="I19" i="10"/>
  <c r="I17" i="10"/>
  <c r="I16" i="10"/>
  <c r="P18" i="11" l="1"/>
  <c r="P16" i="11"/>
  <c r="P19" i="11"/>
  <c r="P17" i="11"/>
  <c r="P19" i="10"/>
  <c r="P16" i="10"/>
  <c r="P18" i="10"/>
  <c r="P17" i="10"/>
  <c r="M12" i="7" l="1"/>
  <c r="N12" i="7" s="1"/>
  <c r="L12" i="7"/>
  <c r="I12" i="7"/>
  <c r="O11" i="7"/>
  <c r="M11" i="7"/>
  <c r="N11" i="7" s="1"/>
  <c r="L11" i="7"/>
  <c r="I11" i="7"/>
  <c r="M10" i="7"/>
  <c r="N10" i="7" s="1"/>
  <c r="L10" i="7"/>
  <c r="I10" i="7"/>
  <c r="I17" i="7" l="1"/>
  <c r="P11" i="7"/>
  <c r="I16" i="7"/>
  <c r="I14" i="7"/>
  <c r="O10" i="7"/>
  <c r="P10" i="7" s="1"/>
  <c r="O12" i="7"/>
  <c r="P12" i="7" s="1"/>
  <c r="I15" i="7"/>
  <c r="P16" i="7" l="1"/>
  <c r="P14" i="7"/>
  <c r="P17" i="7"/>
  <c r="P15" i="7"/>
  <c r="O12" i="6" l="1"/>
  <c r="M12" i="6"/>
  <c r="N12" i="6" s="1"/>
  <c r="L12" i="6"/>
  <c r="I12" i="6"/>
  <c r="O11" i="6"/>
  <c r="M11" i="6"/>
  <c r="N11" i="6" s="1"/>
  <c r="L11" i="6"/>
  <c r="I11" i="6"/>
  <c r="O10" i="6"/>
  <c r="M10" i="6"/>
  <c r="N10" i="6" s="1"/>
  <c r="I10" i="6"/>
  <c r="I18" i="6" l="1"/>
  <c r="P12" i="6"/>
  <c r="P10" i="6"/>
  <c r="P11" i="6"/>
  <c r="I17" i="6"/>
  <c r="I19" i="6"/>
  <c r="I16" i="6"/>
  <c r="P16" i="6" l="1"/>
  <c r="P17" i="6"/>
  <c r="P18" i="6"/>
  <c r="P19" i="6"/>
  <c r="I14" i="5"/>
  <c r="O13" i="5"/>
  <c r="M13" i="5"/>
  <c r="N13" i="5" s="1"/>
  <c r="L13" i="5"/>
  <c r="I13" i="5"/>
  <c r="M12" i="5"/>
  <c r="O12" i="5" s="1"/>
  <c r="L12" i="5"/>
  <c r="I12" i="5"/>
  <c r="O11" i="5"/>
  <c r="M11" i="5"/>
  <c r="N11" i="5" s="1"/>
  <c r="L11" i="5"/>
  <c r="I11" i="5"/>
  <c r="M10" i="5"/>
  <c r="N10" i="5" s="1"/>
  <c r="L10" i="5"/>
  <c r="I10" i="5"/>
  <c r="O10" i="5" l="1"/>
  <c r="N12" i="5"/>
  <c r="P12" i="5" s="1"/>
  <c r="I18" i="5"/>
  <c r="P13" i="5"/>
  <c r="P10" i="5"/>
  <c r="P11" i="5"/>
  <c r="I17" i="5"/>
  <c r="I19" i="5"/>
  <c r="I16" i="5"/>
  <c r="P19" i="5" l="1"/>
  <c r="P17" i="5"/>
  <c r="P16" i="5"/>
  <c r="P18" i="5"/>
  <c r="I10" i="2"/>
  <c r="L10" i="2"/>
  <c r="M10" i="2"/>
  <c r="N10" i="2" s="1"/>
  <c r="O10" i="2"/>
  <c r="I11" i="2"/>
  <c r="L11" i="2"/>
  <c r="M11" i="2"/>
  <c r="N11" i="2" s="1"/>
  <c r="O11" i="2"/>
  <c r="I12" i="2"/>
  <c r="L12" i="2"/>
  <c r="M12" i="2"/>
  <c r="N12" i="2" s="1"/>
  <c r="O12" i="2"/>
  <c r="I13" i="2"/>
  <c r="L13" i="2"/>
  <c r="M13" i="2"/>
  <c r="N13" i="2" s="1"/>
  <c r="O13" i="2"/>
  <c r="I18" i="2" l="1"/>
  <c r="P13" i="2"/>
  <c r="P10" i="2"/>
  <c r="P12" i="2"/>
  <c r="I17" i="2"/>
  <c r="I19" i="2"/>
  <c r="P11" i="2"/>
  <c r="I20" i="2"/>
  <c r="P18" i="2" l="1"/>
  <c r="P17" i="2"/>
  <c r="P20" i="2"/>
  <c r="P19" i="2"/>
  <c r="H12" i="1" l="1"/>
  <c r="K12" i="1"/>
  <c r="L12" i="1"/>
  <c r="M12" i="1" s="1"/>
  <c r="N12" i="1"/>
  <c r="H13" i="1"/>
  <c r="K13" i="1"/>
  <c r="L13" i="1"/>
  <c r="M13" i="1" s="1"/>
  <c r="N13" i="1"/>
  <c r="H14" i="1"/>
  <c r="K14" i="1"/>
  <c r="L14" i="1"/>
  <c r="M14" i="1" s="1"/>
  <c r="H15" i="1"/>
  <c r="K15" i="1"/>
  <c r="L15" i="1"/>
  <c r="N15" i="1" s="1"/>
  <c r="O12" i="1" l="1"/>
  <c r="H20" i="1"/>
  <c r="N14" i="1"/>
  <c r="O14" i="1" s="1"/>
  <c r="H21" i="1"/>
  <c r="H19" i="1"/>
  <c r="O13" i="1"/>
  <c r="M15" i="1"/>
  <c r="O15" i="1" s="1"/>
  <c r="H22" i="1"/>
  <c r="O22" i="1" l="1"/>
  <c r="O19" i="1"/>
  <c r="O21" i="1"/>
  <c r="O20" i="1"/>
</calcChain>
</file>

<file path=xl/sharedStrings.xml><?xml version="1.0" encoding="utf-8"?>
<sst xmlns="http://schemas.openxmlformats.org/spreadsheetml/2006/main" count="1438" uniqueCount="518">
  <si>
    <t xml:space="preserve"> </t>
  </si>
  <si>
    <t>Extremas:</t>
  </si>
  <si>
    <t>Recibio</t>
  </si>
  <si>
    <t xml:space="preserve">Elaboro y Proyecto </t>
  </si>
  <si>
    <t>Altas:</t>
  </si>
  <si>
    <t>Moderadas:</t>
  </si>
  <si>
    <t>Bajas:</t>
  </si>
  <si>
    <t xml:space="preserve"># de planillas de seguirdad social  generadas sin errores / # total de planillas de seguridad social. </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</si>
  <si>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</si>
  <si>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</si>
  <si>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</si>
  <si>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</si>
  <si>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</si>
  <si>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</si>
  <si>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</si>
  <si>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</si>
  <si>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</si>
  <si>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</si>
  <si>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</si>
  <si>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</si>
  <si>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</si>
  <si>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</si>
  <si>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</si>
  <si>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</si>
  <si>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</si>
  <si>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</si>
  <si>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</si>
  <si>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</si>
  <si>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</si>
  <si>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 xml:space="preserve">Realizar revisiones periodicas del contneido de las hoja de vida.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</si>
  <si>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</si>
  <si>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</si>
  <si>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</si>
  <si>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</si>
  <si>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</si>
  <si>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</si>
  <si>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</si>
  <si>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</si>
  <si>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</si>
  <si>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</si>
  <si>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</si>
  <si>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</si>
  <si>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AVANCE EN (%)</t>
  </si>
  <si>
    <t>Impacto</t>
  </si>
  <si>
    <t>Probabilidad</t>
  </si>
  <si>
    <t>B</t>
  </si>
  <si>
    <t>A</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</si>
  <si>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</si>
  <si>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</si>
  <si>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</si>
  <si>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</si>
  <si>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</si>
  <si>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</si>
  <si>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</si>
  <si>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</si>
  <si>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</si>
  <si>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</si>
  <si>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</si>
  <si>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</si>
  <si>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</si>
  <si>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</si>
  <si>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DESCRIPCIÓN</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</si>
  <si>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</si>
  <si>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</si>
  <si>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</si>
  <si>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</si>
  <si>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</si>
  <si>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</si>
  <si>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</si>
  <si>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FORMATO</t>
  </si>
  <si>
    <t>Versión:02</t>
  </si>
  <si>
    <t>Fecha:01/04/2020</t>
  </si>
  <si>
    <t xml:space="preserve">MAPA DE RIESGOS INSTITUCIONAL </t>
  </si>
  <si>
    <t>Código:FM-PG-PL-01</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</si>
  <si>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</si>
  <si>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</si>
  <si>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</si>
  <si>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</si>
  <si>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</si>
  <si>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</si>
  <si>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</si>
  <si>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</si>
  <si>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</si>
  <si>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</si>
  <si>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</si>
  <si>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</si>
  <si>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</si>
  <si>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</si>
  <si>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</si>
  <si>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</si>
  <si>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</si>
  <si>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</si>
  <si>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</si>
  <si>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</si>
  <si>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</si>
  <si>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</si>
  <si>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</si>
  <si>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</si>
  <si>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</si>
  <si>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</si>
  <si>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</si>
  <si>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</si>
  <si>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</si>
  <si>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</si>
  <si>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</si>
  <si>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</si>
  <si>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</si>
  <si>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</si>
  <si>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</si>
  <si>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</si>
  <si>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</si>
  <si>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</si>
  <si>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</si>
  <si>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</si>
  <si>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</si>
  <si>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</si>
  <si>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</si>
  <si>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 xml:space="preserve">* Ingreso de recursos en tiempo real.                                        * Registro de la novedades de incorporacion de CDP y anulacion de RP.                               * Conciliacion mensual </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</si>
  <si>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</si>
  <si>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</si>
  <si>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</si>
  <si>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</si>
  <si>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</si>
  <si>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</si>
  <si>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</si>
  <si>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Atravez de la segregacion de funciones las personas encargadas deberan verificar que los valores, rubros y terceros coincidan con los solicitado</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</si>
  <si>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</si>
  <si>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</si>
  <si>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</si>
  <si>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</si>
  <si>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</si>
  <si>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</si>
  <si>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</si>
  <si>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</si>
  <si>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</si>
  <si>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</si>
  <si>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</si>
  <si>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</si>
  <si>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</si>
  <si>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</si>
  <si>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</si>
  <si>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</si>
  <si>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</si>
  <si>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</si>
  <si>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</si>
  <si>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</si>
  <si>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</si>
  <si>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</si>
  <si>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</si>
  <si>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</si>
  <si>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</si>
  <si>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</si>
  <si>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</si>
  <si>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</si>
  <si>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</si>
  <si>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</si>
  <si>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</si>
  <si>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</si>
  <si>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</si>
  <si>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</si>
  <si>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</si>
  <si>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</si>
  <si>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</si>
  <si>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</si>
  <si>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</si>
  <si>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</si>
  <si>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</si>
  <si>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</si>
  <si>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</si>
  <si>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</si>
  <si>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</si>
  <si>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</si>
  <si>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</si>
  <si>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</si>
  <si>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</si>
  <si>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</si>
  <si>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</si>
  <si>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</si>
  <si>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</si>
  <si>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</si>
  <si>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</si>
  <si>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</si>
  <si>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</si>
  <si>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</si>
  <si>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</si>
  <si>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</si>
  <si>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</si>
  <si>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</si>
  <si>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</si>
  <si>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</si>
  <si>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</si>
  <si>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</si>
  <si>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</si>
  <si>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</si>
  <si>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</si>
  <si>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</si>
  <si>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</si>
  <si>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</si>
  <si>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</si>
  <si>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</si>
  <si>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</si>
  <si>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</si>
  <si>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</si>
  <si>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</si>
  <si>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</si>
  <si>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</si>
  <si>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</si>
  <si>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</si>
  <si>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</si>
  <si>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</si>
  <si>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</si>
  <si>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</si>
  <si>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</si>
  <si>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</si>
  <si>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</si>
  <si>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</si>
  <si>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</si>
  <si>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</si>
  <si>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</si>
  <si>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</si>
  <si>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Contador </t>
  </si>
  <si>
    <t>Conciliaciones entre areas mensuales.                   -Ordenes de pagos firmadas.</t>
  </si>
  <si>
    <t xml:space="preserve"># de ordenes de pago realizadas / # total de ordenes de pago  </t>
  </si>
  <si>
    <t xml:space="preserve">Mora en la generacion de la inforamcion definitiva.                             -Ausencia de los cronogramas de pago.                  </t>
  </si>
  <si>
    <t xml:space="preserve">Presentacion extemporanea e las declaraciones tributarias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</si>
  <si>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</si>
  <si>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</si>
  <si>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</si>
  <si>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</si>
  <si>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</si>
  <si>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 de declaraciones presentadas oporutnamente / # total de declaracionas obligadas a presentar.</t>
  </si>
  <si>
    <t>La no actualizacion del plan de cuentas de acuerdo a las nuevas dispociones de la CGN - Que no existe circularizacin adecuada de las operaciones reciprocas.</t>
  </si>
  <si>
    <t>plataforma del chip genera  errores en la validacion.</t>
  </si>
  <si>
    <t>La no validacion de los errores.                                            -Incumplimiento sobre la normatividad de la CGN relacionada con las operaciones reciprocas.</t>
  </si>
  <si>
    <t>Revision de la diferente normatividad emada por la CGR.                                Circularizacion a entidades con las que se tienen operaciones reciprocas.</t>
  </si>
  <si>
    <t>Actualizar el sismema de informacion de la entidad con las disposiciones d ela CGN.                               -Circualres a las diferenes entidades publicas.</t>
  </si>
  <si>
    <t xml:space="preserve">Actualizacion de plan de cuentas                 -Circulares </t>
  </si>
  <si>
    <t># de ciruclares enviadas # de entidades publicas.</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</si>
  <si>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</si>
  <si>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</si>
  <si>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AVANCE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</si>
  <si>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</si>
  <si>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</si>
  <si>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</si>
  <si>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</si>
  <si>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</si>
  <si>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</si>
  <si>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</si>
  <si>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</si>
  <si>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</si>
  <si>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Carlos Tufino</t>
  </si>
  <si>
    <t>Mauricio Rayo Ocampo</t>
  </si>
  <si>
    <t>Reviso y aprobo:</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</si>
  <si>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</si>
  <si>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</si>
  <si>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</si>
  <si>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</si>
  <si>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</si>
  <si>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</si>
  <si>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</si>
  <si>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</si>
  <si>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</si>
  <si>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</si>
  <si>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</si>
  <si>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</si>
  <si>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</si>
  <si>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</si>
  <si>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</si>
  <si>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</si>
  <si>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</si>
  <si>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</si>
  <si>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</si>
  <si>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</si>
  <si>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</si>
  <si>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</si>
  <si>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Mantener el stock suficiente de bienes y suministros de acuerdo a las  necesidades de cada área,                                                 * Definir criterios para la verificacion de productos o elementos adquiridos conforme a los requisitos de compra.</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</si>
  <si>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</si>
  <si>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</si>
  <si>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</si>
  <si>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</si>
  <si>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a Marzo 31 de 2021</t>
  </si>
  <si>
    <t>Estado Enero a Marzo 31 de 2021</t>
  </si>
  <si>
    <t>las salidas de almacen e ingresos se realizan mediante la implementacion de los formatos estandarizados, en aplicación del manual de procesos de procedimientos de almacen.
Evideencia. Carpeta archivo de gestion area adminsitativa y financiera, almacen, salidas y entradas de almacen. se realizaron 46 entregas. 
Evideencia. Carpeta archivo de gestion area adminsitativa y financiera, almacen, salidas  de almacen.</t>
  </si>
  <si>
    <t>Estado 1 Abril a Junio 30 de 2021</t>
  </si>
  <si>
    <t>Estado de 1 Julio a Septiembre 31 de 2021</t>
  </si>
  <si>
    <t>Estado de 1 septiembre a diciembre 31 de 2021</t>
  </si>
  <si>
    <t xml:space="preserve">* Por hurto de archivo.              </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</si>
  <si>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</si>
  <si>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</si>
  <si>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</si>
  <si>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</si>
  <si>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</si>
  <si>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</si>
  <si>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</si>
  <si>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            *  Por dar de baja a documentos sin cumplimiento de tabla de retencion</t>
  </si>
  <si>
    <t>Documentos de archivo  que no se encuentran fisicamente.</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</si>
  <si>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</si>
  <si>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</si>
  <si>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</si>
  <si>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</si>
  <si>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</si>
  <si>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</si>
  <si>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</si>
  <si>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</si>
  <si>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</si>
  <si>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</si>
  <si>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</si>
  <si>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</si>
  <si>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</si>
  <si>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</si>
  <si>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</si>
  <si>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</si>
  <si>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</si>
  <si>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</si>
  <si>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</si>
  <si>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</si>
  <si>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Desconocimiento del del Plan de desarrollo Departamental en lo concerniente a las metas y productos del  Instituto Departamental de deporte y Recreacion del Quindio</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</si>
  <si>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</si>
  <si>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</si>
  <si>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</si>
  <si>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</si>
  <si>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</si>
  <si>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</si>
  <si>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</si>
  <si>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</si>
  <si>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</si>
  <si>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</si>
  <si>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</si>
  <si>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</si>
  <si>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</si>
  <si>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</si>
  <si>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</si>
  <si>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</si>
  <si>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</si>
  <si>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</si>
  <si>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</si>
  <si>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</si>
  <si>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CONTROL INTERNO</t>
  </si>
  <si>
    <t>Objetivos del Proceso:</t>
  </si>
  <si>
    <t>Asesorar y acompañar a la alta direccion , realizar evaluacion y seguimiento al sistema de gestion integral y fomentar la cultura de control en el Instituto, contribuyendo al mejoramiento de los procesos, al fortalecimiento del sistema de control interno y al logro de los objetivos institutcionales.</t>
  </si>
  <si>
    <t>Estado a septiembre 30 de 2018</t>
  </si>
  <si>
    <t>Estado a diciembre 30 de 2018</t>
  </si>
  <si>
    <t>*Funcionarios sin conocimientos.
*Relaciones interpersonales dentro del Insituto.</t>
  </si>
  <si>
    <t>Auditorias programadas con influencia en visitas y resultados.</t>
  </si>
  <si>
    <t>*Consolidación de prácticas autocrátricas en la selección de áreas y procesos a controlar.
*Impunidad que favorece a los corruptos.
*Pérdida de recursos y de confiabilidad.</t>
  </si>
  <si>
    <t>*Verificacion del comité de Control Institucional de Coordiancion de C.I.
*Aplicar el estatuto de auditorio interna</t>
  </si>
  <si>
    <t>Asumir el riesgo</t>
  </si>
  <si>
    <t xml:space="preserve">*Establecer metodología definiendo estatuto de auditoria interna. 
*Actas de vericacion en comité C.I.C.I. </t>
  </si>
  <si>
    <t>Control Interno</t>
  </si>
  <si>
    <t xml:space="preserve">*Resolucion Estatuto de auditoria interna.
*Informe final de auditoria. 
*Acta de verificacion de comité C.I.C.I. </t>
  </si>
  <si>
    <t># de auditorias verificadas realizadas/# de auditorias  proyectadas</t>
  </si>
  <si>
    <t>En cumplimeinto al plan anual e auditorias de la vigencia 2018 aprobado por el comitie de CICI, al codigo de etica del auditor  adoptado mediente resocluion 055 de 22 marzo de 2018 y el estatuto de audotira interna mediante resolucion 019 del 14 de febrero de 2018, se programaron 5 auditorias para la vigencia de las cuales al 30 de octubre de 2018  se ha realizado 2 que son la de Gestion juridica que incluye los procesos (contratacion., Defensa  judicial e investigacion disciplinaria), la de Almacen, y se proceso a iniciar la auditoria de archivo el 16 de octubre de 2018 la cual a la fecha esta en curso de revision. las evidencias reposan en la carpeta llamada Audiorias internas procesos de la oficina de contorl interno.</t>
  </si>
  <si>
    <t>En cumplimeinto al plan anual e auditorias de la vigencia 2018 aprobado por el comitie de CICI, al codigo de etica del auditor  adoptado mediente resocluion 055 de 22 marzo de 2018 y el estatuto de audotira interna mediante resolucion 019 del 14 de febrero de 2018, se programaron 5 auditorias para la vigencia de las cuales al 30 de diciembre de 2018  se ha realizado 5 que son:  1. Auditoria Gestion juridica realizada el 01 de junio de 2018, esta se compone por contratacion, defensa judicial, investigacion disciplinaria.                                                       2. Auditoria Almacen: realizada 01 de noviembre de 2018.                                                 3. Auditoria Archivo centraol y de gestion: realizada el 22 de noviembre de 2018     4. Auditoria Gestion del deportes, recreacion y la actividad fisica: realizada el 12 diciembre de 2018, incluye los 6 programas misionales.                                          5. Auditoria Financiera: realizada el 28  de diciembre incluye los procesos de contabilidad presupuesto y tesoreria.. las evidencias reposan en la carpeta llamada Audiorias internas procesos de la oficina de contorl interno.</t>
  </si>
  <si>
    <t>Por carga excesiva de trabajo o falta de tiempo</t>
  </si>
  <si>
    <t>Informe final de Auditoria realizado sin socializacion al lider del proceso.</t>
  </si>
  <si>
    <t>* Que los Dueños del proceso evaluado, no cuenten con retroalimentación del mismo a través de la evaluación independiente de la Oficina de ControI Interno.                           
*Que las recomendaciones dadas no sean  tenidas encuentas para acciones de mejorar</t>
  </si>
  <si>
    <t>*Enviar informe definitivo al área competente con las observaciones y oportunidades de mejorameinto propuestas.</t>
  </si>
  <si>
    <t>Reducir el riesgo</t>
  </si>
  <si>
    <t>Reunión de seguimiento a la ejecución del Programa Anual de Auditoría Interna Independiente.
Implementacion del estatuto de auditoria interna</t>
  </si>
  <si>
    <t xml:space="preserve">Acta de notificacion de de auditoria. </t>
  </si>
  <si>
    <t># de informes finales de auditorias socializados/# de total de auditorias realizadas.</t>
  </si>
  <si>
    <t>En cumplimeinto al plan anual e auditorias de la vigencia 2018 aprobado por el comitie de CICI, al codigo de etica del auditor  adoptado mediente resocluion 055 de 22 marzo de 2018 y el estatuto de audotira interna mediante resolucion 019 del 14 de febrero de 2018, a la fecha  se ha realizado 2 que son la de Gestion juridica que incluye los procesos (contratacion., Defensa  judicial e investigacion disciplinaria) y la de Almacen los cuales cuenta con acta de cierre de la audotira y con la notificacion a los lideres de los procesos de los resultados finales y en dicha reunicon se dan a conocer la recomendaciones, las actas se encuentran firmadas, igual el informe final de auditoria se socializa al gerente general medieante correo electronico, como tambien se lleva los resultados al comite CICI.</t>
  </si>
  <si>
    <t>En cumplimeinto al plan anual e auditorias de la vigencia 2018 aprobado por el comitie de CICI, al codigo de etica del auditor  adoptado mediente resocluion 055 de 22 marzo de 2018 y el estatuto de audotira interna mediante resolucion 019 del 14 de febrero de 2018, a la fecha  se cumplio en su totalidad con la realizacion de los informes finales de las 7 auditorias realizadas a los procesos como son  Gestion juridica que incluye los procesos (contratacion., Defensa  judicial e investigacion disciplinaria), Almacen, archivo, gestion del deportes, recreacio ny la actividad y financiera, las cuales cuentan con acta de cierre de la audotira y con la notificacion a los lideres de los procesos de los resultados finales y en dicha reunicon se dan a conocer la recomendaciones, las actas se encuentran firmadas, igual el informe final de auditoria se socializa al gerente general medieante correo electronico, como tambien se lleva los resultados al comite CICI.</t>
  </si>
  <si>
    <t>Deficiente cultura de la autoevaluación y el control</t>
  </si>
  <si>
    <t xml:space="preserve">Areas del instituto implementadas sin formentar la cultura de autocontrol </t>
  </si>
  <si>
    <t>Que el Sistema de Control Interno no responda a las expectativass de integración de las distintas dependencias de la Entidad a partir del fomento de la cultura del autocontrol. Trabajo descoordinado entre las diferentes dependencias. Evaluación poco confiable sobre el Sistema de Control Interno</t>
  </si>
  <si>
    <t xml:space="preserve"> 
*Capacitaciones orientadas al fomento de la cultura de autocontrol     
*Plan de accion de CI</t>
  </si>
  <si>
    <t xml:space="preserve"> 
Incluir dentro del programa de capacitaciones, formaciones dirigidas al fomento de la cultura de autocontrol.
Dar cumplimiento a las capacitaciones que se programen y evaluar la eficacia de las mismas</t>
  </si>
  <si>
    <t xml:space="preserve">Actas de Reuniones de capacitaciones </t>
  </si>
  <si>
    <t># de asesorias brindadas/# total de dependencias</t>
  </si>
  <si>
    <t xml:space="preserve">A la fecha no se han realizado capacitaciones orientadas al fomento de la cultura de autoricontrol en cumplimiento al plan de accion de CI, pero se ha orientado a los diferntes lideres de los procesos en todo lo referente a la administracion del riesgo, acompañamiento en los distintos comites realizados en lo que va de la vigencia </t>
  </si>
  <si>
    <t>Desconocmiento de la normatividad,  falta de cultura de planeacion y organización.</t>
  </si>
  <si>
    <t xml:space="preserve">Informes de ley obligatorios sin presentacion oportuna </t>
  </si>
  <si>
    <t>Las recomendaciones urgentes no se aplican. No se toman decisiones oportunas. Resultan informes no confiables. Establecimiento de sanciones disciplinarias y/o pecunarias por parte de los entes de control</t>
  </si>
  <si>
    <t xml:space="preserve">*Plan de Actividades de la Oficina de Control Interno </t>
  </si>
  <si>
    <t>Definición y ejecución del Plan de Actividades de la Oficina de Control Interno
Definición y ejecución del Cronograma de Auditorías</t>
  </si>
  <si>
    <t xml:space="preserve">Informes presentados con sellos de radicacion, link de publicacion cuando se requiera. </t>
  </si>
  <si>
    <t># de informes presentados de forma oportuna/# total de informes programados  por ley.</t>
  </si>
  <si>
    <t>con corte al 30 de septiembre de 2018 vamos con un cumpliento de los informes d eley presentados de 72% de 9 informes que se tienen programadas por nomatividad en el plan anual de auditoria, cada uno se a presentado de acuerdo a su periodiciadad, para la vigencia se tiene que presentar en distitnas fechas al año para un total de 19 informes de los cuales van 14 en forma oportuna dentro de los plazos establecidos por ley.</t>
  </si>
  <si>
    <t>con corte al 30 de diciembre de 2018 vamos con un cumpliento de los informes de ley presentados de 83% de 9 informes que se tienen programadas por nomatividad en el plan anual de auditoria, cada uno se a presentado de acuerdo a su periodiciadad, para la vigencia se tiene que presentar en distitnas fechas al año para un total de 19 informes de los cuales van en  totalidad  en forma oportuna dentro de los plazos establecidos por ley, el 100% se cumple en el mes de enero de 2019 que se rinden los ultimos peridos de cierrre.</t>
  </si>
  <si>
    <t xml:space="preserve">Guardado en: </t>
  </si>
  <si>
    <t>D:\CONTROL INTERNO\DOCUMENTOS 2020\4. MAPA DE RIESGOS\Mapa Riesgos 2020\1. Actualizacion y suscripcion 06 Marzo 2020</t>
  </si>
  <si>
    <t>D:\CONTROL INTERNO\DOCUMENTOS 2021\4. MAPA DE RIESGOS Y SEGUIMIENTOS\6. Mapa riesgos control interno</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</si>
  <si>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</si>
  <si>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</si>
  <si>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</si>
  <si>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Estado a marzo 30 de 2021</t>
  </si>
  <si>
    <t>Estado a junio 30 de 2020</t>
  </si>
  <si>
    <t>Estado a septiembre 30 de 2020</t>
  </si>
  <si>
    <t>Estado a diciembre 30 de 2020</t>
  </si>
  <si>
    <t xml:space="preserve">AVANCE EN PORCENTAJE </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</si>
  <si>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</si>
  <si>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</si>
  <si>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</si>
  <si>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</si>
  <si>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</si>
  <si>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</si>
  <si>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</si>
  <si>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</si>
  <si>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</si>
  <si>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El proceso judicial  se encuentra suspendido sus términos procesales a causa de la emergencia pública declarada por el Gobierno Nacional con ocasión al COVID-19, a partir del 16 de marzo hasta el día el 1 de julio de 2020. 
</t>
  </si>
  <si>
    <t xml:space="preserve">El Instituto cuenta con un proceso judicial de Nulidad y Restablecimiento del Derecho en su contra  interpuesto por el señor Erick Alberto Gamero Vega, identificado con cédula de ciudadanía número 7.603.987, donde su ultima actuación procesal fue la respuesta a las excepciones en octubre de 2019. se encuentra pendiente de que el juzgado fije fecha para audiencia inicial. </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</si>
  <si>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</si>
  <si>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</si>
  <si>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</si>
  <si>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</si>
  <si>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</si>
  <si>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</si>
  <si>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</si>
  <si>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Durante este periodo no hubo sentencias</t>
  </si>
  <si>
    <t>En este orden de ideas, una vez analizada y estudiado se determinó su archivado mediante Auto del 17 de Julio de 2020</t>
  </si>
  <si>
    <t>______________________</t>
  </si>
  <si>
    <t>_____________________</t>
  </si>
  <si>
    <t>CONTRATACION</t>
  </si>
  <si>
    <t xml:space="preserve">Gestionar los procesos contractuales bajo las modalidades de selección que establece la Ley, acorde con el plan anual de adquisiciones aprobado para cada vigencia en cumplimiento de la mision de la entidad. </t>
  </si>
  <si>
    <t>Estado a junio 30 de 2021</t>
  </si>
  <si>
    <t>Estado a septiembre 30 de 2021</t>
  </si>
  <si>
    <t>Estado a diciembre 30 de 2021</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</si>
  <si>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</si>
  <si>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</si>
  <si>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</si>
  <si>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</si>
  <si>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</si>
  <si>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</si>
  <si>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</si>
  <si>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</si>
  <si>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</si>
  <si>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</si>
  <si>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</si>
  <si>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</si>
  <si>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 xml:space="preserve">Entregar a tiempo los documentos contractuales por parte de los dolientes (juridica, supervisores) para su Publicación en las plataformas dentro de los términos establecidos para tal fin. </t>
  </si>
  <si>
    <t>Oficina juridica
Contratista de apoyo Sistemas 2</t>
  </si>
  <si>
    <t xml:space="preserve">Plataformas SECOP y SIA Observa. 
Informe  de seguimiento de publicaciones mensual </t>
  </si>
  <si>
    <t># de contratos publicados correctamente / # total de contratos celebrados</t>
  </si>
  <si>
    <t xml:space="preserve">DEPORTE ASOCIADO </t>
  </si>
  <si>
    <t>Apoyar los procesos deportivos, técnicos y administrativos de las ligas del Quindío y en competencias federadas, para mejorar el posicionamiento deportivo del departamento a nivel nacional; propendiendo por la promoción y masificación deportiva a través de ligas, clubes e instituciones educativas, y demás.</t>
  </si>
  <si>
    <t>Estado a 01 de Enero a 31 de Marzo de 2021</t>
  </si>
  <si>
    <t>AVANCE EN %</t>
  </si>
  <si>
    <t xml:space="preserve">Falta de interés de las ligas y organización
Desconocimiento de la normatividad vigente.                            </t>
  </si>
  <si>
    <t>Ligas del Dpto Existentes sin apoyo porque no estan constituidas legalmente.</t>
  </si>
  <si>
    <t>* No participación de los deportistas en eventos federados.  
* La no representación del Departamento en las justas deportivas de carácter nacional e internacional.</t>
  </si>
  <si>
    <t xml:space="preserve">Asesorías y acompañamientos técnica, jurídica y financiera a las ligas deportivas.                      </t>
  </si>
  <si>
    <t>*Capacitaciones en la normatividad. (Gestion colderpotes) . 
 *Asesorias personalizadas en cada una de las disciplinas deportivas (si lo requieren). 
*Acompañamiento en las diferentes asambleas en el desarrollo de cada uno de sus procesos (si lo requieren)</t>
  </si>
  <si>
    <t>Jefe área técnica y Tecnico deporte asociado</t>
  </si>
  <si>
    <t xml:space="preserve">*Actas asistencias tecnicas   realizadas a los organismos deportivos
</t>
  </si>
  <si>
    <t xml:space="preserve"># de ligas Atendidas / # total de ligas del departamento de Quindio, </t>
  </si>
  <si>
    <t>Poco control en la revisión de los documentos legales de los deportistas</t>
  </si>
  <si>
    <t>Deportistas con apoyos sin estar legalmente vinculados a una liga o club</t>
  </si>
  <si>
    <t>* Perdida del proceso deportivo y los recursos invertidos en el deportistas. 
* Poca participacion del Departamento en  en las competencias nacionales e internacionales</t>
  </si>
  <si>
    <t>Exigir a los deportistas la inscripción a la liga y el paz y salvo si son de otras ciudades.   
Caracterización del proceso. Cumplimento de lleno de requisitos legales.</t>
  </si>
  <si>
    <t xml:space="preserve">*Caracterizar el proceso.           * Afiliciacion al club y a la liga  </t>
  </si>
  <si>
    <t xml:space="preserve">Actas comision tecnica
Conceptos tecnicos de los deportistas 
.                                                  </t>
  </si>
  <si>
    <t># de deportistas de alto rendimiento y de  rendimiento apoyados  / # total de deportistas competitivos  el departamentode Quindio</t>
  </si>
  <si>
    <t>___________________</t>
  </si>
  <si>
    <t>________________________</t>
  </si>
  <si>
    <t>Recibió</t>
  </si>
  <si>
    <t>D:\CONTROL INTERNO\DOCUMENTOS 2020\4. MAPA DE RIESGOS\Mapa Riesgos 2020\1. Actualizacion y suscripcion 06 marzo 2020</t>
  </si>
  <si>
    <t>JUEGOS INTERCOLEGIADOS (SUPERATE)</t>
  </si>
  <si>
    <t>Desarrollar unos Juegos Intercolegiados para todos los municipios del Departamento del Quindío, con el ánimo de concientizar a rectores, profesores y estudiantes de la práctica deportiva extraescolar incrementando y fortaleciendo la reserva deportiva del Departamento.</t>
  </si>
  <si>
    <t>*Falta de interes debido  a la emergencia sanitaria a causa del Covid - 19 , a nivel mundial, por parte de los responsables de las InstitucionesEducativas  y estudiantes.    
*Realización de los eventos  con todos los protocolos de bioseguridad</t>
  </si>
  <si>
    <t xml:space="preserve">Instituciones educativas beneficiadas que no se inscriben en las diferentes               disciplinas deportivas.  
*Poca participación de los deportistas de las diferentes instituciones  a los juegos intercolegiados                  </t>
  </si>
  <si>
    <t>*No participacion del departamento en las fases regionales y nacionales.
*No  cumplimientyo de metas del instituto.</t>
  </si>
  <si>
    <t xml:space="preserve">*Hacer convocatorias y socializaciones en los diferntes colegios.
*Hacer seguiemitno constante en el proceso de inscripcion.                                       </t>
  </si>
  <si>
    <r>
      <t xml:space="preserve">
</t>
    </r>
    <r>
      <rPr>
        <sz val="11"/>
        <rFont val="Calibri"/>
        <family val="2"/>
        <scheme val="minor"/>
      </rPr>
      <t>socializacion sobre los beneficios  de la participación de los deportistas a el programa.</t>
    </r>
  </si>
  <si>
    <t xml:space="preserve">*Lider Area Tecnica *Tecnica juegos intercolegiados </t>
  </si>
  <si>
    <t>Registro de los deportistas inscritos en la plata forma del Ministerio del deporte.</t>
  </si>
  <si>
    <t># de deportistas inscritos / # de deportistas proyectados.</t>
  </si>
  <si>
    <t xml:space="preserve">*Los escenarios  deportivos no se encuentran en optimas condiciones para la realización de las diferentes prácticas  deportivas </t>
  </si>
  <si>
    <t>*Dificultad para la realización  de las diferentes fases del programa juegos Intercolegiados.</t>
  </si>
  <si>
    <t xml:space="preserve">*No realizacion del evento.
*El no cumplimiento de metas.        </t>
  </si>
  <si>
    <t xml:space="preserve">*Solicitud por escrito de escenarios con antelacion.   
*Trabajo articulado con directores de institutos de deporte municipales .                              </t>
  </si>
  <si>
    <t>Garantizar la participación  de  los deportistas  en las diferentes fases.</t>
  </si>
  <si>
    <t>Programaciones  de las diferentes disciplinas deportivas realizadas.</t>
  </si>
  <si>
    <t># de disciplinas deportivas inscritas / # de disciplinas deportivas proyectadas.</t>
  </si>
  <si>
    <t>___________________________</t>
  </si>
  <si>
    <t xml:space="preserve">DEPORTE FORMATIVO, DEPORTE SOCIAL COMUNITARIO Y JUEGOS TRADICIONALES </t>
  </si>
  <si>
    <t>Asesorar los municipios del departamento del Quindío mediante solicitudes de carácter técnico, administrativo y financiero para las escuelas deportivas, según los requerimientos, fortaleciendo los procesos del deporte formativo y la reserva deportiva orientadas a los altos logros El Departamento del Quindío ha adelantado programas de deporte social comunitario como los Juegos deportivos de integración afrocolombiano y Palanqueros y Raizales realizados y los II juegos recreativos comunales departamentales, y constantemente apoya eventos en temas de inclusión al deporte social comunitario y la recreación en diferentes grupos poblacionales.</t>
  </si>
  <si>
    <t xml:space="preserve">* Horario no se ajusta alas disponibildiades de tiempo de la poblacion. 
*las actividades a desarrollar no son de su interes.
                            *Incumplimiento por parte de los                      promotores deportivos.      
*Las distancias de las locaciones </t>
  </si>
  <si>
    <t>Poblacion beneficiada que no paticipa en los juegos de deporte social y comunitario.</t>
  </si>
  <si>
    <t>* Actvidiades que no tiene mayor impacto en la comunidad.                            * Incumplimiento de meta.</t>
  </si>
  <si>
    <t>*Reuniones de sensbilidacion y organización con la comunidad.  
*Seguimiento a las actividades realizadas.</t>
  </si>
  <si>
    <t xml:space="preserve">Desarrollos de las actividades en el tiempo de libre de la gente. 
Reuniones periodicas de concertacion de los deportes a desarrollo </t>
  </si>
  <si>
    <t>Lider area tecnica - lider Deporte social y comunitario</t>
  </si>
  <si>
    <t xml:space="preserve">*Listados de assitencias.
*Actas de reuniones 
*Oficios.
*Cronograma de activdades </t>
  </si>
  <si>
    <t xml:space="preserve">#de eventos desarrollados # de eventos proyectados </t>
  </si>
  <si>
    <t>*Desconocimiento de los programas ofertados a los Municipios por Indeportes Quindio.
*Poca difusion de los programas ofertados a la comunidad</t>
  </si>
  <si>
    <t>Poca participacion de los grupos poblacionales que, por diferentes variables, poseen mayores niveles de vulnerabilidad en comparación a otros, y que se encuentran soportados y priorizados en la legislación colombiana.</t>
  </si>
  <si>
    <t>*Pocos espacios para la participacion de las actividades programadas.
*Dificultad de la poblacion para el traslado de las actividades programadas</t>
  </si>
  <si>
    <t xml:space="preserve">*Articular con los muncipios.  
*Realizar asesorias a los municipios.  
*Planiificacion de los recursos disponibles                   </t>
  </si>
  <si>
    <t>Concertacion con la comunidad sobre los  sitios a desarrollar las actividades.
Programar con los Municipios sobre el prestamo de los espacios para grarantizar el desarrollo de las actividades en los diferentes Municipios del Departamento</t>
  </si>
  <si>
    <t>Coordinadora area Tecnica</t>
  </si>
  <si>
    <t>*Actas de reunion
*Registros fotograficos
*Crontrol de asistencia</t>
  </si>
  <si>
    <t>#Municipios intervenidos/ # Municipios programados</t>
  </si>
  <si>
    <t>________________</t>
  </si>
  <si>
    <t>_____________</t>
  </si>
  <si>
    <t>RECREACION PARA EL BIEN COMUN.</t>
  </si>
  <si>
    <t>Apoyar de forma articulada el desarrollo de programas, buscando fomentar el liderazgo social entre los jóvenes del departamento del Quindio con el fin de promover espacios lúdicos y recreativos para el aprovechamiento del tiempo libre y afianzamiento de valores, que ofrece a los niños y jóvenes un contacto directo con el medio natural a partir del conocimiento del mismo y sus posibilidades, propiciando el desarrollo de habilidades técnicas necesarias para afrontar experiencias del diario vivir.</t>
  </si>
  <si>
    <t>*Baja convocatoria por parte de los monitores. 
*Escasa articulacion con los entes municipales.
*Incumplimiento por parte de los promotores deportivos.     
*Las actividades a desarrollar no son de su interes.
*Poca idoneidad de los monitores para el desarrollo de programas, campamentos juveniles y nuevo comienzo.</t>
  </si>
  <si>
    <t>Baja participacion de la poblacion a beneficiar de los programas recreativos que convoca la entidad.</t>
  </si>
  <si>
    <t>*Desinteres de la poblacion para la participacion en actividades recreativas.   
                         *Incumplimiento de meta.</t>
  </si>
  <si>
    <t>*Reuniones informativas de socializacion y sensibilizacion de los programas del insituto dirigida a lideres y principales actores en los diferentes municipios.       
*Seguimiento y control a las actividades realizadas.</t>
  </si>
  <si>
    <t xml:space="preserve">*Reuniones de concertacion de las actividades a desarrollar con la comunidad objetivo 
*Desarrollo de plan de trabajo y plan clase de las actividades a desarrollar durante la vigencia 2021.
                                        </t>
  </si>
  <si>
    <t>Coordinadora Area Tecnica</t>
  </si>
  <si>
    <t xml:space="preserve">
*Actas de reunion y listados de asistencia 
*Cronograma de actividades.
*Registro fotografico
</t>
  </si>
  <si>
    <t>#de poblacion impactada en el Departamento # de poblacion  proyectada atender en el Departamento</t>
  </si>
  <si>
    <t xml:space="preserve">HABITOS Y ESTILODE VIDA SALUDABLE </t>
  </si>
  <si>
    <t>Articular e implementar proyectos que generen alternativas de recreación para la ocupación del tiempo libre y actividad física para la promoción de hábitos y estilos de vida saludables para la prevención de enfermedades crónicas no transmisibles en toda la población Quindiana.</t>
  </si>
  <si>
    <t xml:space="preserve">*Personal seleccionado poco calificado para el desarrollo de las actividades programadas
*Los lineamientos del programa desde el ministerio del deporte  originan baja cobertura </t>
  </si>
  <si>
    <t xml:space="preserve">Bajo impacto  esperado hacia la comunidad a beneficiar en las actividades del programa de habitos y estilos de vida saludable </t>
  </si>
  <si>
    <t xml:space="preserve">*No se puede desarrollar el programa bajo los lineamientos establecidos segun las restricciones dadas por el gobierno nacional sobre la emergencia sanitaria COVID -19.                           
*No cumplimiento de metas planteadas en el cronograma de actividades del equipo HEVS                                              </t>
  </si>
  <si>
    <t>*Reuniones informativas de socializacion y sensibilizacion del programa del instituto dirigida a lideres  y principales actores en los diferentes municipios.                           
*Revision de informes entregados por los monitores  HEVS                          
*Seguimiento y control a las actividades realizadas                                  
*Realizar periodicamente pruebas fisicas a los monitores.</t>
  </si>
  <si>
    <t>*Realizar actividades  de habitos y estilo de vida saludables a las comunidades del Departamento del Quindio
*Programar el Desarrollo de las actividades en el tiempo de libre que tiene la comunidad                                    
*Articulacion con diferentes entidades publicas y/o privadas con el fin de promover los habitos y estilos de vida saludable .</t>
  </si>
  <si>
    <t>Profesional Universitario Area Tecnica</t>
  </si>
  <si>
    <t>*Registro de conformacion de los grupos regulares en los Municipios                          
*Registro fotograficos de las actividades realizadas en los Municipios
*Registro de asistencia sobre el fomento a los habitos y estilos de vida saludable en las entidades publico/privadas</t>
  </si>
  <si>
    <t>#Municipios impactados con habitos y estilo de vida saludables / # de municipios porgramados con habitos y estilo de vida saludables</t>
  </si>
  <si>
    <t>Se atendieron todos los municipios con una atencion por municpio de 40 personasl, hicieron actividades regulares y no regulares,  la evidencia no esta complentamente organizada se pide mayor control para el ultimo seguimeinto al 30 diciembre de 2018</t>
  </si>
  <si>
    <t>Se atendieron todos los municipios con una atencion por municpio de 40 personasl, hicieron actividades regulares con calarca 3 grupos circasia 4 grupos tebaida 5 grupos, montenegro 6 y quimbaya 2  para un total de poblacion de 987 personas atendidas y no regulares en calarca 2, circasia 1, tebaida 1 y montengro 1 para un total de poblacion de 257 personas atendidas,  encuanto a eventos realizados en quimbaya 9 calarca 13 tebaida 12 y montengro 7 para un total de 9,711 personas participantes , se atendieron en asesorias: 7 en quimbaya, calarca 8 y en circasia 7 para un total de 3,028 personas asesoradas en consejerias hogares: quimbaya 6 calarca 7 y circasia 7 para un total de 72 personas asesoradas, capacitaciones: se realizon una capacitacion con los municipios de armniaca, carlarca crficasias genova montengro quimbaya y salento donde particparon 112 asistentas y se graduraon 35</t>
  </si>
  <si>
    <t>D:\CONTROL INTERNO\DOCUMENTOS 2019\4. MAPA DE RIESGOS\Mapa Riesgos 2019\1. Actualizacion y suscripcion 30 abril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</si>
</sst>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11"/>
      <color rgb="FFFF0000"/>
      <name val="Calibri"/>
      <family val="2"/>
      <scheme val="minor"/>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b/>
      <sz val="22"/>
      <color theme="2" tint="-0.89999084444715716"/>
      <name val="Candara"/>
      <family val="2"/>
    </font>
    <font>
      <i/>
      <sz val="9"/>
      <name val="Arial"/>
      <family val="2"/>
    </font>
    <font>
      <i/>
      <sz val="11"/>
      <color theme="1"/>
      <name val="Calibri"/>
      <family val="2"/>
      <scheme val="minor"/>
    </font>
    <font>
      <sz val="12"/>
      <color theme="1"/>
      <name val="Arial"/>
      <family val="2"/>
    </font>
    <font>
      <i/>
      <sz val="14"/>
      <color theme="1"/>
      <name val="Calibri"/>
      <family val="2"/>
      <scheme val="minor"/>
    </font>
    <font>
      <b/>
      <sz val="11"/>
      <name val="Calibri"/>
      <family val="2"/>
      <scheme val="minor"/>
    </font>
    <font>
      <sz val="22"/>
      <color rgb="FFFF0000"/>
      <name val="Calibri"/>
      <family val="2"/>
      <scheme val="minor"/>
    </font>
    <font>
      <sz val="11"/>
      <name val="Calibri"/>
      <family val="2"/>
      <scheme val="minor"/>
    </font>
    <font>
      <b/>
      <i/>
      <sz val="11"/>
      <name val="Calibri"/>
      <family val="2"/>
      <scheme val="minor"/>
    </font>
    <font>
      <b/>
      <sz val="14"/>
      <color theme="1"/>
      <name val="Arial"/>
      <family val="2"/>
    </font>
    <font>
      <b/>
      <sz val="12"/>
      <color theme="1"/>
      <name val="Arial"/>
      <family val="2"/>
    </font>
    <font>
      <b/>
      <i/>
      <sz val="11"/>
      <name val="Arial"/>
      <family val="2"/>
    </font>
    <font>
      <b/>
      <sz val="18"/>
      <color theme="1"/>
      <name val="Calibri"/>
      <family val="2"/>
      <scheme val="minor"/>
    </font>
  </fonts>
  <fills count="12">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CCFF66"/>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cellStyleXfs>
  <cellXfs count="372">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3" fillId="0" borderId="0" xfId="0" applyFont="1" applyBorder="1" applyAlignment="1">
      <alignment wrapText="1"/>
    </xf>
    <xf numFmtId="0" fontId="4" fillId="0" borderId="0" xfId="0" applyFont="1" applyBorder="1" applyAlignment="1">
      <alignment wrapText="1"/>
    </xf>
    <xf numFmtId="0" fontId="3" fillId="0" borderId="0" xfId="0" applyFont="1" applyBorder="1" applyAlignment="1">
      <alignment textRotation="90" wrapText="1"/>
    </xf>
    <xf numFmtId="0" fontId="7" fillId="0" borderId="1" xfId="0" applyFont="1" applyBorder="1" applyAlignment="1">
      <alignment horizontal="center" wrapText="1"/>
    </xf>
    <xf numFmtId="0" fontId="3" fillId="0" borderId="0" xfId="0" applyFont="1" applyBorder="1" applyAlignment="1">
      <alignment horizontal="left" vertical="center" wrapText="1"/>
    </xf>
    <xf numFmtId="0" fontId="3" fillId="0" borderId="0" xfId="0" applyFont="1" applyBorder="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Fill="1" applyBorder="1" applyAlignment="1">
      <alignment vertical="center" wrapText="1"/>
    </xf>
    <xf numFmtId="0" fontId="9" fillId="0" borderId="0" xfId="0" applyFont="1" applyFill="1" applyBorder="1" applyAlignment="1">
      <alignment horizontal="center" vertical="center" wrapText="1"/>
    </xf>
    <xf numFmtId="0" fontId="3" fillId="0" borderId="0" xfId="0" applyFont="1" applyFill="1" applyAlignment="1">
      <alignment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164" fontId="10" fillId="0" borderId="0"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0" fillId="0" borderId="1" xfId="0" applyFill="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Fill="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9" fontId="10" fillId="2" borderId="3" xfId="1" applyNumberFormat="1" applyFont="1" applyFill="1" applyBorder="1" applyAlignment="1" applyProtection="1">
      <alignment horizontal="center" vertical="center" wrapText="1"/>
      <protection locked="0"/>
    </xf>
    <xf numFmtId="9" fontId="10" fillId="2" borderId="3" xfId="1"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Fill="1" applyAlignment="1">
      <alignment vertical="center" wrapText="1"/>
    </xf>
    <xf numFmtId="0" fontId="0" fillId="0" borderId="0" xfId="0"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14" fillId="0" borderId="0" xfId="0" applyFont="1" applyBorder="1" applyAlignment="1" applyProtection="1">
      <alignment horizontal="left" vertical="center" wrapText="1"/>
      <protection locked="0"/>
    </xf>
    <xf numFmtId="0" fontId="16" fillId="0" borderId="0" xfId="0" applyFont="1" applyBorder="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0" fontId="3" fillId="0" borderId="34" xfId="0" applyFont="1" applyBorder="1" applyAlignment="1">
      <alignment wrapText="1"/>
    </xf>
    <xf numFmtId="0" fontId="3" fillId="0" borderId="35" xfId="0" applyFont="1" applyBorder="1" applyAlignment="1">
      <alignment wrapText="1"/>
    </xf>
    <xf numFmtId="0" fontId="3" fillId="0" borderId="36" xfId="0" applyFont="1" applyBorder="1" applyAlignment="1">
      <alignment wrapText="1"/>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Border="1" applyAlignment="1" applyProtection="1">
      <alignment horizontal="center" vertical="center" wrapText="1"/>
      <protection locked="0"/>
    </xf>
    <xf numFmtId="0" fontId="19" fillId="0" borderId="13" xfId="0" applyFont="1" applyBorder="1" applyAlignment="1"/>
    <xf numFmtId="0" fontId="19" fillId="0" borderId="0" xfId="0" applyFont="1" applyBorder="1" applyAlignment="1"/>
    <xf numFmtId="0" fontId="19" fillId="0" borderId="33" xfId="0" applyFont="1" applyBorder="1" applyAlignment="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9" fillId="0" borderId="0" xfId="0" applyFont="1" applyBorder="1" applyAlignment="1">
      <alignment horizontal="center"/>
    </xf>
    <xf numFmtId="9" fontId="0" fillId="0" borderId="0" xfId="1" applyFont="1" applyBorder="1" applyAlignment="1" applyProtection="1">
      <alignment horizontal="justify" vertical="justify" wrapText="1"/>
      <protection locked="0"/>
    </xf>
    <xf numFmtId="0" fontId="6" fillId="0" borderId="1" xfId="0" applyFont="1" applyFill="1" applyBorder="1" applyAlignment="1" applyProtection="1">
      <alignment horizontal="center" vertical="center" wrapText="1"/>
      <protection locked="0"/>
    </xf>
    <xf numFmtId="0" fontId="19" fillId="0" borderId="1" xfId="0" applyFont="1" applyBorder="1" applyAlignment="1">
      <alignment horizontal="center"/>
    </xf>
    <xf numFmtId="0" fontId="19" fillId="0" borderId="29" xfId="0" applyFont="1" applyBorder="1" applyAlignment="1"/>
    <xf numFmtId="0" fontId="19" fillId="0" borderId="31" xfId="0" applyFont="1" applyBorder="1" applyAlignment="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9" fillId="0" borderId="0" xfId="0" applyFont="1" applyAlignment="1">
      <alignment horizontal="center"/>
    </xf>
    <xf numFmtId="0" fontId="3" fillId="0" borderId="1" xfId="0" applyFont="1" applyBorder="1" applyAlignment="1">
      <alignment wrapText="1"/>
    </xf>
    <xf numFmtId="9" fontId="10" fillId="0" borderId="42" xfId="1" applyFont="1" applyFill="1" applyBorder="1" applyAlignment="1" applyProtection="1">
      <alignment horizontal="center" vertical="center" wrapText="1"/>
      <protection locked="0"/>
    </xf>
    <xf numFmtId="9" fontId="0" fillId="0" borderId="42" xfId="1" applyFont="1" applyFill="1" applyBorder="1" applyAlignment="1" applyProtection="1">
      <alignment horizontal="justify" vertical="top" wrapText="1"/>
      <protection locked="0"/>
    </xf>
    <xf numFmtId="9" fontId="0" fillId="0" borderId="42" xfId="1" applyFont="1" applyBorder="1" applyAlignment="1" applyProtection="1">
      <alignment horizontal="justify" vertical="top" wrapText="1"/>
      <protection locked="0"/>
    </xf>
    <xf numFmtId="164" fontId="10" fillId="0" borderId="42" xfId="1" applyNumberFormat="1" applyFont="1" applyBorder="1" applyAlignment="1" applyProtection="1">
      <alignment horizontal="center" vertical="center" wrapText="1"/>
      <protection locked="0"/>
    </xf>
    <xf numFmtId="0" fontId="5" fillId="7" borderId="1" xfId="0" applyFont="1" applyFill="1" applyBorder="1" applyAlignment="1" applyProtection="1">
      <alignment horizontal="center" vertical="center" textRotation="90" wrapText="1"/>
      <protection locked="0"/>
    </xf>
    <xf numFmtId="9" fontId="24" fillId="2" borderId="1" xfId="1" applyFont="1" applyFill="1" applyBorder="1" applyAlignment="1" applyProtection="1">
      <alignment horizontal="center" vertical="center" wrapText="1"/>
      <protection locked="0"/>
    </xf>
    <xf numFmtId="9" fontId="0" fillId="2" borderId="1" xfId="1" applyFont="1" applyFill="1" applyBorder="1" applyAlignment="1" applyProtection="1">
      <alignment horizontal="justify" vertical="center" wrapText="1"/>
      <protection locked="0"/>
    </xf>
    <xf numFmtId="9" fontId="24" fillId="0" borderId="0" xfId="1" applyFont="1" applyBorder="1" applyAlignment="1" applyProtection="1">
      <alignment horizontal="center" vertical="center" wrapText="1"/>
      <protection locked="0"/>
    </xf>
    <xf numFmtId="9" fontId="0" fillId="0" borderId="0" xfId="1" applyFont="1" applyBorder="1" applyAlignment="1" applyProtection="1">
      <alignment horizontal="justify" vertical="center" wrapText="1"/>
      <protection locked="0"/>
    </xf>
    <xf numFmtId="0" fontId="6" fillId="0" borderId="19" xfId="0" applyFont="1" applyBorder="1" applyAlignment="1" applyProtection="1">
      <alignment horizontal="center" vertical="center" wrapText="1"/>
      <protection locked="0"/>
    </xf>
    <xf numFmtId="9" fontId="26" fillId="2" borderId="1" xfId="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9" fontId="26" fillId="0" borderId="0" xfId="1" applyFont="1" applyFill="1" applyBorder="1" applyAlignment="1" applyProtection="1">
      <alignment horizontal="center" vertical="center" wrapText="1"/>
      <protection locked="0"/>
    </xf>
    <xf numFmtId="9" fontId="0" fillId="0" borderId="0" xfId="1" applyFont="1" applyFill="1" applyBorder="1" applyAlignment="1" applyProtection="1">
      <alignment horizontal="justify" vertical="top" wrapText="1"/>
      <protection locked="0"/>
    </xf>
    <xf numFmtId="0" fontId="0" fillId="0" borderId="0" xfId="0" applyBorder="1" applyAlignment="1" applyProtection="1">
      <alignment horizontal="center" vertical="center" textRotation="90" wrapText="1"/>
      <protection locked="0"/>
    </xf>
    <xf numFmtId="0" fontId="5" fillId="0" borderId="0" xfId="0" applyFont="1" applyFill="1" applyBorder="1" applyAlignment="1">
      <alignment horizontal="center" vertical="center" textRotation="90" wrapText="1"/>
    </xf>
    <xf numFmtId="0" fontId="2"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textRotation="90" wrapText="1"/>
      <protection locked="0"/>
    </xf>
    <xf numFmtId="0" fontId="0" fillId="0" borderId="0" xfId="0" applyFill="1" applyBorder="1" applyAlignment="1" applyProtection="1">
      <alignment horizontal="center" vertical="center" wrapText="1"/>
      <protection locked="0"/>
    </xf>
    <xf numFmtId="9" fontId="0" fillId="0" borderId="0" xfId="1" applyFont="1" applyBorder="1" applyAlignment="1" applyProtection="1">
      <alignment horizontal="center" vertical="center" wrapText="1"/>
      <protection locked="0"/>
    </xf>
    <xf numFmtId="0" fontId="0" fillId="0" borderId="0" xfId="0" applyBorder="1" applyAlignment="1">
      <alignment horizontal="center" vertical="center" wrapText="1"/>
    </xf>
    <xf numFmtId="0" fontId="27" fillId="0" borderId="2" xfId="0" applyFont="1" applyBorder="1" applyAlignment="1">
      <alignment wrapText="1"/>
    </xf>
    <xf numFmtId="0" fontId="27" fillId="0" borderId="0" xfId="0" applyFont="1" applyAlignment="1">
      <alignment vertical="center"/>
    </xf>
    <xf numFmtId="0" fontId="22" fillId="0" borderId="0" xfId="0" applyFont="1" applyAlignment="1">
      <alignment wrapText="1"/>
    </xf>
    <xf numFmtId="0" fontId="7" fillId="0" borderId="0" xfId="0" applyFont="1" applyBorder="1" applyAlignment="1">
      <alignment horizontal="right" vertical="center" wrapText="1"/>
    </xf>
    <xf numFmtId="0" fontId="7" fillId="0" borderId="0" xfId="0" applyFont="1" applyBorder="1" applyAlignment="1">
      <alignment horizontal="center" wrapText="1"/>
    </xf>
    <xf numFmtId="0" fontId="28"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9" fillId="0" borderId="31" xfId="0" applyFont="1" applyBorder="1" applyAlignment="1">
      <alignment horizontal="center"/>
    </xf>
    <xf numFmtId="0" fontId="3" fillId="0" borderId="29" xfId="0" applyFont="1" applyBorder="1" applyAlignment="1">
      <alignment wrapText="1"/>
    </xf>
    <xf numFmtId="0" fontId="3" fillId="0" borderId="31" xfId="0" applyFont="1" applyBorder="1" applyAlignment="1">
      <alignment wrapText="1"/>
    </xf>
    <xf numFmtId="9" fontId="24" fillId="2" borderId="1" xfId="1" applyNumberFormat="1" applyFont="1" applyFill="1" applyBorder="1" applyAlignment="1" applyProtection="1">
      <alignment horizontal="center" vertical="center" wrapText="1"/>
      <protection locked="0"/>
    </xf>
    <xf numFmtId="0" fontId="19" fillId="0" borderId="0" xfId="0" applyFont="1" applyAlignment="1"/>
    <xf numFmtId="0" fontId="19" fillId="0" borderId="1" xfId="0" applyFont="1" applyBorder="1" applyAlignment="1"/>
    <xf numFmtId="0" fontId="2" fillId="4" borderId="1" xfId="0" applyFont="1" applyFill="1" applyBorder="1" applyAlignment="1">
      <alignment horizontal="center" vertical="center" wrapText="1"/>
    </xf>
    <xf numFmtId="0" fontId="19" fillId="0" borderId="0" xfId="0" applyFont="1" applyBorder="1" applyAlignment="1">
      <alignment horizontal="center"/>
    </xf>
    <xf numFmtId="0" fontId="2" fillId="4" borderId="1" xfId="0" applyFont="1" applyFill="1" applyBorder="1" applyAlignment="1">
      <alignment horizontal="center" vertical="center" textRotation="90" wrapText="1"/>
    </xf>
    <xf numFmtId="0" fontId="19" fillId="0" borderId="0" xfId="0" applyFont="1" applyAlignment="1">
      <alignment horizontal="center"/>
    </xf>
    <xf numFmtId="0" fontId="19" fillId="0" borderId="1" xfId="0" applyFont="1" applyBorder="1" applyAlignment="1">
      <alignment horizontal="center"/>
    </xf>
    <xf numFmtId="1" fontId="0" fillId="2" borderId="1" xfId="1" applyNumberFormat="1" applyFont="1" applyFill="1" applyBorder="1" applyAlignment="1" applyProtection="1">
      <alignment horizontal="justify" vertical="center" wrapText="1"/>
      <protection locked="0"/>
    </xf>
    <xf numFmtId="9" fontId="1" fillId="2" borderId="1" xfId="1" applyFont="1" applyFill="1" applyBorder="1" applyAlignment="1" applyProtection="1">
      <alignment horizontal="justify" vertical="center" wrapText="1"/>
      <protection locked="0"/>
    </xf>
    <xf numFmtId="0" fontId="21" fillId="6" borderId="37" xfId="0" applyFont="1" applyFill="1" applyBorder="1" applyAlignment="1">
      <alignment horizontal="justify" vertical="center" wrapText="1"/>
    </xf>
    <xf numFmtId="0" fontId="22" fillId="6" borderId="37" xfId="0" applyFont="1" applyFill="1" applyBorder="1" applyAlignment="1">
      <alignment horizontal="justify" vertical="center" wrapText="1"/>
    </xf>
    <xf numFmtId="9" fontId="24" fillId="8" borderId="1" xfId="1" applyNumberFormat="1" applyFont="1" applyFill="1" applyBorder="1" applyAlignment="1" applyProtection="1">
      <alignment horizontal="center" vertical="center" wrapText="1"/>
      <protection locked="0"/>
    </xf>
    <xf numFmtId="9" fontId="14" fillId="8" borderId="1" xfId="1" applyFont="1" applyFill="1" applyBorder="1" applyAlignment="1" applyProtection="1">
      <alignment horizontal="justify" vertical="center" wrapText="1"/>
      <protection locked="0"/>
    </xf>
    <xf numFmtId="9" fontId="24" fillId="9" borderId="1" xfId="1" applyNumberFormat="1" applyFont="1" applyFill="1" applyBorder="1" applyAlignment="1" applyProtection="1">
      <alignment horizontal="center" vertical="center" wrapText="1"/>
      <protection locked="0"/>
    </xf>
    <xf numFmtId="9" fontId="0" fillId="9" borderId="1" xfId="1" applyFont="1" applyFill="1" applyBorder="1" applyAlignment="1" applyProtection="1">
      <alignment horizontal="justify" vertical="center" wrapText="1"/>
      <protection locked="0"/>
    </xf>
    <xf numFmtId="9" fontId="24" fillId="9" borderId="1" xfId="1" applyFont="1" applyFill="1" applyBorder="1" applyAlignment="1" applyProtection="1">
      <alignment horizontal="center" vertical="center" wrapText="1"/>
      <protection locked="0"/>
    </xf>
    <xf numFmtId="0" fontId="16" fillId="0" borderId="14" xfId="0" applyFont="1" applyBorder="1" applyAlignment="1">
      <alignment vertical="center" wrapText="1"/>
    </xf>
    <xf numFmtId="0" fontId="16" fillId="0" borderId="24" xfId="0" applyFont="1" applyBorder="1" applyAlignment="1">
      <alignment vertical="center" wrapText="1"/>
    </xf>
    <xf numFmtId="9" fontId="0" fillId="2" borderId="1" xfId="1" applyFont="1" applyFill="1" applyBorder="1" applyAlignment="1" applyProtection="1">
      <alignment horizontal="left" vertical="center" wrapText="1"/>
      <protection locked="0"/>
    </xf>
    <xf numFmtId="9" fontId="30" fillId="2" borderId="1" xfId="1" applyFont="1" applyFill="1" applyBorder="1" applyAlignment="1" applyProtection="1">
      <alignment horizontal="center" vertical="center" wrapText="1"/>
      <protection locked="0"/>
    </xf>
    <xf numFmtId="0" fontId="6" fillId="0" borderId="0" xfId="0" applyFont="1" applyBorder="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0" fillId="0" borderId="1" xfId="0" applyFill="1" applyBorder="1" applyAlignment="1" applyProtection="1">
      <alignment horizontal="justify" vertical="center" wrapText="1"/>
      <protection locked="0"/>
    </xf>
    <xf numFmtId="43" fontId="5" fillId="0" borderId="0" xfId="4" applyFont="1" applyAlignment="1">
      <alignment horizontal="left" vertical="center"/>
    </xf>
    <xf numFmtId="0" fontId="19" fillId="0" borderId="0" xfId="0" applyFont="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8" fillId="0" borderId="3" xfId="0" applyFont="1" applyBorder="1" applyAlignment="1">
      <alignment vertical="center" wrapText="1"/>
    </xf>
    <xf numFmtId="0" fontId="0" fillId="0" borderId="1" xfId="0" applyFont="1" applyBorder="1" applyAlignment="1" applyProtection="1">
      <alignment horizontal="justify" vertical="center" wrapText="1"/>
      <protection locked="0"/>
    </xf>
    <xf numFmtId="0" fontId="0" fillId="10" borderId="1" xfId="0" applyFont="1" applyFill="1" applyBorder="1" applyAlignment="1" applyProtection="1">
      <alignment horizontal="justify" vertical="center" wrapText="1"/>
      <protection locked="0"/>
    </xf>
    <xf numFmtId="0" fontId="0" fillId="0" borderId="1" xfId="0" applyFont="1" applyBorder="1" applyAlignment="1" applyProtection="1">
      <alignment horizontal="center" vertical="center" textRotation="90" wrapText="1"/>
      <protection locked="0"/>
    </xf>
    <xf numFmtId="0" fontId="0" fillId="0" borderId="1" xfId="0" applyFont="1" applyBorder="1" applyAlignment="1" applyProtection="1">
      <alignment horizontal="center" vertical="center" wrapText="1"/>
      <protection locked="0"/>
    </xf>
    <xf numFmtId="0" fontId="0" fillId="0" borderId="1" xfId="0" applyFont="1" applyFill="1" applyBorder="1" applyAlignment="1">
      <alignment horizontal="center" vertical="center" textRotation="90" wrapText="1"/>
    </xf>
    <xf numFmtId="0" fontId="0" fillId="0" borderId="1" xfId="0" applyFont="1" applyFill="1" applyBorder="1" applyAlignment="1" applyProtection="1">
      <alignment horizontal="justify" vertical="center" wrapText="1"/>
      <protection locked="0"/>
    </xf>
    <xf numFmtId="0" fontId="0" fillId="7" borderId="1" xfId="0" applyFont="1" applyFill="1" applyBorder="1" applyAlignment="1" applyProtection="1">
      <alignment horizontal="center" vertical="center" textRotation="90" wrapText="1"/>
      <protection locked="0"/>
    </xf>
    <xf numFmtId="9" fontId="10" fillId="0" borderId="3" xfId="1" applyFont="1" applyBorder="1" applyAlignment="1" applyProtection="1">
      <alignment horizontal="center" vertical="center" wrapText="1"/>
      <protection locked="0"/>
    </xf>
    <xf numFmtId="9" fontId="0" fillId="0" borderId="1" xfId="1" applyFont="1" applyBorder="1" applyAlignment="1" applyProtection="1">
      <alignment horizontal="justify" vertical="justify" wrapText="1"/>
      <protection locked="0"/>
    </xf>
    <xf numFmtId="9" fontId="10" fillId="0" borderId="3"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top" wrapText="1"/>
      <protection locked="0"/>
    </xf>
    <xf numFmtId="9" fontId="0" fillId="0" borderId="1" xfId="1" applyFont="1" applyBorder="1" applyAlignment="1" applyProtection="1">
      <alignment horizontal="justify" vertical="top"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15" fillId="0" borderId="1" xfId="0" applyFont="1" applyBorder="1" applyAlignment="1" applyProtection="1">
      <alignment horizontal="center" vertical="center" textRotation="90" wrapText="1"/>
      <protection locked="0"/>
    </xf>
    <xf numFmtId="0" fontId="32" fillId="0" borderId="0" xfId="0" applyFont="1" applyAlignment="1"/>
    <xf numFmtId="0" fontId="11" fillId="3" borderId="3" xfId="0" applyFont="1" applyFill="1" applyBorder="1" applyAlignment="1">
      <alignment horizontal="center" vertical="center" wrapText="1"/>
    </xf>
    <xf numFmtId="0" fontId="6" fillId="0" borderId="0" xfId="0" applyFont="1" applyFill="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Border="1" applyAlignment="1" applyProtection="1">
      <alignment horizontal="justify" vertical="center" wrapText="1"/>
      <protection locked="0"/>
    </xf>
    <xf numFmtId="0" fontId="34" fillId="0" borderId="0" xfId="0" applyFont="1" applyAlignment="1">
      <alignment horizontal="justify" vertical="center"/>
    </xf>
    <xf numFmtId="0" fontId="5" fillId="0" borderId="1" xfId="0" applyFont="1" applyBorder="1" applyAlignment="1" applyProtection="1">
      <alignment horizontal="justify" vertical="center" wrapText="1"/>
      <protection locked="0"/>
    </xf>
    <xf numFmtId="0" fontId="35" fillId="0" borderId="1" xfId="0" applyFont="1" applyBorder="1" applyAlignment="1" applyProtection="1">
      <alignment horizontal="center" vertical="center" textRotation="90" wrapText="1"/>
      <protection locked="0"/>
    </xf>
    <xf numFmtId="0" fontId="0" fillId="0" borderId="1" xfId="0" applyBorder="1" applyAlignment="1" applyProtection="1">
      <alignment horizontal="justify" wrapText="1"/>
      <protection locked="0"/>
    </xf>
    <xf numFmtId="9" fontId="26" fillId="0" borderId="0" xfId="1" applyFont="1" applyBorder="1" applyAlignment="1" applyProtection="1">
      <alignment horizontal="center" vertical="center" wrapText="1"/>
      <protection locked="0"/>
    </xf>
    <xf numFmtId="0" fontId="0" fillId="0" borderId="0" xfId="0" applyBorder="1" applyAlignment="1" applyProtection="1">
      <alignment vertical="center" wrapText="1"/>
      <protection locked="0"/>
    </xf>
    <xf numFmtId="0" fontId="16" fillId="0" borderId="1" xfId="0" applyFont="1" applyBorder="1" applyAlignment="1">
      <alignment vertical="center" wrapText="1"/>
    </xf>
    <xf numFmtId="0" fontId="15" fillId="0" borderId="0" xfId="0" applyFont="1" applyBorder="1" applyAlignment="1" applyProtection="1">
      <alignment horizontal="left" vertical="center" wrapText="1"/>
      <protection locked="0"/>
    </xf>
    <xf numFmtId="9" fontId="37" fillId="0" borderId="1" xfId="1" applyFont="1" applyBorder="1" applyAlignment="1" applyProtection="1">
      <alignment horizontal="center" vertical="center" wrapText="1"/>
      <protection locked="0"/>
    </xf>
    <xf numFmtId="9" fontId="0" fillId="0" borderId="1" xfId="1" applyFont="1" applyBorder="1" applyAlignment="1" applyProtection="1">
      <alignment horizontal="justify" vertical="center" wrapText="1"/>
      <protection locked="0"/>
    </xf>
    <xf numFmtId="9" fontId="37" fillId="0" borderId="0" xfId="1"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textRotation="90" wrapText="1"/>
      <protection locked="0"/>
    </xf>
    <xf numFmtId="0" fontId="0" fillId="0" borderId="0" xfId="0" applyFont="1" applyFill="1" applyBorder="1" applyAlignment="1">
      <alignment horizontal="center" vertical="center" textRotation="90" wrapText="1"/>
    </xf>
    <xf numFmtId="0" fontId="0" fillId="0" borderId="0" xfId="0" applyFont="1" applyFill="1" applyBorder="1" applyAlignment="1" applyProtection="1">
      <alignment horizontal="center" vertical="center" wrapText="1"/>
      <protection locked="0"/>
    </xf>
    <xf numFmtId="0" fontId="38" fillId="0" borderId="0" xfId="0" applyFont="1" applyAlignment="1">
      <alignment wrapText="1"/>
    </xf>
    <xf numFmtId="0" fontId="39" fillId="0" borderId="1" xfId="0" applyFont="1" applyBorder="1" applyAlignment="1">
      <alignment horizontal="center" wrapText="1"/>
    </xf>
    <xf numFmtId="0" fontId="38" fillId="0" borderId="0" xfId="0" applyFont="1" applyBorder="1" applyAlignment="1">
      <alignment wrapText="1"/>
    </xf>
    <xf numFmtId="0" fontId="39" fillId="0" borderId="0" xfId="0" applyFont="1" applyBorder="1" applyAlignment="1">
      <alignment horizontal="right" vertical="center" wrapText="1"/>
    </xf>
    <xf numFmtId="0" fontId="39" fillId="0" borderId="0" xfId="0" applyFont="1" applyBorder="1" applyAlignment="1">
      <alignment horizontal="center" wrapText="1"/>
    </xf>
    <xf numFmtId="0" fontId="36" fillId="0" borderId="0" xfId="0" applyFont="1" applyAlignment="1">
      <alignment vertical="center"/>
    </xf>
    <xf numFmtId="0" fontId="36" fillId="0" borderId="0" xfId="0" applyFont="1" applyAlignment="1">
      <alignment vertical="center" wrapText="1"/>
    </xf>
    <xf numFmtId="0" fontId="38" fillId="0" borderId="0" xfId="0" applyFont="1" applyAlignment="1">
      <alignment textRotation="90" wrapText="1"/>
    </xf>
    <xf numFmtId="0" fontId="36" fillId="0" borderId="0" xfId="0" applyFont="1" applyAlignment="1">
      <alignment wrapText="1"/>
    </xf>
    <xf numFmtId="0" fontId="38" fillId="0" borderId="0" xfId="0" applyFont="1" applyAlignment="1">
      <alignment horizontal="center" textRotation="90" wrapText="1"/>
    </xf>
    <xf numFmtId="0" fontId="0" fillId="0" borderId="0" xfId="0" applyFont="1" applyAlignment="1">
      <alignment vertical="center"/>
    </xf>
    <xf numFmtId="0" fontId="23" fillId="0" borderId="1" xfId="0" applyFont="1" applyFill="1" applyBorder="1" applyAlignment="1" applyProtection="1">
      <alignment horizontal="justify" vertical="center" wrapText="1"/>
      <protection locked="0"/>
    </xf>
    <xf numFmtId="0" fontId="14" fillId="0" borderId="0" xfId="0" applyFont="1" applyBorder="1" applyAlignment="1" applyProtection="1">
      <alignment horizontal="center" vertical="center" textRotation="90" wrapText="1"/>
      <protection locked="0"/>
    </xf>
    <xf numFmtId="0" fontId="14" fillId="0" borderId="0" xfId="0" applyFont="1" applyFill="1" applyBorder="1" applyAlignment="1" applyProtection="1">
      <alignment horizontal="center" vertical="center" textRotation="90" wrapText="1"/>
      <protection locked="0"/>
    </xf>
    <xf numFmtId="0" fontId="15" fillId="0" borderId="0" xfId="0" applyFont="1" applyBorder="1" applyAlignment="1" applyProtection="1">
      <alignment horizontal="center" vertical="center" textRotation="90" wrapText="1"/>
      <protection locked="0"/>
    </xf>
    <xf numFmtId="0" fontId="0" fillId="11" borderId="1" xfId="0" applyFill="1" applyBorder="1" applyAlignment="1">
      <alignment horizontal="justify" vertical="center" wrapText="1"/>
    </xf>
    <xf numFmtId="0" fontId="22" fillId="0" borderId="1" xfId="0" applyFont="1" applyFill="1" applyBorder="1" applyAlignment="1">
      <alignment wrapText="1"/>
    </xf>
    <xf numFmtId="0" fontId="27" fillId="0" borderId="1" xfId="0" applyFont="1" applyFill="1" applyBorder="1" applyAlignment="1">
      <alignment horizontal="center" vertical="center" wrapText="1"/>
    </xf>
    <xf numFmtId="0" fontId="22" fillId="0" borderId="1" xfId="0" applyFont="1" applyBorder="1" applyAlignment="1">
      <alignment wrapText="1"/>
    </xf>
    <xf numFmtId="0" fontId="22" fillId="0" borderId="1" xfId="0" applyFont="1" applyBorder="1" applyAlignment="1">
      <alignment textRotation="90" wrapText="1"/>
    </xf>
    <xf numFmtId="0" fontId="27" fillId="0" borderId="1" xfId="0" applyFont="1" applyBorder="1" applyAlignment="1">
      <alignment wrapText="1"/>
    </xf>
    <xf numFmtId="0" fontId="22" fillId="0" borderId="1" xfId="0" applyFont="1" applyBorder="1" applyAlignment="1">
      <alignment horizontal="left" vertical="center" wrapText="1"/>
    </xf>
    <xf numFmtId="0" fontId="22" fillId="0" borderId="1" xfId="0" applyFont="1" applyBorder="1" applyAlignment="1">
      <alignment horizontal="center" textRotation="90" wrapText="1"/>
    </xf>
    <xf numFmtId="0" fontId="22" fillId="0" borderId="0" xfId="0" applyFont="1" applyFill="1" applyBorder="1" applyAlignment="1">
      <alignment wrapText="1"/>
    </xf>
    <xf numFmtId="0" fontId="27" fillId="0" borderId="0" xfId="0" applyFont="1" applyFill="1" applyBorder="1" applyAlignment="1">
      <alignment horizontal="center" vertical="center" wrapText="1"/>
    </xf>
    <xf numFmtId="0" fontId="22" fillId="0" borderId="0" xfId="0" applyFont="1" applyBorder="1" applyAlignment="1">
      <alignment wrapText="1"/>
    </xf>
    <xf numFmtId="0" fontId="22" fillId="0" borderId="42" xfId="0" applyFont="1" applyBorder="1" applyAlignment="1">
      <alignment wrapText="1"/>
    </xf>
    <xf numFmtId="0" fontId="22" fillId="0" borderId="42" xfId="0" applyFont="1" applyBorder="1" applyAlignment="1">
      <alignment textRotation="90" wrapText="1"/>
    </xf>
    <xf numFmtId="0" fontId="27" fillId="0" borderId="42" xfId="0" applyFont="1" applyBorder="1" applyAlignment="1">
      <alignment wrapText="1"/>
    </xf>
    <xf numFmtId="0" fontId="22" fillId="0" borderId="42" xfId="0" applyFont="1" applyBorder="1" applyAlignment="1">
      <alignment horizontal="left" vertical="center" wrapText="1"/>
    </xf>
    <xf numFmtId="0" fontId="22" fillId="0" borderId="0" xfId="0" applyFont="1" applyBorder="1" applyAlignment="1">
      <alignment textRotation="90" wrapText="1"/>
    </xf>
    <xf numFmtId="0" fontId="22" fillId="0" borderId="0" xfId="0" applyFont="1" applyBorder="1" applyAlignment="1">
      <alignment horizontal="center" textRotation="90" wrapText="1"/>
    </xf>
    <xf numFmtId="0" fontId="22" fillId="0" borderId="0" xfId="0" applyFont="1" applyBorder="1" applyAlignment="1">
      <alignment horizontal="left" wrapText="1"/>
    </xf>
    <xf numFmtId="0" fontId="42" fillId="0" borderId="4" xfId="0" applyFont="1" applyBorder="1" applyAlignment="1">
      <alignment horizontal="center" wrapText="1"/>
    </xf>
    <xf numFmtId="0" fontId="27" fillId="0" borderId="0" xfId="0" applyFont="1" applyBorder="1" applyAlignment="1">
      <alignment wrapText="1"/>
    </xf>
    <xf numFmtId="0" fontId="22" fillId="0" borderId="0" xfId="0" applyFont="1" applyBorder="1" applyAlignment="1">
      <alignment horizontal="left" vertical="center" wrapText="1"/>
    </xf>
    <xf numFmtId="0" fontId="22" fillId="0" borderId="0" xfId="0" applyFont="1" applyAlignment="1">
      <alignment textRotation="90" wrapText="1"/>
    </xf>
    <xf numFmtId="0" fontId="22" fillId="0" borderId="0" xfId="0" applyFont="1" applyAlignment="1">
      <alignment horizontal="center" textRotation="90" wrapText="1"/>
    </xf>
    <xf numFmtId="0" fontId="42" fillId="0" borderId="1" xfId="0" applyFont="1" applyBorder="1" applyAlignment="1">
      <alignment horizontal="center" wrapText="1"/>
    </xf>
    <xf numFmtId="0" fontId="27" fillId="0" borderId="0" xfId="0" applyFont="1" applyAlignment="1">
      <alignment vertical="center" wrapText="1"/>
    </xf>
    <xf numFmtId="0" fontId="42" fillId="0" borderId="0" xfId="0" applyFont="1" applyBorder="1" applyAlignment="1">
      <alignment horizontal="right" vertical="center" wrapText="1"/>
    </xf>
    <xf numFmtId="0" fontId="42" fillId="0" borderId="0" xfId="0" applyFont="1" applyBorder="1" applyAlignment="1">
      <alignment horizontal="center" wrapText="1"/>
    </xf>
    <xf numFmtId="0" fontId="3" fillId="0" borderId="1" xfId="0" applyFont="1" applyBorder="1" applyAlignment="1">
      <alignment textRotation="90" wrapText="1"/>
    </xf>
    <xf numFmtId="0" fontId="4" fillId="0" borderId="1" xfId="0" applyFont="1" applyBorder="1" applyAlignment="1">
      <alignment wrapText="1"/>
    </xf>
    <xf numFmtId="0" fontId="3" fillId="0" borderId="5" xfId="0" applyFont="1" applyBorder="1" applyAlignment="1">
      <alignment wrapText="1"/>
    </xf>
    <xf numFmtId="0" fontId="3" fillId="0" borderId="5" xfId="0" applyFont="1" applyBorder="1" applyAlignment="1">
      <alignment textRotation="90" wrapText="1"/>
    </xf>
    <xf numFmtId="0" fontId="3" fillId="0" borderId="4" xfId="0" applyFont="1" applyBorder="1" applyAlignment="1">
      <alignment wrapText="1"/>
    </xf>
    <xf numFmtId="0" fontId="7" fillId="0" borderId="4" xfId="0" applyFont="1" applyBorder="1" applyAlignment="1">
      <alignment horizontal="center" wrapText="1"/>
    </xf>
    <xf numFmtId="0" fontId="0" fillId="0" borderId="1" xfId="0" applyBorder="1" applyAlignment="1" applyProtection="1">
      <alignment horizontal="justify" vertical="center" textRotation="90" wrapText="1"/>
      <protection locked="0"/>
    </xf>
    <xf numFmtId="10" fontId="3" fillId="0" borderId="0" xfId="0" applyNumberFormat="1" applyFont="1" applyAlignment="1">
      <alignment wrapText="1"/>
    </xf>
    <xf numFmtId="0" fontId="19" fillId="0" borderId="0" xfId="0" applyFont="1" applyAlignment="1">
      <alignment horizontal="center"/>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25" fillId="3" borderId="3"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0" fillId="0" borderId="6" xfId="0" applyBorder="1" applyAlignment="1" applyProtection="1">
      <alignment horizontal="justify" vertical="center" wrapText="1"/>
      <protection locked="0"/>
    </xf>
    <xf numFmtId="0" fontId="0" fillId="0" borderId="43" xfId="0" applyBorder="1" applyAlignment="1" applyProtection="1">
      <alignment horizontal="justify" vertical="center" wrapText="1"/>
      <protection locked="0"/>
    </xf>
    <xf numFmtId="0" fontId="5" fillId="0" borderId="6" xfId="0" applyFont="1" applyFill="1" applyBorder="1" applyAlignment="1">
      <alignment horizontal="center" vertical="center" textRotation="90" wrapText="1"/>
    </xf>
    <xf numFmtId="0" fontId="5" fillId="0" borderId="43" xfId="0" applyFont="1" applyFill="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5" fillId="0" borderId="43" xfId="0" applyFont="1" applyBorder="1" applyAlignment="1" applyProtection="1">
      <alignment horizontal="center" vertical="center" textRotation="90" wrapText="1"/>
      <protection locked="0"/>
    </xf>
    <xf numFmtId="0" fontId="0" fillId="0" borderId="6" xfId="0" applyFill="1" applyBorder="1" applyAlignment="1" applyProtection="1">
      <alignment horizontal="justify" vertical="center" wrapText="1"/>
      <protection locked="0"/>
    </xf>
    <xf numFmtId="0" fontId="0" fillId="0" borderId="43" xfId="0" applyFill="1" applyBorder="1" applyAlignment="1" applyProtection="1">
      <alignment horizontal="justify" vertical="center" wrapText="1"/>
      <protection locked="0"/>
    </xf>
    <xf numFmtId="0" fontId="0" fillId="0" borderId="6" xfId="0" applyBorder="1" applyAlignment="1" applyProtection="1">
      <alignment horizontal="center" vertical="center" textRotation="90" wrapText="1"/>
      <protection locked="0"/>
    </xf>
    <xf numFmtId="0" fontId="0" fillId="0" borderId="43"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9" fillId="4" borderId="1" xfId="0" applyFont="1" applyFill="1" applyBorder="1" applyAlignment="1">
      <alignment horizontal="center" vertical="center" textRotation="90" wrapText="1"/>
    </xf>
    <xf numFmtId="0" fontId="7" fillId="0" borderId="1" xfId="0" applyFont="1" applyBorder="1" applyAlignment="1">
      <alignment horizontal="right" vertical="center" wrapText="1"/>
    </xf>
    <xf numFmtId="0" fontId="2" fillId="0" borderId="6" xfId="0" applyFont="1" applyBorder="1" applyAlignment="1" applyProtection="1">
      <alignment horizontal="justify" vertical="center" wrapText="1"/>
      <protection locked="0"/>
    </xf>
    <xf numFmtId="0" fontId="2" fillId="0" borderId="43" xfId="0" applyFont="1" applyBorder="1" applyAlignment="1" applyProtection="1">
      <alignment horizontal="justify" vertical="center" wrapText="1"/>
      <protection locked="0"/>
    </xf>
    <xf numFmtId="0" fontId="5" fillId="7" borderId="6" xfId="0" applyFont="1" applyFill="1" applyBorder="1" applyAlignment="1" applyProtection="1">
      <alignment horizontal="center" vertical="center" textRotation="90" wrapText="1"/>
      <protection locked="0"/>
    </xf>
    <xf numFmtId="0" fontId="5" fillId="7" borderId="43" xfId="0" applyFont="1" applyFill="1" applyBorder="1" applyAlignment="1" applyProtection="1">
      <alignment horizontal="center" vertical="center" textRotation="90" wrapText="1"/>
      <protection locked="0"/>
    </xf>
    <xf numFmtId="0" fontId="0" fillId="0" borderId="10"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6" fillId="0" borderId="1" xfId="0" applyFont="1" applyBorder="1" applyAlignment="1">
      <alignment horizontal="center" vertic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6" xfId="0" applyFont="1" applyBorder="1" applyAlignment="1" applyProtection="1">
      <alignment horizontal="justify" vertical="center" wrapText="1"/>
      <protection locked="0"/>
    </xf>
    <xf numFmtId="0" fontId="6" fillId="0" borderId="43" xfId="0" applyFont="1" applyBorder="1" applyAlignment="1" applyProtection="1">
      <alignment horizontal="justify" vertical="center" wrapText="1"/>
      <protection locked="0"/>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27" fillId="4" borderId="1" xfId="0" applyFont="1" applyFill="1" applyBorder="1" applyAlignment="1">
      <alignment horizontal="center" vertical="center" textRotation="90" wrapText="1"/>
    </xf>
    <xf numFmtId="0" fontId="31" fillId="0" borderId="0" xfId="0" applyFont="1" applyAlignment="1">
      <alignment horizontal="center"/>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4" fillId="0" borderId="0" xfId="0" applyFont="1" applyBorder="1" applyAlignment="1">
      <alignment horizontal="left" wrapText="1"/>
    </xf>
    <xf numFmtId="0" fontId="4" fillId="0" borderId="19" xfId="0" applyFont="1" applyBorder="1" applyAlignment="1">
      <alignment horizontal="left" wrapText="1"/>
    </xf>
    <xf numFmtId="0" fontId="19" fillId="0" borderId="39" xfId="0" applyFont="1" applyBorder="1" applyAlignment="1">
      <alignment horizontal="center"/>
    </xf>
    <xf numFmtId="0" fontId="19" fillId="0" borderId="29" xfId="0" applyFont="1" applyBorder="1" applyAlignment="1">
      <alignment horizontal="center"/>
    </xf>
    <xf numFmtId="0" fontId="19" fillId="0" borderId="40" xfId="0" applyFont="1" applyBorder="1" applyAlignment="1">
      <alignment horizontal="center"/>
    </xf>
    <xf numFmtId="0" fontId="19" fillId="0" borderId="1" xfId="0" applyFont="1" applyBorder="1" applyAlignment="1">
      <alignment horizontal="center"/>
    </xf>
    <xf numFmtId="0" fontId="19" fillId="0" borderId="41" xfId="0" applyFont="1" applyBorder="1" applyAlignment="1">
      <alignment horizontal="center"/>
    </xf>
    <xf numFmtId="0" fontId="19" fillId="0" borderId="31" xfId="0" applyFont="1" applyBorder="1" applyAlignment="1">
      <alignment horizontal="center"/>
    </xf>
    <xf numFmtId="0" fontId="6" fillId="0" borderId="29" xfId="0" applyFont="1" applyBorder="1" applyAlignment="1">
      <alignment horizontal="center"/>
    </xf>
    <xf numFmtId="0" fontId="19" fillId="0" borderId="30" xfId="0" applyFont="1" applyBorder="1" applyAlignment="1">
      <alignment horizontal="center"/>
    </xf>
    <xf numFmtId="0" fontId="19" fillId="0" borderId="38" xfId="0" applyFont="1" applyBorder="1" applyAlignment="1">
      <alignment horizontal="center"/>
    </xf>
    <xf numFmtId="0" fontId="19" fillId="0" borderId="32" xfId="0" applyFont="1" applyBorder="1" applyAlignment="1">
      <alignment horizontal="center"/>
    </xf>
    <xf numFmtId="0" fontId="6" fillId="0" borderId="31" xfId="0" applyFont="1" applyBorder="1" applyAlignment="1">
      <alignment horizontal="center" vertical="center"/>
    </xf>
    <xf numFmtId="0" fontId="11" fillId="4" borderId="1" xfId="0" applyFont="1" applyFill="1" applyBorder="1" applyAlignment="1">
      <alignment horizontal="center" vertical="center" textRotation="90" wrapText="1"/>
    </xf>
    <xf numFmtId="0" fontId="39" fillId="0" borderId="1" xfId="0" applyFont="1" applyBorder="1" applyAlignment="1">
      <alignment horizontal="right" vertical="center" wrapText="1"/>
    </xf>
    <xf numFmtId="0" fontId="36" fillId="4" borderId="1" xfId="0" applyFont="1" applyFill="1" applyBorder="1" applyAlignment="1">
      <alignment horizontal="center" vertical="center" textRotation="90" wrapText="1"/>
    </xf>
    <xf numFmtId="0" fontId="40" fillId="3" borderId="3"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42" fillId="0" borderId="3" xfId="0" applyFont="1" applyBorder="1" applyAlignment="1">
      <alignment horizontal="right" vertical="center" wrapText="1"/>
    </xf>
    <xf numFmtId="0" fontId="42" fillId="0" borderId="9" xfId="0" applyFont="1" applyBorder="1" applyAlignment="1">
      <alignment horizontal="right" vertical="center" wrapText="1"/>
    </xf>
    <xf numFmtId="0" fontId="42" fillId="0" borderId="4" xfId="0" applyFont="1" applyBorder="1" applyAlignment="1">
      <alignment horizontal="right" vertical="center" wrapText="1"/>
    </xf>
    <xf numFmtId="0" fontId="27" fillId="0" borderId="0" xfId="0" applyFont="1" applyBorder="1" applyAlignment="1">
      <alignment horizontal="left" wrapText="1"/>
    </xf>
    <xf numFmtId="0" fontId="27" fillId="0" borderId="19" xfId="0" applyFont="1" applyBorder="1" applyAlignment="1">
      <alignment horizontal="left" wrapText="1"/>
    </xf>
    <xf numFmtId="0" fontId="41" fillId="3" borderId="3"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18" fillId="0" borderId="6" xfId="0" applyFont="1" applyBorder="1" applyAlignment="1">
      <alignment horizontal="center" vertical="center" wrapText="1"/>
    </xf>
    <xf numFmtId="0" fontId="17" fillId="0" borderId="6" xfId="0" applyFont="1" applyBorder="1" applyAlignment="1" applyProtection="1">
      <alignment horizontal="center" vertical="center" wrapText="1"/>
      <protection locked="0"/>
    </xf>
    <xf numFmtId="0" fontId="7" fillId="0" borderId="4" xfId="0" applyFont="1" applyBorder="1" applyAlignment="1">
      <alignment horizontal="right" vertical="center" wrapText="1"/>
    </xf>
    <xf numFmtId="0" fontId="18" fillId="0" borderId="29" xfId="0" applyFont="1" applyBorder="1" applyAlignment="1" applyProtection="1">
      <alignment horizontal="center" vertical="center" wrapText="1"/>
      <protection locked="0"/>
    </xf>
    <xf numFmtId="0" fontId="18" fillId="0" borderId="29" xfId="0" applyFont="1" applyBorder="1" applyAlignment="1">
      <alignment horizontal="center" vertical="center" wrapText="1"/>
    </xf>
    <xf numFmtId="0" fontId="17" fillId="0" borderId="29"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5" fillId="0" borderId="31" xfId="0" applyFont="1" applyBorder="1" applyAlignment="1" applyProtection="1">
      <alignment horizontal="justify" vertical="center" wrapText="1"/>
      <protection locked="0"/>
    </xf>
    <xf numFmtId="0" fontId="15" fillId="0" borderId="32" xfId="0" applyFont="1" applyBorder="1" applyAlignment="1" applyProtection="1">
      <alignment horizontal="justify" vertical="center" wrapText="1"/>
      <protection locked="0"/>
    </xf>
    <xf numFmtId="0" fontId="19" fillId="0" borderId="10" xfId="0" applyFont="1" applyBorder="1" applyAlignment="1">
      <alignment horizontal="center"/>
    </xf>
    <xf numFmtId="0" fontId="19" fillId="0" borderId="13" xfId="0" applyFont="1" applyBorder="1" applyAlignment="1">
      <alignment horizontal="center"/>
    </xf>
    <xf numFmtId="0" fontId="19" fillId="0" borderId="18" xfId="0" applyFont="1" applyBorder="1" applyAlignment="1">
      <alignment horizontal="center"/>
    </xf>
    <xf numFmtId="0" fontId="19" fillId="0" borderId="0" xfId="0" applyFont="1" applyBorder="1" applyAlignment="1">
      <alignment horizontal="center"/>
    </xf>
    <xf numFmtId="0" fontId="19" fillId="0" borderId="22" xfId="0" applyFont="1" applyBorder="1" applyAlignment="1">
      <alignment horizontal="center"/>
    </xf>
    <xf numFmtId="0" fontId="19" fillId="0" borderId="33" xfId="0" applyFont="1" applyBorder="1" applyAlignment="1">
      <alignment horizontal="center"/>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4" fillId="4" borderId="1" xfId="0" applyFont="1" applyFill="1" applyBorder="1" applyAlignment="1">
      <alignment horizontal="center" vertical="center" textRotation="90" wrapText="1"/>
    </xf>
    <xf numFmtId="0" fontId="13" fillId="3" borderId="9" xfId="0" applyFont="1" applyFill="1" applyBorder="1" applyAlignment="1">
      <alignment horizontal="center" vertic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0" fontId="29" fillId="0" borderId="1" xfId="0" applyFont="1" applyBorder="1" applyAlignment="1" applyProtection="1">
      <alignment horizontal="left" vertical="center" wrapText="1"/>
      <protection locked="0"/>
    </xf>
    <xf numFmtId="0" fontId="19" fillId="0" borderId="12" xfId="0" applyFont="1" applyBorder="1" applyAlignment="1"/>
    <xf numFmtId="0" fontId="19" fillId="0" borderId="17" xfId="0" applyFont="1" applyBorder="1" applyAlignment="1"/>
    <xf numFmtId="0" fontId="19" fillId="0" borderId="20" xfId="0" applyFont="1" applyBorder="1" applyAlignment="1"/>
    <xf numFmtId="0" fontId="19" fillId="0" borderId="21" xfId="0" applyFont="1" applyBorder="1" applyAlignment="1"/>
    <xf numFmtId="0" fontId="19" fillId="0" borderId="27" xfId="0" applyFont="1" applyBorder="1" applyAlignment="1"/>
    <xf numFmtId="0" fontId="19" fillId="0" borderId="28" xfId="0" applyFont="1" applyBorder="1" applyAlignment="1"/>
    <xf numFmtId="0" fontId="3" fillId="0" borderId="46" xfId="0" applyFont="1" applyBorder="1" applyAlignment="1">
      <alignment horizontal="center" textRotation="90" wrapText="1"/>
    </xf>
    <xf numFmtId="0" fontId="3" fillId="0" borderId="43" xfId="0" applyFont="1" applyBorder="1" applyAlignment="1">
      <alignment horizontal="center" textRotation="90" wrapText="1"/>
    </xf>
    <xf numFmtId="0" fontId="3" fillId="0" borderId="47" xfId="0" applyFont="1" applyBorder="1" applyAlignment="1">
      <alignment horizontal="center" textRotation="90" wrapText="1"/>
    </xf>
    <xf numFmtId="0" fontId="19" fillId="0" borderId="46" xfId="0" applyFont="1" applyBorder="1" applyAlignment="1">
      <alignment horizontal="center"/>
    </xf>
    <xf numFmtId="0" fontId="19" fillId="0" borderId="43" xfId="0" applyFont="1" applyBorder="1" applyAlignment="1">
      <alignment horizontal="center"/>
    </xf>
    <xf numFmtId="0" fontId="19" fillId="0" borderId="47" xfId="0" applyFont="1" applyBorder="1" applyAlignment="1">
      <alignment horizontal="center"/>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44" xfId="0" applyFont="1" applyBorder="1" applyAlignment="1">
      <alignment horizontal="center" vertical="center"/>
    </xf>
    <xf numFmtId="0" fontId="16" fillId="0" borderId="2" xfId="0" applyFont="1" applyBorder="1" applyAlignment="1">
      <alignment horizontal="center" vertical="center"/>
    </xf>
    <xf numFmtId="0" fontId="16" fillId="0" borderId="45"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43" fillId="0" borderId="12" xfId="0" applyFont="1" applyBorder="1" applyAlignment="1">
      <alignment horizontal="center" vertical="center"/>
    </xf>
    <xf numFmtId="0" fontId="43" fillId="0" borderId="13" xfId="0" applyFont="1" applyBorder="1" applyAlignment="1">
      <alignment horizontal="center" vertical="center"/>
    </xf>
    <xf numFmtId="0" fontId="43" fillId="0" borderId="11" xfId="0" applyFont="1" applyBorder="1" applyAlignment="1">
      <alignment horizontal="center" vertical="center"/>
    </xf>
    <xf numFmtId="0" fontId="43" fillId="0" borderId="44" xfId="0" applyFont="1" applyBorder="1" applyAlignment="1">
      <alignment horizontal="center" vertical="center"/>
    </xf>
    <xf numFmtId="0" fontId="43" fillId="0" borderId="2" xfId="0" applyFont="1" applyBorder="1" applyAlignment="1">
      <alignment horizontal="center" vertical="center"/>
    </xf>
    <xf numFmtId="0" fontId="43" fillId="0" borderId="45" xfId="0" applyFont="1" applyBorder="1" applyAlignment="1">
      <alignment horizontal="center" vertic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43" fillId="0" borderId="26" xfId="0" applyFont="1" applyBorder="1" applyAlignment="1">
      <alignment horizontal="center" vertical="center"/>
    </xf>
    <xf numFmtId="0" fontId="16" fillId="0" borderId="29" xfId="0" applyFont="1" applyBorder="1" applyAlignment="1">
      <alignment horizontal="center" vertical="center"/>
    </xf>
    <xf numFmtId="0" fontId="16" fillId="0" borderId="31" xfId="0" applyFont="1" applyBorder="1" applyAlignment="1">
      <alignment horizontal="center" vertical="center"/>
    </xf>
  </cellXfs>
  <cellStyles count="5">
    <cellStyle name="Millares 2" xfId="3"/>
    <cellStyle name="Millares 3" xfId="4"/>
    <cellStyle name="Normal" xfId="0" builtinId="0"/>
    <cellStyle name="Normal 4" xfId="2"/>
    <cellStyle name="Porcentaje" xfId="1" builtinId="5"/>
  </cellStyles>
  <dxfs count="552">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9.jpeg"/><Relationship Id="rId1" Type="http://schemas.openxmlformats.org/officeDocument/2006/relationships/image" Target="../media/image3.jpeg"/><Relationship Id="rId5" Type="http://schemas.openxmlformats.org/officeDocument/2006/relationships/image" Target="../media/image7.jpeg"/><Relationship Id="rId4" Type="http://schemas.openxmlformats.org/officeDocument/2006/relationships/image" Target="../media/image8.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7.jpeg"/><Relationship Id="rId4" Type="http://schemas.openxmlformats.org/officeDocument/2006/relationships/image" Target="../media/image8.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0.jpeg"/><Relationship Id="rId1" Type="http://schemas.openxmlformats.org/officeDocument/2006/relationships/image" Target="../media/image3.jpeg"/><Relationship Id="rId5" Type="http://schemas.openxmlformats.org/officeDocument/2006/relationships/image" Target="../media/image7.jpeg"/><Relationship Id="rId4" Type="http://schemas.openxmlformats.org/officeDocument/2006/relationships/image" Target="../media/image8.jpe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1.jpeg"/><Relationship Id="rId1" Type="http://schemas.openxmlformats.org/officeDocument/2006/relationships/image" Target="../media/image3.jpeg"/><Relationship Id="rId5" Type="http://schemas.openxmlformats.org/officeDocument/2006/relationships/image" Target="../media/image8.jpeg"/><Relationship Id="rId4" Type="http://schemas.openxmlformats.org/officeDocument/2006/relationships/image" Target="../media/image7.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1.jpeg"/><Relationship Id="rId1" Type="http://schemas.openxmlformats.org/officeDocument/2006/relationships/image" Target="../media/image3.jpeg"/><Relationship Id="rId5" Type="http://schemas.openxmlformats.org/officeDocument/2006/relationships/image" Target="../media/image8.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1257795</xdr:colOff>
      <xdr:row>0</xdr:row>
      <xdr:rowOff>113260</xdr:rowOff>
    </xdr:from>
    <xdr:to>
      <xdr:col>2</xdr:col>
      <xdr:colOff>353785</xdr:colOff>
      <xdr:row>2</xdr:row>
      <xdr:rowOff>721179</xdr:rowOff>
    </xdr:to>
    <xdr:pic>
      <xdr:nvPicPr>
        <xdr:cNvPr id="6" name="9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0759" y="113260"/>
          <a:ext cx="1164276" cy="1220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384402</xdr:colOff>
      <xdr:row>0</xdr:row>
      <xdr:rowOff>197421</xdr:rowOff>
    </xdr:from>
    <xdr:to>
      <xdr:col>19</xdr:col>
      <xdr:colOff>1765526</xdr:colOff>
      <xdr:row>2</xdr:row>
      <xdr:rowOff>683759</xdr:rowOff>
    </xdr:to>
    <xdr:pic>
      <xdr:nvPicPr>
        <xdr:cNvPr id="7" name="Picture 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7325295" y="197421"/>
          <a:ext cx="1381124" cy="1098659"/>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618260</xdr:colOff>
      <xdr:row>0</xdr:row>
      <xdr:rowOff>86045</xdr:rowOff>
    </xdr:from>
    <xdr:to>
      <xdr:col>2</xdr:col>
      <xdr:colOff>594448</xdr:colOff>
      <xdr:row>2</xdr:row>
      <xdr:rowOff>668064</xdr:rowOff>
    </xdr:to>
    <xdr:pic>
      <xdr:nvPicPr>
        <xdr:cNvPr id="2" name="9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987" y="86045"/>
          <a:ext cx="1430916" cy="1240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248331</xdr:colOff>
      <xdr:row>0</xdr:row>
      <xdr:rowOff>183814</xdr:rowOff>
    </xdr:from>
    <xdr:to>
      <xdr:col>19</xdr:col>
      <xdr:colOff>1629455</xdr:colOff>
      <xdr:row>2</xdr:row>
      <xdr:rowOff>670152</xdr:rowOff>
    </xdr:to>
    <xdr:pic>
      <xdr:nvPicPr>
        <xdr:cNvPr id="7" name="Picture 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4845394" y="183814"/>
          <a:ext cx="1381124" cy="1153088"/>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721180</xdr:colOff>
      <xdr:row>0</xdr:row>
      <xdr:rowOff>149678</xdr:rowOff>
    </xdr:from>
    <xdr:to>
      <xdr:col>2</xdr:col>
      <xdr:colOff>489859</xdr:colOff>
      <xdr:row>2</xdr:row>
      <xdr:rowOff>492604</xdr:rowOff>
    </xdr:to>
    <xdr:pic>
      <xdr:nvPicPr>
        <xdr:cNvPr id="6" name="9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144" y="149678"/>
          <a:ext cx="1211036" cy="1077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312965</xdr:colOff>
      <xdr:row>0</xdr:row>
      <xdr:rowOff>231323</xdr:rowOff>
    </xdr:from>
    <xdr:to>
      <xdr:col>24</xdr:col>
      <xdr:colOff>503464</xdr:colOff>
      <xdr:row>2</xdr:row>
      <xdr:rowOff>542539</xdr:rowOff>
    </xdr:to>
    <xdr:pic>
      <xdr:nvPicPr>
        <xdr:cNvPr id="7" name="Picture 1">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5825108" y="231323"/>
          <a:ext cx="1306285" cy="104600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710339</xdr:colOff>
      <xdr:row>0</xdr:row>
      <xdr:rowOff>48432</xdr:rowOff>
    </xdr:from>
    <xdr:to>
      <xdr:col>2</xdr:col>
      <xdr:colOff>681361</xdr:colOff>
      <xdr:row>2</xdr:row>
      <xdr:rowOff>541336</xdr:rowOff>
    </xdr:to>
    <xdr:pic>
      <xdr:nvPicPr>
        <xdr:cNvPr id="6" name="9 Imagen">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076" y="48432"/>
          <a:ext cx="1423988" cy="1267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177586</xdr:colOff>
      <xdr:row>0</xdr:row>
      <xdr:rowOff>258306</xdr:rowOff>
    </xdr:from>
    <xdr:to>
      <xdr:col>24</xdr:col>
      <xdr:colOff>419746</xdr:colOff>
      <xdr:row>2</xdr:row>
      <xdr:rowOff>655529</xdr:rowOff>
    </xdr:to>
    <xdr:pic>
      <xdr:nvPicPr>
        <xdr:cNvPr id="7" name="Picture 1">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515383" y="258306"/>
          <a:ext cx="1630549" cy="117213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870858</xdr:colOff>
      <xdr:row>0</xdr:row>
      <xdr:rowOff>54429</xdr:rowOff>
    </xdr:from>
    <xdr:to>
      <xdr:col>2</xdr:col>
      <xdr:colOff>639537</xdr:colOff>
      <xdr:row>2</xdr:row>
      <xdr:rowOff>272143</xdr:rowOff>
    </xdr:to>
    <xdr:pic>
      <xdr:nvPicPr>
        <xdr:cNvPr id="2" name="9 Imagen">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5183" y="54429"/>
          <a:ext cx="1216479" cy="960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133519</xdr:colOff>
      <xdr:row>0</xdr:row>
      <xdr:rowOff>163711</xdr:rowOff>
    </xdr:from>
    <xdr:to>
      <xdr:col>32</xdr:col>
      <xdr:colOff>208359</xdr:colOff>
      <xdr:row>2</xdr:row>
      <xdr:rowOff>343871</xdr:rowOff>
    </xdr:to>
    <xdr:pic>
      <xdr:nvPicPr>
        <xdr:cNvPr id="3" name="Picture 1">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802269" y="163711"/>
          <a:ext cx="1235699" cy="924301"/>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870858</xdr:colOff>
      <xdr:row>0</xdr:row>
      <xdr:rowOff>54429</xdr:rowOff>
    </xdr:from>
    <xdr:to>
      <xdr:col>2</xdr:col>
      <xdr:colOff>639537</xdr:colOff>
      <xdr:row>2</xdr:row>
      <xdr:rowOff>425079</xdr:rowOff>
    </xdr:to>
    <xdr:pic>
      <xdr:nvPicPr>
        <xdr:cNvPr id="6" name="9 Imagen">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822" y="54429"/>
          <a:ext cx="1211036" cy="1078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272142</xdr:colOff>
      <xdr:row>0</xdr:row>
      <xdr:rowOff>176893</xdr:rowOff>
    </xdr:from>
    <xdr:to>
      <xdr:col>21</xdr:col>
      <xdr:colOff>1496785</xdr:colOff>
      <xdr:row>2</xdr:row>
      <xdr:rowOff>325587</xdr:rowOff>
    </xdr:to>
    <xdr:pic>
      <xdr:nvPicPr>
        <xdr:cNvPr id="7" name="Picture 1">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614321" y="176893"/>
          <a:ext cx="1224643" cy="85626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261938</xdr:colOff>
      <xdr:row>0</xdr:row>
      <xdr:rowOff>95250</xdr:rowOff>
    </xdr:from>
    <xdr:to>
      <xdr:col>1</xdr:col>
      <xdr:colOff>1083468</xdr:colOff>
      <xdr:row>2</xdr:row>
      <xdr:rowOff>435545</xdr:rowOff>
    </xdr:to>
    <xdr:pic>
      <xdr:nvPicPr>
        <xdr:cNvPr id="6" name="9 Imagen">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938" y="95250"/>
          <a:ext cx="1131093" cy="1007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202406</xdr:colOff>
      <xdr:row>0</xdr:row>
      <xdr:rowOff>125564</xdr:rowOff>
    </xdr:from>
    <xdr:to>
      <xdr:col>21</xdr:col>
      <xdr:colOff>1357312</xdr:colOff>
      <xdr:row>2</xdr:row>
      <xdr:rowOff>438964</xdr:rowOff>
    </xdr:to>
    <xdr:pic>
      <xdr:nvPicPr>
        <xdr:cNvPr id="7" name="Picture 1">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049625" y="125564"/>
          <a:ext cx="1154906" cy="980150"/>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884464</xdr:colOff>
      <xdr:row>0</xdr:row>
      <xdr:rowOff>68036</xdr:rowOff>
    </xdr:from>
    <xdr:to>
      <xdr:col>2</xdr:col>
      <xdr:colOff>517072</xdr:colOff>
      <xdr:row>2</xdr:row>
      <xdr:rowOff>480823</xdr:rowOff>
    </xdr:to>
    <xdr:pic>
      <xdr:nvPicPr>
        <xdr:cNvPr id="8" name="9 Imagen">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7428" y="68036"/>
          <a:ext cx="1074965" cy="957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244928</xdr:colOff>
      <xdr:row>0</xdr:row>
      <xdr:rowOff>176891</xdr:rowOff>
    </xdr:from>
    <xdr:to>
      <xdr:col>21</xdr:col>
      <xdr:colOff>1195157</xdr:colOff>
      <xdr:row>2</xdr:row>
      <xdr:rowOff>439634</xdr:rowOff>
    </xdr:to>
    <xdr:pic>
      <xdr:nvPicPr>
        <xdr:cNvPr id="9" name="Picture 1">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5879535" y="176891"/>
          <a:ext cx="950229" cy="807029"/>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979714</xdr:colOff>
      <xdr:row>0</xdr:row>
      <xdr:rowOff>81643</xdr:rowOff>
    </xdr:from>
    <xdr:to>
      <xdr:col>2</xdr:col>
      <xdr:colOff>562824</xdr:colOff>
      <xdr:row>2</xdr:row>
      <xdr:rowOff>435428</xdr:rowOff>
    </xdr:to>
    <xdr:pic>
      <xdr:nvPicPr>
        <xdr:cNvPr id="6" name="9 Imagen">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2678" y="81643"/>
          <a:ext cx="1025467" cy="898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231321</xdr:colOff>
      <xdr:row>0</xdr:row>
      <xdr:rowOff>81644</xdr:rowOff>
    </xdr:from>
    <xdr:to>
      <xdr:col>21</xdr:col>
      <xdr:colOff>1347106</xdr:colOff>
      <xdr:row>2</xdr:row>
      <xdr:rowOff>474108</xdr:rowOff>
    </xdr:to>
    <xdr:pic>
      <xdr:nvPicPr>
        <xdr:cNvPr id="7" name="Picture 1">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6682357" y="81644"/>
          <a:ext cx="1115785" cy="936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32233</xdr:colOff>
      <xdr:row>1</xdr:row>
      <xdr:rowOff>222249</xdr:rowOff>
    </xdr:from>
    <xdr:to>
      <xdr:col>2</xdr:col>
      <xdr:colOff>125776</xdr:colOff>
      <xdr:row>4</xdr:row>
      <xdr:rowOff>406571</xdr:rowOff>
    </xdr:to>
    <xdr:pic>
      <xdr:nvPicPr>
        <xdr:cNvPr id="2" name="9 Imagen">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558" y="584199"/>
          <a:ext cx="1350843" cy="1213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952500</xdr:colOff>
      <xdr:row>0</xdr:row>
      <xdr:rowOff>179624</xdr:rowOff>
    </xdr:from>
    <xdr:to>
      <xdr:col>19</xdr:col>
      <xdr:colOff>129249</xdr:colOff>
      <xdr:row>2</xdr:row>
      <xdr:rowOff>158750</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97225" y="179624"/>
          <a:ext cx="538824" cy="607776"/>
        </a:xfrm>
        <a:prstGeom prst="rect">
          <a:avLst/>
        </a:prstGeom>
        <a:noFill/>
        <a:ln>
          <a:noFill/>
        </a:ln>
      </xdr:spPr>
    </xdr:pic>
    <xdr:clientData/>
  </xdr:twoCellAnchor>
  <xdr:twoCellAnchor editAs="oneCell">
    <xdr:from>
      <xdr:col>19</xdr:col>
      <xdr:colOff>236820</xdr:colOff>
      <xdr:row>0</xdr:row>
      <xdr:rowOff>188659</xdr:rowOff>
    </xdr:from>
    <xdr:to>
      <xdr:col>19</xdr:col>
      <xdr:colOff>863500</xdr:colOff>
      <xdr:row>2</xdr:row>
      <xdr:rowOff>150554</xdr:rowOff>
    </xdr:to>
    <xdr:pic>
      <xdr:nvPicPr>
        <xdr:cNvPr id="4" name="0 Imagen"/>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543620" y="188659"/>
          <a:ext cx="626680" cy="590545"/>
        </a:xfrm>
        <a:prstGeom prst="rect">
          <a:avLst/>
        </a:prstGeom>
      </xdr:spPr>
    </xdr:pic>
    <xdr:clientData/>
  </xdr:twoCellAnchor>
  <xdr:twoCellAnchor>
    <xdr:from>
      <xdr:col>24</xdr:col>
      <xdr:colOff>253654</xdr:colOff>
      <xdr:row>11</xdr:row>
      <xdr:rowOff>1537608</xdr:rowOff>
    </xdr:from>
    <xdr:to>
      <xdr:col>24</xdr:col>
      <xdr:colOff>4517572</xdr:colOff>
      <xdr:row>11</xdr:row>
      <xdr:rowOff>3156858</xdr:rowOff>
    </xdr:to>
    <xdr:pic>
      <xdr:nvPicPr>
        <xdr:cNvPr id="5" name="Imagen 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b="21103"/>
        <a:stretch>
          <a:fillRect/>
        </a:stretch>
      </xdr:blipFill>
      <xdr:spPr bwMode="auto">
        <a:xfrm>
          <a:off x="19154775" y="10329183"/>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1032262</xdr:colOff>
      <xdr:row>0</xdr:row>
      <xdr:rowOff>95250</xdr:rowOff>
    </xdr:from>
    <xdr:to>
      <xdr:col>20</xdr:col>
      <xdr:colOff>809625</xdr:colOff>
      <xdr:row>2</xdr:row>
      <xdr:rowOff>224492</xdr:rowOff>
    </xdr:to>
    <xdr:pic>
      <xdr:nvPicPr>
        <xdr:cNvPr id="6" name="Imagen 5"/>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27685" b="24497"/>
        <a:stretch/>
      </xdr:blipFill>
      <xdr:spPr bwMode="auto">
        <a:xfrm>
          <a:off x="17339062" y="95250"/>
          <a:ext cx="1510913" cy="75789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269874</xdr:colOff>
      <xdr:row>2</xdr:row>
      <xdr:rowOff>31750</xdr:rowOff>
    </xdr:from>
    <xdr:to>
      <xdr:col>2</xdr:col>
      <xdr:colOff>1555749</xdr:colOff>
      <xdr:row>4</xdr:row>
      <xdr:rowOff>412750</xdr:rowOff>
    </xdr:to>
    <xdr:pic>
      <xdr:nvPicPr>
        <xdr:cNvPr id="7" name="Imagen 6" descr="C:\Users\Indeportes Quindio\Downloads\IMG-20200217-WA0000.jpg"/>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4592" b="9653"/>
        <a:stretch/>
      </xdr:blipFill>
      <xdr:spPr bwMode="auto">
        <a:xfrm>
          <a:off x="1841499" y="660400"/>
          <a:ext cx="1285875" cy="1143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979714</xdr:colOff>
      <xdr:row>0</xdr:row>
      <xdr:rowOff>81643</xdr:rowOff>
    </xdr:from>
    <xdr:to>
      <xdr:col>2</xdr:col>
      <xdr:colOff>353274</xdr:colOff>
      <xdr:row>2</xdr:row>
      <xdr:rowOff>435428</xdr:rowOff>
    </xdr:to>
    <xdr:pic>
      <xdr:nvPicPr>
        <xdr:cNvPr id="2" name="9 Imagen">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4039" y="81643"/>
          <a:ext cx="1030910" cy="88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625928</xdr:colOff>
      <xdr:row>0</xdr:row>
      <xdr:rowOff>40822</xdr:rowOff>
    </xdr:from>
    <xdr:to>
      <xdr:col>22</xdr:col>
      <xdr:colOff>2265795</xdr:colOff>
      <xdr:row>2</xdr:row>
      <xdr:rowOff>433286</xdr:rowOff>
    </xdr:to>
    <xdr:pic>
      <xdr:nvPicPr>
        <xdr:cNvPr id="3" name="Picture 1">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0237903" y="40822"/>
          <a:ext cx="1639867" cy="92586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979714</xdr:colOff>
      <xdr:row>0</xdr:row>
      <xdr:rowOff>81643</xdr:rowOff>
    </xdr:from>
    <xdr:to>
      <xdr:col>2</xdr:col>
      <xdr:colOff>562824</xdr:colOff>
      <xdr:row>2</xdr:row>
      <xdr:rowOff>381000</xdr:rowOff>
    </xdr:to>
    <xdr:pic>
      <xdr:nvPicPr>
        <xdr:cNvPr id="2" name="9 Imagen">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4039" y="81643"/>
          <a:ext cx="1030910" cy="832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326572</xdr:colOff>
      <xdr:row>0</xdr:row>
      <xdr:rowOff>54428</xdr:rowOff>
    </xdr:from>
    <xdr:to>
      <xdr:col>22</xdr:col>
      <xdr:colOff>517072</xdr:colOff>
      <xdr:row>2</xdr:row>
      <xdr:rowOff>446892</xdr:rowOff>
    </xdr:to>
    <xdr:pic>
      <xdr:nvPicPr>
        <xdr:cNvPr id="3" name="Picture 1">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8070286" y="54428"/>
          <a:ext cx="1306286" cy="9367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121597</xdr:colOff>
      <xdr:row>0</xdr:row>
      <xdr:rowOff>346364</xdr:rowOff>
    </xdr:from>
    <xdr:to>
      <xdr:col>1</xdr:col>
      <xdr:colOff>1766454</xdr:colOff>
      <xdr:row>4</xdr:row>
      <xdr:rowOff>554182</xdr:rowOff>
    </xdr:to>
    <xdr:pic>
      <xdr:nvPicPr>
        <xdr:cNvPr id="2" name="9 Imagen">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922" y="346364"/>
          <a:ext cx="1644857" cy="13698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190500</xdr:colOff>
      <xdr:row>0</xdr:row>
      <xdr:rowOff>57872</xdr:rowOff>
    </xdr:from>
    <xdr:to>
      <xdr:col>19</xdr:col>
      <xdr:colOff>973314</xdr:colOff>
      <xdr:row>2</xdr:row>
      <xdr:rowOff>86592</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73475" y="57872"/>
          <a:ext cx="782814" cy="752620"/>
        </a:xfrm>
        <a:prstGeom prst="rect">
          <a:avLst/>
        </a:prstGeom>
        <a:noFill/>
        <a:ln>
          <a:noFill/>
        </a:ln>
      </xdr:spPr>
    </xdr:pic>
    <xdr:clientData/>
  </xdr:twoCellAnchor>
  <xdr:twoCellAnchor editAs="oneCell">
    <xdr:from>
      <xdr:col>19</xdr:col>
      <xdr:colOff>1323380</xdr:colOff>
      <xdr:row>0</xdr:row>
      <xdr:rowOff>45876</xdr:rowOff>
    </xdr:from>
    <xdr:to>
      <xdr:col>20</xdr:col>
      <xdr:colOff>502227</xdr:colOff>
      <xdr:row>2</xdr:row>
      <xdr:rowOff>121227</xdr:rowOff>
    </xdr:to>
    <xdr:pic>
      <xdr:nvPicPr>
        <xdr:cNvPr id="4" name="0 Imagen"/>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06355" y="45876"/>
          <a:ext cx="807622" cy="799251"/>
        </a:xfrm>
        <a:prstGeom prst="rect">
          <a:avLst/>
        </a:prstGeom>
      </xdr:spPr>
    </xdr:pic>
    <xdr:clientData/>
  </xdr:twoCellAnchor>
  <xdr:twoCellAnchor editAs="oneCell">
    <xdr:from>
      <xdr:col>2</xdr:col>
      <xdr:colOff>242455</xdr:colOff>
      <xdr:row>0</xdr:row>
      <xdr:rowOff>294410</xdr:rowOff>
    </xdr:from>
    <xdr:to>
      <xdr:col>2</xdr:col>
      <xdr:colOff>1662545</xdr:colOff>
      <xdr:row>4</xdr:row>
      <xdr:rowOff>554182</xdr:rowOff>
    </xdr:to>
    <xdr:pic>
      <xdr:nvPicPr>
        <xdr:cNvPr id="5" name="Imagen 4" descr="C:\Users\Indeportes Quindio\Downloads\IMG-20200217-WA0000.jp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592" b="9653"/>
        <a:stretch/>
      </xdr:blipFill>
      <xdr:spPr bwMode="auto">
        <a:xfrm>
          <a:off x="2461780" y="294410"/>
          <a:ext cx="1420090" cy="1421822"/>
        </a:xfrm>
        <a:prstGeom prst="rect">
          <a:avLst/>
        </a:prstGeom>
        <a:noFill/>
        <a:ln>
          <a:noFill/>
        </a:ln>
      </xdr:spPr>
    </xdr:pic>
    <xdr:clientData/>
  </xdr:twoCellAnchor>
  <xdr:twoCellAnchor editAs="oneCell">
    <xdr:from>
      <xdr:col>20</xdr:col>
      <xdr:colOff>831272</xdr:colOff>
      <xdr:row>0</xdr:row>
      <xdr:rowOff>69274</xdr:rowOff>
    </xdr:from>
    <xdr:to>
      <xdr:col>20</xdr:col>
      <xdr:colOff>2340453</xdr:colOff>
      <xdr:row>3</xdr:row>
      <xdr:rowOff>1</xdr:rowOff>
    </xdr:to>
    <xdr:pic>
      <xdr:nvPicPr>
        <xdr:cNvPr id="6" name="Imagen 5"/>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27685" b="24497"/>
        <a:stretch/>
      </xdr:blipFill>
      <xdr:spPr bwMode="auto">
        <a:xfrm>
          <a:off x="18643022" y="69274"/>
          <a:ext cx="1509181" cy="787977"/>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111607</xdr:colOff>
      <xdr:row>0</xdr:row>
      <xdr:rowOff>254000</xdr:rowOff>
    </xdr:from>
    <xdr:to>
      <xdr:col>1</xdr:col>
      <xdr:colOff>1657973</xdr:colOff>
      <xdr:row>4</xdr:row>
      <xdr:rowOff>270501</xdr:rowOff>
    </xdr:to>
    <xdr:pic>
      <xdr:nvPicPr>
        <xdr:cNvPr id="2" name="9 Imagen">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932" y="254000"/>
          <a:ext cx="1546366" cy="1350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920751</xdr:colOff>
      <xdr:row>0</xdr:row>
      <xdr:rowOff>163749</xdr:rowOff>
    </xdr:from>
    <xdr:to>
      <xdr:col>18</xdr:col>
      <xdr:colOff>1446875</xdr:colOff>
      <xdr:row>2</xdr:row>
      <xdr:rowOff>174625</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84501" y="163749"/>
          <a:ext cx="526124" cy="544276"/>
        </a:xfrm>
        <a:prstGeom prst="rect">
          <a:avLst/>
        </a:prstGeom>
        <a:noFill/>
        <a:ln>
          <a:noFill/>
        </a:ln>
      </xdr:spPr>
    </xdr:pic>
    <xdr:clientData/>
  </xdr:twoCellAnchor>
  <xdr:twoCellAnchor editAs="oneCell">
    <xdr:from>
      <xdr:col>19</xdr:col>
      <xdr:colOff>127000</xdr:colOff>
      <xdr:row>0</xdr:row>
      <xdr:rowOff>125158</xdr:rowOff>
    </xdr:from>
    <xdr:to>
      <xdr:col>19</xdr:col>
      <xdr:colOff>730250</xdr:colOff>
      <xdr:row>2</xdr:row>
      <xdr:rowOff>190500</xdr:rowOff>
    </xdr:to>
    <xdr:pic>
      <xdr:nvPicPr>
        <xdr:cNvPr id="4" name="0 Imagen"/>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405225" y="125158"/>
          <a:ext cx="603250" cy="598742"/>
        </a:xfrm>
        <a:prstGeom prst="rect">
          <a:avLst/>
        </a:prstGeom>
      </xdr:spPr>
    </xdr:pic>
    <xdr:clientData/>
  </xdr:twoCellAnchor>
  <xdr:twoCellAnchor editAs="oneCell">
    <xdr:from>
      <xdr:col>1</xdr:col>
      <xdr:colOff>1936751</xdr:colOff>
      <xdr:row>1</xdr:row>
      <xdr:rowOff>15874</xdr:rowOff>
    </xdr:from>
    <xdr:to>
      <xdr:col>2</xdr:col>
      <xdr:colOff>1270000</xdr:colOff>
      <xdr:row>4</xdr:row>
      <xdr:rowOff>285749</xdr:rowOff>
    </xdr:to>
    <xdr:pic>
      <xdr:nvPicPr>
        <xdr:cNvPr id="5" name="Imagen 4" descr="C:\Users\Indeportes Quindio\Downloads\IMG-20200217-WA0000.jp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592" b="9653"/>
        <a:stretch/>
      </xdr:blipFill>
      <xdr:spPr bwMode="auto">
        <a:xfrm>
          <a:off x="2251076" y="282574"/>
          <a:ext cx="1390649" cy="1336675"/>
        </a:xfrm>
        <a:prstGeom prst="rect">
          <a:avLst/>
        </a:prstGeom>
        <a:noFill/>
        <a:ln>
          <a:noFill/>
        </a:ln>
      </xdr:spPr>
    </xdr:pic>
    <xdr:clientData/>
  </xdr:twoCellAnchor>
  <xdr:twoCellAnchor editAs="oneCell">
    <xdr:from>
      <xdr:col>19</xdr:col>
      <xdr:colOff>889000</xdr:colOff>
      <xdr:row>0</xdr:row>
      <xdr:rowOff>15875</xdr:rowOff>
    </xdr:from>
    <xdr:to>
      <xdr:col>20</xdr:col>
      <xdr:colOff>1001181</xdr:colOff>
      <xdr:row>2</xdr:row>
      <xdr:rowOff>255443</xdr:rowOff>
    </xdr:to>
    <xdr:pic>
      <xdr:nvPicPr>
        <xdr:cNvPr id="6" name="Imagen 5"/>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27685" b="24497"/>
        <a:stretch/>
      </xdr:blipFill>
      <xdr:spPr bwMode="auto">
        <a:xfrm>
          <a:off x="17167225" y="15875"/>
          <a:ext cx="1512356" cy="772968"/>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47739</xdr:colOff>
      <xdr:row>3</xdr:row>
      <xdr:rowOff>79375</xdr:rowOff>
    </xdr:from>
    <xdr:to>
      <xdr:col>1</xdr:col>
      <xdr:colOff>1584094</xdr:colOff>
      <xdr:row>4</xdr:row>
      <xdr:rowOff>857439</xdr:rowOff>
    </xdr:to>
    <xdr:pic>
      <xdr:nvPicPr>
        <xdr:cNvPr id="2" name="9 Imagen">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064" y="1079500"/>
          <a:ext cx="1536355" cy="1359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523875</xdr:colOff>
      <xdr:row>0</xdr:row>
      <xdr:rowOff>219041</xdr:rowOff>
    </xdr:from>
    <xdr:to>
      <xdr:col>18</xdr:col>
      <xdr:colOff>1097882</xdr:colOff>
      <xdr:row>2</xdr:row>
      <xdr:rowOff>126999</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268700" y="219041"/>
          <a:ext cx="574007" cy="717583"/>
        </a:xfrm>
        <a:prstGeom prst="rect">
          <a:avLst/>
        </a:prstGeom>
        <a:noFill/>
        <a:ln>
          <a:noFill/>
        </a:ln>
      </xdr:spPr>
    </xdr:pic>
    <xdr:clientData/>
  </xdr:twoCellAnchor>
  <xdr:twoCellAnchor editAs="oneCell">
    <xdr:from>
      <xdr:col>19</xdr:col>
      <xdr:colOff>15875</xdr:colOff>
      <xdr:row>0</xdr:row>
      <xdr:rowOff>263053</xdr:rowOff>
    </xdr:from>
    <xdr:to>
      <xdr:col>19</xdr:col>
      <xdr:colOff>649740</xdr:colOff>
      <xdr:row>2</xdr:row>
      <xdr:rowOff>127000</xdr:rowOff>
    </xdr:to>
    <xdr:pic>
      <xdr:nvPicPr>
        <xdr:cNvPr id="4" name="0 Imagen"/>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27550" y="263053"/>
          <a:ext cx="633865" cy="673572"/>
        </a:xfrm>
        <a:prstGeom prst="rect">
          <a:avLst/>
        </a:prstGeom>
      </xdr:spPr>
    </xdr:pic>
    <xdr:clientData/>
  </xdr:twoCellAnchor>
  <xdr:twoCellAnchor editAs="oneCell">
    <xdr:from>
      <xdr:col>1</xdr:col>
      <xdr:colOff>1635125</xdr:colOff>
      <xdr:row>3</xdr:row>
      <xdr:rowOff>111125</xdr:rowOff>
    </xdr:from>
    <xdr:to>
      <xdr:col>1</xdr:col>
      <xdr:colOff>3032124</xdr:colOff>
      <xdr:row>4</xdr:row>
      <xdr:rowOff>873125</xdr:rowOff>
    </xdr:to>
    <xdr:pic>
      <xdr:nvPicPr>
        <xdr:cNvPr id="5" name="Imagen 4" descr="C:\Users\Indeportes Quindio\Downloads\IMG-20200217-WA0000.jp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592" b="9653"/>
        <a:stretch/>
      </xdr:blipFill>
      <xdr:spPr bwMode="auto">
        <a:xfrm>
          <a:off x="1949450" y="1111250"/>
          <a:ext cx="1396999" cy="1343025"/>
        </a:xfrm>
        <a:prstGeom prst="rect">
          <a:avLst/>
        </a:prstGeom>
        <a:noFill/>
        <a:ln>
          <a:noFill/>
        </a:ln>
      </xdr:spPr>
    </xdr:pic>
    <xdr:clientData/>
  </xdr:twoCellAnchor>
  <xdr:twoCellAnchor editAs="oneCell">
    <xdr:from>
      <xdr:col>19</xdr:col>
      <xdr:colOff>984250</xdr:colOff>
      <xdr:row>0</xdr:row>
      <xdr:rowOff>158750</xdr:rowOff>
    </xdr:from>
    <xdr:to>
      <xdr:col>20</xdr:col>
      <xdr:colOff>794806</xdr:colOff>
      <xdr:row>2</xdr:row>
      <xdr:rowOff>128443</xdr:rowOff>
    </xdr:to>
    <xdr:pic>
      <xdr:nvPicPr>
        <xdr:cNvPr id="6" name="Imagen 5"/>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27685" b="24497"/>
        <a:stretch/>
      </xdr:blipFill>
      <xdr:spPr bwMode="auto">
        <a:xfrm>
          <a:off x="18195925" y="158750"/>
          <a:ext cx="1515531" cy="779318"/>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175588</xdr:colOff>
      <xdr:row>2</xdr:row>
      <xdr:rowOff>58208</xdr:rowOff>
    </xdr:from>
    <xdr:to>
      <xdr:col>1</xdr:col>
      <xdr:colOff>1415061</xdr:colOff>
      <xdr:row>4</xdr:row>
      <xdr:rowOff>831806</xdr:rowOff>
    </xdr:to>
    <xdr:pic>
      <xdr:nvPicPr>
        <xdr:cNvPr id="2" name="9 Imagen">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588" y="591608"/>
          <a:ext cx="1553798" cy="1383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984250</xdr:colOff>
      <xdr:row>0</xdr:row>
      <xdr:rowOff>194526</xdr:rowOff>
    </xdr:from>
    <xdr:to>
      <xdr:col>19</xdr:col>
      <xdr:colOff>87864</xdr:colOff>
      <xdr:row>2</xdr:row>
      <xdr:rowOff>254000</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67050" y="194526"/>
          <a:ext cx="494264" cy="592874"/>
        </a:xfrm>
        <a:prstGeom prst="rect">
          <a:avLst/>
        </a:prstGeom>
        <a:noFill/>
        <a:ln>
          <a:noFill/>
        </a:ln>
      </xdr:spPr>
    </xdr:pic>
    <xdr:clientData/>
  </xdr:twoCellAnchor>
  <xdr:twoCellAnchor editAs="oneCell">
    <xdr:from>
      <xdr:col>19</xdr:col>
      <xdr:colOff>381001</xdr:colOff>
      <xdr:row>0</xdr:row>
      <xdr:rowOff>199232</xdr:rowOff>
    </xdr:from>
    <xdr:to>
      <xdr:col>19</xdr:col>
      <xdr:colOff>936625</xdr:colOff>
      <xdr:row>2</xdr:row>
      <xdr:rowOff>222250</xdr:rowOff>
    </xdr:to>
    <xdr:pic>
      <xdr:nvPicPr>
        <xdr:cNvPr id="4" name="0 Imagen"/>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554451" y="199232"/>
          <a:ext cx="555624" cy="556418"/>
        </a:xfrm>
        <a:prstGeom prst="rect">
          <a:avLst/>
        </a:prstGeom>
      </xdr:spPr>
    </xdr:pic>
    <xdr:clientData/>
  </xdr:twoCellAnchor>
  <xdr:twoCellAnchor editAs="oneCell">
    <xdr:from>
      <xdr:col>19</xdr:col>
      <xdr:colOff>1476375</xdr:colOff>
      <xdr:row>0</xdr:row>
      <xdr:rowOff>47625</xdr:rowOff>
    </xdr:from>
    <xdr:to>
      <xdr:col>20</xdr:col>
      <xdr:colOff>1223431</xdr:colOff>
      <xdr:row>2</xdr:row>
      <xdr:rowOff>287193</xdr:rowOff>
    </xdr:to>
    <xdr:pic>
      <xdr:nvPicPr>
        <xdr:cNvPr id="5" name="Imagen 4"/>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7685" b="24497"/>
        <a:stretch/>
      </xdr:blipFill>
      <xdr:spPr bwMode="auto">
        <a:xfrm>
          <a:off x="17649825" y="47625"/>
          <a:ext cx="1509181" cy="77296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1619250</xdr:colOff>
      <xdr:row>2</xdr:row>
      <xdr:rowOff>79375</xdr:rowOff>
    </xdr:from>
    <xdr:to>
      <xdr:col>1</xdr:col>
      <xdr:colOff>3016249</xdr:colOff>
      <xdr:row>4</xdr:row>
      <xdr:rowOff>825500</xdr:rowOff>
    </xdr:to>
    <xdr:pic>
      <xdr:nvPicPr>
        <xdr:cNvPr id="6" name="Imagen 5" descr="C:\Users\Indeportes Quindio\Downloads\IMG-20200217-WA0000.jpg"/>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4592" b="9653"/>
        <a:stretch/>
      </xdr:blipFill>
      <xdr:spPr bwMode="auto">
        <a:xfrm>
          <a:off x="1933575" y="612775"/>
          <a:ext cx="1396999" cy="13557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232434</xdr:colOff>
      <xdr:row>3</xdr:row>
      <xdr:rowOff>81641</xdr:rowOff>
    </xdr:from>
    <xdr:to>
      <xdr:col>1</xdr:col>
      <xdr:colOff>1500276</xdr:colOff>
      <xdr:row>4</xdr:row>
      <xdr:rowOff>555000</xdr:rowOff>
    </xdr:to>
    <xdr:pic>
      <xdr:nvPicPr>
        <xdr:cNvPr id="2" name="9 Imagen">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759" y="881741"/>
          <a:ext cx="1267842" cy="1130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149680</xdr:colOff>
      <xdr:row>0</xdr:row>
      <xdr:rowOff>160381</xdr:rowOff>
    </xdr:from>
    <xdr:to>
      <xdr:col>19</xdr:col>
      <xdr:colOff>673454</xdr:colOff>
      <xdr:row>2</xdr:row>
      <xdr:rowOff>176892</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04255" y="160381"/>
          <a:ext cx="523774" cy="549911"/>
        </a:xfrm>
        <a:prstGeom prst="rect">
          <a:avLst/>
        </a:prstGeom>
        <a:noFill/>
        <a:ln>
          <a:noFill/>
        </a:ln>
      </xdr:spPr>
    </xdr:pic>
    <xdr:clientData/>
  </xdr:twoCellAnchor>
  <xdr:twoCellAnchor editAs="oneCell">
    <xdr:from>
      <xdr:col>19</xdr:col>
      <xdr:colOff>816429</xdr:colOff>
      <xdr:row>0</xdr:row>
      <xdr:rowOff>152099</xdr:rowOff>
    </xdr:from>
    <xdr:to>
      <xdr:col>19</xdr:col>
      <xdr:colOff>1374322</xdr:colOff>
      <xdr:row>2</xdr:row>
      <xdr:rowOff>136071</xdr:rowOff>
    </xdr:to>
    <xdr:pic>
      <xdr:nvPicPr>
        <xdr:cNvPr id="4" name="0 Imagen"/>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71004" y="152099"/>
          <a:ext cx="557893" cy="517372"/>
        </a:xfrm>
        <a:prstGeom prst="rect">
          <a:avLst/>
        </a:prstGeom>
      </xdr:spPr>
    </xdr:pic>
    <xdr:clientData/>
  </xdr:twoCellAnchor>
  <xdr:twoCellAnchor editAs="oneCell">
    <xdr:from>
      <xdr:col>20</xdr:col>
      <xdr:colOff>54428</xdr:colOff>
      <xdr:row>0</xdr:row>
      <xdr:rowOff>1</xdr:rowOff>
    </xdr:from>
    <xdr:to>
      <xdr:col>20</xdr:col>
      <xdr:colOff>1563609</xdr:colOff>
      <xdr:row>2</xdr:row>
      <xdr:rowOff>235033</xdr:rowOff>
    </xdr:to>
    <xdr:pic>
      <xdr:nvPicPr>
        <xdr:cNvPr id="5" name="Imagen 4"/>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7685" b="24497"/>
        <a:stretch/>
      </xdr:blipFill>
      <xdr:spPr bwMode="auto">
        <a:xfrm>
          <a:off x="19380653" y="1"/>
          <a:ext cx="1509181" cy="76843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1619250</xdr:colOff>
      <xdr:row>3</xdr:row>
      <xdr:rowOff>163284</xdr:rowOff>
    </xdr:from>
    <xdr:to>
      <xdr:col>2</xdr:col>
      <xdr:colOff>1220106</xdr:colOff>
      <xdr:row>4</xdr:row>
      <xdr:rowOff>591028</xdr:rowOff>
    </xdr:to>
    <xdr:pic>
      <xdr:nvPicPr>
        <xdr:cNvPr id="6" name="Imagen 5" descr="C:\Users\Indeportes Quindio\Downloads\IMG-20200217-WA0000.jpg"/>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4592" b="9653"/>
        <a:stretch/>
      </xdr:blipFill>
      <xdr:spPr bwMode="auto">
        <a:xfrm>
          <a:off x="1933575" y="963384"/>
          <a:ext cx="1391556" cy="108496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rchivo\Downloads\Mapa%20de%20Riesgos%2031%20Marzo%202020%20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dgar\Downloads\Mapa%20de%20Riesgos%20Procesos%20Apoyo%20al%2031%20Marzo%202020%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Mapa%20de%20Riesgos%20control%20interno%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0Mapa%20de%20Riesgos%20Procesos%20Apoyo%202021-Juridic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0Mapa%20de%20Riesgos%20proceso%20misionales-Area%20tecnica%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chivo\Downloads\PLAN%20DE%20ACCION%20Y%20MATRIZ\Mapa%20de%20Riesgos%2031%20de%20Marzo%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dgar\Downloads\MAPA%20DE%20RIESGO%20A%2031%20DE%20MARZ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dgar\Downloads\Mapa%20de%20Riesgos%20Procesos%20Apoyo%20al%2031%20Marzo%202020%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rchivo\Downloads\Mapa%20de%20Riesgos%2031%20de%20Marzo%2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dgar\Downloads\Mapa%20de%20Riesgos%20Procesos%20Apoyo%20al%2031%20Marzo%20202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F4" t="str">
            <v>X</v>
          </cell>
          <cell r="H4">
            <v>0</v>
          </cell>
          <cell r="X4">
            <v>70</v>
          </cell>
        </row>
        <row r="5">
          <cell r="F5" t="str">
            <v>X</v>
          </cell>
          <cell r="H5" t="str">
            <v>X</v>
          </cell>
          <cell r="X5">
            <v>10</v>
          </cell>
        </row>
        <row r="7">
          <cell r="F7" t="str">
            <v>X</v>
          </cell>
          <cell r="H7">
            <v>0</v>
          </cell>
          <cell r="X7">
            <v>30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8">
          <cell r="F8" t="str">
            <v>X</v>
          </cell>
          <cell r="H8" t="str">
            <v>X</v>
          </cell>
          <cell r="X8">
            <v>85</v>
          </cell>
        </row>
        <row r="9">
          <cell r="F9" t="str">
            <v>X</v>
          </cell>
          <cell r="X9">
            <v>85</v>
          </cell>
        </row>
        <row r="10">
          <cell r="F10" t="str">
            <v>X</v>
          </cell>
          <cell r="X10">
            <v>30</v>
          </cell>
        </row>
        <row r="11">
          <cell r="F11" t="str">
            <v>X</v>
          </cell>
          <cell r="H11" t="str">
            <v>X</v>
          </cell>
          <cell r="X11">
            <v>85</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sheetData sheetId="1"/>
      <sheetData sheetId="2">
        <row r="12">
          <cell r="F12" t="str">
            <v>X</v>
          </cell>
          <cell r="X12">
            <v>60</v>
          </cell>
        </row>
        <row r="13">
          <cell r="F13" t="str">
            <v>X</v>
          </cell>
          <cell r="X13">
            <v>20</v>
          </cell>
        </row>
        <row r="17">
          <cell r="F17" t="str">
            <v>X</v>
          </cell>
          <cell r="H17" t="str">
            <v>X</v>
          </cell>
          <cell r="X17">
            <v>65</v>
          </cell>
        </row>
        <row r="18">
          <cell r="F18" t="str">
            <v>X</v>
          </cell>
          <cell r="X18">
            <v>60</v>
          </cell>
        </row>
      </sheetData>
      <sheetData sheetId="3" refreshError="1"/>
      <sheetData sheetId="4" refreshError="1"/>
      <sheetData sheetId="5">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Deporte Asociado"/>
      <sheetName val="(2) Juegos Intercolegiados"/>
      <sheetName val="(3) Deporte Social y C"/>
      <sheetName val="(4) Recreacion y Aprove T"/>
      <sheetName val="(5) Habitos y Estilo VS"/>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row r="4">
          <cell r="F4" t="str">
            <v>X</v>
          </cell>
          <cell r="X4">
            <v>65</v>
          </cell>
        </row>
        <row r="5">
          <cell r="F5" t="str">
            <v>X</v>
          </cell>
          <cell r="X5">
            <v>65</v>
          </cell>
        </row>
        <row r="6">
          <cell r="F6" t="str">
            <v>X</v>
          </cell>
          <cell r="X6">
            <v>65</v>
          </cell>
        </row>
        <row r="7">
          <cell r="F7" t="str">
            <v>X</v>
          </cell>
          <cell r="X7">
            <v>65</v>
          </cell>
        </row>
        <row r="8">
          <cell r="F8" t="str">
            <v>X</v>
          </cell>
          <cell r="X8">
            <v>35</v>
          </cell>
        </row>
        <row r="10">
          <cell r="F10" t="str">
            <v>X</v>
          </cell>
          <cell r="H10" t="str">
            <v>X</v>
          </cell>
          <cell r="X10">
            <v>40</v>
          </cell>
        </row>
        <row r="11">
          <cell r="F11" t="str">
            <v>X</v>
          </cell>
          <cell r="X11">
            <v>35</v>
          </cell>
        </row>
        <row r="13">
          <cell r="F13" t="str">
            <v>X</v>
          </cell>
          <cell r="X13">
            <v>35</v>
          </cell>
        </row>
      </sheetData>
      <sheetData sheetId="6"/>
      <sheetData sheetId="7"/>
      <sheetData sheetId="8">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sheetData sheetId="1">
        <row r="23">
          <cell r="F23" t="str">
            <v>X</v>
          </cell>
          <cell r="X23">
            <v>85</v>
          </cell>
        </row>
        <row r="24">
          <cell r="F24" t="str">
            <v>X</v>
          </cell>
          <cell r="X24">
            <v>85</v>
          </cell>
        </row>
        <row r="25">
          <cell r="F25" t="str">
            <v>X</v>
          </cell>
          <cell r="X25">
            <v>85</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F30" t="str">
            <v>X</v>
          </cell>
          <cell r="H30">
            <v>0</v>
          </cell>
          <cell r="X30">
            <v>70</v>
          </cell>
        </row>
        <row r="31">
          <cell r="F31" t="str">
            <v>X</v>
          </cell>
          <cell r="H31">
            <v>0</v>
          </cell>
          <cell r="X31">
            <v>70</v>
          </cell>
        </row>
        <row r="32">
          <cell r="F32" t="str">
            <v>X</v>
          </cell>
          <cell r="H32">
            <v>0</v>
          </cell>
          <cell r="X32">
            <v>40</v>
          </cell>
        </row>
        <row r="33">
          <cell r="F33" t="str">
            <v>X</v>
          </cell>
          <cell r="H33">
            <v>0</v>
          </cell>
          <cell r="X33">
            <v>40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W31"/>
  <sheetViews>
    <sheetView tabSelected="1" zoomScale="70" zoomScaleNormal="70" zoomScalePageLayoutView="70" workbookViewId="0">
      <selection activeCell="C10" sqref="C10"/>
    </sheetView>
  </sheetViews>
  <sheetFormatPr baseColWidth="10" defaultColWidth="11.42578125" defaultRowHeight="12" x14ac:dyDescent="0.2"/>
  <cols>
    <col min="1" max="1" width="4.7109375" style="1" customWidth="1"/>
    <col min="2" max="2" width="31" style="1" customWidth="1"/>
    <col min="3" max="3" width="28" style="1" customWidth="1"/>
    <col min="4" max="4" width="25.140625" style="1" customWidth="1"/>
    <col min="5" max="7" width="6.7109375" style="1" customWidth="1"/>
    <col min="8" max="8" width="6.7109375" style="3" customWidth="1"/>
    <col min="9" max="9" width="32.140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33" style="1" customWidth="1"/>
    <col min="21" max="21" width="28.42578125" style="2" customWidth="1"/>
    <col min="22" max="22" width="10.140625" style="2" hidden="1" customWidth="1"/>
    <col min="23" max="23" width="47.7109375" style="1" hidden="1" customWidth="1"/>
    <col min="24" max="16384" width="11.42578125" style="1"/>
  </cols>
  <sheetData>
    <row r="1" spans="1:23" ht="27.75" customHeight="1" x14ac:dyDescent="0.25">
      <c r="B1" s="261"/>
      <c r="C1" s="262"/>
      <c r="D1" s="351" t="s">
        <v>69</v>
      </c>
      <c r="E1" s="351"/>
      <c r="F1" s="351"/>
      <c r="G1" s="351"/>
      <c r="H1" s="351"/>
      <c r="I1" s="351"/>
      <c r="J1" s="351"/>
      <c r="K1" s="351"/>
      <c r="L1" s="351"/>
      <c r="M1" s="351"/>
      <c r="N1" s="351"/>
      <c r="O1" s="351"/>
      <c r="P1" s="351"/>
      <c r="Q1" s="268" t="s">
        <v>73</v>
      </c>
      <c r="R1" s="269"/>
      <c r="S1" s="270"/>
      <c r="T1" s="51"/>
    </row>
    <row r="2" spans="1:23" ht="20.25" customHeight="1" x14ac:dyDescent="0.2">
      <c r="B2" s="263"/>
      <c r="C2" s="264"/>
      <c r="D2" s="351"/>
      <c r="E2" s="351"/>
      <c r="F2" s="351"/>
      <c r="G2" s="351"/>
      <c r="H2" s="351"/>
      <c r="I2" s="351"/>
      <c r="J2" s="351"/>
      <c r="K2" s="351"/>
      <c r="L2" s="351"/>
      <c r="M2" s="351"/>
      <c r="N2" s="351"/>
      <c r="O2" s="351"/>
      <c r="P2" s="351"/>
      <c r="Q2" s="271" t="s">
        <v>70</v>
      </c>
      <c r="R2" s="272"/>
      <c r="S2" s="273"/>
      <c r="T2" s="52"/>
    </row>
    <row r="3" spans="1:23" ht="68.25" customHeight="1" thickBot="1" x14ac:dyDescent="0.25">
      <c r="B3" s="265"/>
      <c r="C3" s="266"/>
      <c r="D3" s="351" t="s">
        <v>72</v>
      </c>
      <c r="E3" s="351"/>
      <c r="F3" s="351"/>
      <c r="G3" s="351"/>
      <c r="H3" s="351"/>
      <c r="I3" s="351"/>
      <c r="J3" s="351"/>
      <c r="K3" s="351"/>
      <c r="L3" s="351"/>
      <c r="M3" s="351"/>
      <c r="N3" s="351"/>
      <c r="O3" s="351"/>
      <c r="P3" s="351"/>
      <c r="Q3" s="274" t="s">
        <v>71</v>
      </c>
      <c r="R3" s="275"/>
      <c r="S3" s="276"/>
      <c r="T3" s="53"/>
    </row>
    <row r="4" spans="1:23" ht="21" x14ac:dyDescent="0.35">
      <c r="B4" s="226"/>
      <c r="C4" s="226"/>
      <c r="D4" s="226"/>
      <c r="E4" s="226"/>
      <c r="F4" s="226"/>
      <c r="G4" s="226"/>
      <c r="H4" s="226"/>
      <c r="I4" s="226"/>
      <c r="J4" s="226"/>
      <c r="K4" s="226"/>
      <c r="L4" s="226"/>
      <c r="M4" s="226"/>
      <c r="N4" s="226"/>
      <c r="O4" s="226"/>
      <c r="P4" s="226"/>
      <c r="Q4" s="226"/>
      <c r="R4" s="226"/>
      <c r="S4" s="226"/>
      <c r="T4" s="226"/>
      <c r="U4" s="226"/>
      <c r="V4" s="113"/>
    </row>
    <row r="5" spans="1:23" s="19" customFormat="1" ht="24" customHeight="1" x14ac:dyDescent="0.25">
      <c r="A5" s="45"/>
      <c r="D5" s="129" t="s">
        <v>68</v>
      </c>
      <c r="E5" s="227" t="s">
        <v>238</v>
      </c>
      <c r="F5" s="227"/>
      <c r="G5" s="227"/>
      <c r="H5" s="227"/>
      <c r="I5" s="227"/>
      <c r="J5" s="227"/>
      <c r="K5" s="227"/>
      <c r="L5" s="227"/>
      <c r="M5" s="227"/>
      <c r="N5" s="227"/>
      <c r="O5" s="227"/>
      <c r="P5" s="227"/>
      <c r="Q5" s="228" t="s">
        <v>66</v>
      </c>
      <c r="R5" s="228"/>
      <c r="S5" s="229">
        <v>2021</v>
      </c>
      <c r="T5" s="229"/>
      <c r="U5" s="229"/>
      <c r="V5" s="47"/>
    </row>
    <row r="6" spans="1:23" s="19" customFormat="1" ht="71.25" customHeight="1" x14ac:dyDescent="0.25">
      <c r="A6" s="45"/>
      <c r="D6" s="129" t="s">
        <v>65</v>
      </c>
      <c r="E6" s="230" t="s">
        <v>239</v>
      </c>
      <c r="F6" s="230"/>
      <c r="G6" s="230"/>
      <c r="H6" s="230"/>
      <c r="I6" s="230"/>
      <c r="J6" s="230"/>
      <c r="K6" s="230"/>
      <c r="L6" s="230"/>
      <c r="M6" s="230"/>
      <c r="N6" s="230"/>
      <c r="O6" s="230"/>
      <c r="P6" s="230"/>
      <c r="Q6" s="230"/>
      <c r="R6" s="230"/>
      <c r="S6" s="230"/>
      <c r="T6" s="230"/>
      <c r="U6" s="230"/>
      <c r="V6" s="57"/>
    </row>
    <row r="7" spans="1:23" s="19" customFormat="1" ht="15" x14ac:dyDescent="0.25">
      <c r="A7" s="45"/>
      <c r="B7" s="44"/>
      <c r="C7" s="44"/>
      <c r="H7" s="42"/>
      <c r="I7" s="43"/>
      <c r="J7" s="43"/>
      <c r="O7" s="42"/>
      <c r="P7" s="42"/>
      <c r="U7" s="42"/>
      <c r="V7" s="42"/>
    </row>
    <row r="8" spans="1:23" s="33" customFormat="1" ht="30" customHeight="1" x14ac:dyDescent="0.25">
      <c r="A8" s="41"/>
      <c r="B8" s="231" t="s">
        <v>63</v>
      </c>
      <c r="C8" s="231" t="s">
        <v>62</v>
      </c>
      <c r="D8" s="231" t="s">
        <v>60</v>
      </c>
      <c r="E8" s="232" t="s">
        <v>59</v>
      </c>
      <c r="F8" s="231" t="s">
        <v>58</v>
      </c>
      <c r="G8" s="231"/>
      <c r="H8" s="241" t="s">
        <v>53</v>
      </c>
      <c r="I8" s="235" t="s">
        <v>57</v>
      </c>
      <c r="J8" s="237" t="s">
        <v>56</v>
      </c>
      <c r="K8" s="238"/>
      <c r="L8" s="239" t="s">
        <v>55</v>
      </c>
      <c r="M8" s="231" t="s">
        <v>54</v>
      </c>
      <c r="N8" s="231"/>
      <c r="O8" s="241" t="s">
        <v>53</v>
      </c>
      <c r="P8" s="232" t="s">
        <v>52</v>
      </c>
      <c r="Q8" s="231" t="s">
        <v>51</v>
      </c>
      <c r="R8" s="255" t="s">
        <v>50</v>
      </c>
      <c r="S8" s="231" t="s">
        <v>49</v>
      </c>
      <c r="T8" s="235" t="s">
        <v>48</v>
      </c>
      <c r="U8" s="231" t="s">
        <v>47</v>
      </c>
      <c r="V8" s="233" t="s">
        <v>281</v>
      </c>
      <c r="W8" s="234"/>
    </row>
    <row r="9" spans="1:23" s="33" customFormat="1" ht="87.75" customHeight="1" x14ac:dyDescent="0.25">
      <c r="A9" s="41"/>
      <c r="B9" s="231"/>
      <c r="C9" s="231"/>
      <c r="D9" s="231"/>
      <c r="E9" s="232"/>
      <c r="F9" s="112" t="s">
        <v>44</v>
      </c>
      <c r="G9" s="112" t="s">
        <v>43</v>
      </c>
      <c r="H9" s="242"/>
      <c r="I9" s="236"/>
      <c r="J9" s="110" t="s">
        <v>46</v>
      </c>
      <c r="K9" s="37" t="s">
        <v>45</v>
      </c>
      <c r="L9" s="240"/>
      <c r="M9" s="36" t="s">
        <v>44</v>
      </c>
      <c r="N9" s="35" t="s">
        <v>43</v>
      </c>
      <c r="O9" s="242"/>
      <c r="P9" s="232"/>
      <c r="Q9" s="231"/>
      <c r="R9" s="255"/>
      <c r="S9" s="231"/>
      <c r="T9" s="236"/>
      <c r="U9" s="231"/>
      <c r="V9" s="34" t="s">
        <v>240</v>
      </c>
      <c r="W9" s="34" t="s">
        <v>41</v>
      </c>
    </row>
    <row r="10" spans="1:23" s="19" customFormat="1" ht="173.25" customHeight="1" x14ac:dyDescent="0.25">
      <c r="A10" s="82">
        <v>1</v>
      </c>
      <c r="B10" s="130" t="s">
        <v>316</v>
      </c>
      <c r="C10" s="131" t="s">
        <v>317</v>
      </c>
      <c r="D10" s="131" t="s">
        <v>241</v>
      </c>
      <c r="E10" s="23" t="s">
        <v>242</v>
      </c>
      <c r="F10" s="22">
        <v>3</v>
      </c>
      <c r="G10" s="22">
        <v>3</v>
      </c>
      <c r="H10" s="26" t="str">
        <f>INDEX([1]Listas!$L$4:$P$8,F10,G10)</f>
        <v>ALTA</v>
      </c>
      <c r="I10" s="132" t="s">
        <v>318</v>
      </c>
      <c r="J10" s="25" t="s">
        <v>13</v>
      </c>
      <c r="K10" s="77" t="str">
        <f>IF('[1]Evaluación de Controles'!F4="X","Probabilidad",IF('[1]Evaluación de Controles'!H4="X","Impacto",))</f>
        <v>Probabilidad</v>
      </c>
      <c r="L10" s="22">
        <f>'[1]Evaluación de Controles'!X4</f>
        <v>70</v>
      </c>
      <c r="M10" s="22">
        <f>IF('[1]Evaluación de Controles'!F4="X",IF(L10&gt;75,IF(F10&gt;2,F10-2,IF(F10&gt;1,F10-1,F10)),IF(L10&gt;50,IF(F10&gt;1,F10-1,F10),F10)),F10)</f>
        <v>2</v>
      </c>
      <c r="N10" s="22">
        <f>IF('[1]Evaluación de Controles'!H4="X",IF(L10&gt;75,IF(G10&gt;2,G10-2,IF(G10&gt;1,G10-1,G10)),IF(L10&gt;50,IF(G10&gt;1,G10-1,G10),G10)),G10)</f>
        <v>3</v>
      </c>
      <c r="O10" s="26" t="str">
        <f>INDEX([1]Listas!$L$4:$P$8,M10,N10)</f>
        <v>MODERADA</v>
      </c>
      <c r="P10" s="25" t="s">
        <v>12</v>
      </c>
      <c r="Q10" s="133" t="s">
        <v>319</v>
      </c>
      <c r="R10" s="23" t="s">
        <v>162</v>
      </c>
      <c r="S10" s="22" t="s">
        <v>243</v>
      </c>
      <c r="T10" s="130" t="s">
        <v>320</v>
      </c>
      <c r="U10" s="22" t="s">
        <v>321</v>
      </c>
      <c r="V10" s="83"/>
      <c r="W10" s="79"/>
    </row>
    <row r="11" spans="1:23" s="19" customFormat="1" ht="147" customHeight="1" x14ac:dyDescent="0.25">
      <c r="A11" s="82"/>
      <c r="B11" s="243" t="s">
        <v>322</v>
      </c>
      <c r="C11" s="277" t="s">
        <v>323</v>
      </c>
      <c r="D11" s="253" t="s">
        <v>244</v>
      </c>
      <c r="E11" s="251" t="s">
        <v>15</v>
      </c>
      <c r="F11" s="253">
        <v>4</v>
      </c>
      <c r="G11" s="253">
        <v>3</v>
      </c>
      <c r="H11" s="245" t="str">
        <f>INDEX([1]Listas!$L$4:$P$8,F11,G11)</f>
        <v>ALTA</v>
      </c>
      <c r="I11" s="257" t="s">
        <v>324</v>
      </c>
      <c r="J11" s="247" t="s">
        <v>21</v>
      </c>
      <c r="K11" s="259" t="s">
        <v>44</v>
      </c>
      <c r="L11" s="253">
        <f>'[1]Evaluación de Controles'!X5</f>
        <v>10</v>
      </c>
      <c r="M11" s="253">
        <f>IF('[1]Evaluación de Controles'!F5="X",IF(L11&gt;75,IF(F11&gt;2,F11-2,IF(F11&gt;1,F11-1,F11)),IF(L11&gt;50,IF(F11&gt;1,F11-1,F11),F11)),F11)</f>
        <v>4</v>
      </c>
      <c r="N11" s="253">
        <f>IF('[1]Evaluación de Controles'!H5="X",IF(L11&gt;75,IF(G11&gt;2,G11-2,IF(G11&gt;1,G11-1,G11)),IF(L11&gt;50,IF(G11&gt;1,G11-1,G11),G11)),G11)</f>
        <v>3</v>
      </c>
      <c r="O11" s="245" t="str">
        <f>INDEX([1]Listas!$L$4:$P$8,M11,N11)</f>
        <v>ALTA</v>
      </c>
      <c r="P11" s="247" t="s">
        <v>98</v>
      </c>
      <c r="Q11" s="249" t="s">
        <v>325</v>
      </c>
      <c r="R11" s="251" t="s">
        <v>246</v>
      </c>
      <c r="S11" s="253" t="s">
        <v>245</v>
      </c>
      <c r="T11" s="243" t="s">
        <v>326</v>
      </c>
      <c r="U11" s="22" t="s">
        <v>327</v>
      </c>
      <c r="V11" s="83"/>
      <c r="W11" s="30"/>
    </row>
    <row r="12" spans="1:23" s="19" customFormat="1" ht="128.25" customHeight="1" x14ac:dyDescent="0.25">
      <c r="A12" s="82">
        <v>2</v>
      </c>
      <c r="B12" s="244"/>
      <c r="C12" s="278"/>
      <c r="D12" s="254"/>
      <c r="E12" s="252"/>
      <c r="F12" s="254"/>
      <c r="G12" s="254"/>
      <c r="H12" s="246"/>
      <c r="I12" s="258"/>
      <c r="J12" s="248"/>
      <c r="K12" s="260"/>
      <c r="L12" s="254"/>
      <c r="M12" s="254"/>
      <c r="N12" s="254"/>
      <c r="O12" s="246"/>
      <c r="P12" s="248"/>
      <c r="Q12" s="250"/>
      <c r="R12" s="252"/>
      <c r="S12" s="254"/>
      <c r="T12" s="244"/>
      <c r="U12" s="22" t="s">
        <v>328</v>
      </c>
      <c r="V12" s="83"/>
      <c r="W12" s="30"/>
    </row>
    <row r="13" spans="1:23" s="19" customFormat="1" ht="104.25" customHeight="1" x14ac:dyDescent="0.25">
      <c r="A13" s="82"/>
      <c r="B13" s="244"/>
      <c r="C13" s="278"/>
      <c r="D13" s="254"/>
      <c r="E13" s="252"/>
      <c r="F13" s="254"/>
      <c r="G13" s="254"/>
      <c r="H13" s="246"/>
      <c r="I13" s="258"/>
      <c r="J13" s="248"/>
      <c r="K13" s="260"/>
      <c r="L13" s="254"/>
      <c r="M13" s="254"/>
      <c r="N13" s="254"/>
      <c r="O13" s="246"/>
      <c r="P13" s="248"/>
      <c r="Q13" s="250"/>
      <c r="R13" s="252"/>
      <c r="S13" s="254"/>
      <c r="T13" s="244"/>
      <c r="U13" s="22" t="s">
        <v>329</v>
      </c>
      <c r="V13" s="83"/>
      <c r="W13" s="30"/>
    </row>
    <row r="14" spans="1:23" s="19" customFormat="1" ht="174" customHeight="1" x14ac:dyDescent="0.25">
      <c r="A14" s="82">
        <v>3</v>
      </c>
      <c r="B14" s="130" t="s">
        <v>330</v>
      </c>
      <c r="C14" s="130" t="s">
        <v>331</v>
      </c>
      <c r="D14" s="22" t="s">
        <v>247</v>
      </c>
      <c r="E14" s="23" t="s">
        <v>80</v>
      </c>
      <c r="F14" s="22">
        <v>4</v>
      </c>
      <c r="G14" s="22">
        <v>3</v>
      </c>
      <c r="H14" s="26" t="str">
        <f>INDEX([1]Listas!$L$4:$P$8,F14,G14)</f>
        <v>ALTA</v>
      </c>
      <c r="I14" s="27" t="s">
        <v>248</v>
      </c>
      <c r="J14" s="25" t="s">
        <v>169</v>
      </c>
      <c r="K14" s="77" t="s">
        <v>44</v>
      </c>
      <c r="L14" s="22">
        <f>'[1]Evaluación de Controles'!X7</f>
        <v>30</v>
      </c>
      <c r="M14" s="22">
        <f>IF('[1]Evaluación de Controles'!F7="X",IF(L14&gt;75,IF(F14&gt;2,F14-2,IF(F14&gt;1,F14-1,F14)),IF(L14&gt;50,IF(F14&gt;1,F14-1,F14),F14)),F14)</f>
        <v>4</v>
      </c>
      <c r="N14" s="22">
        <f>IF('[1]Evaluación de Controles'!H7="X",IF(L14&gt;75,IF(G14&gt;2,G14-2,IF(G14&gt;1,G14-1,G14)),IF(L14&gt;50,IF(G14&gt;1,G14-1,G14),G14)),G14)</f>
        <v>3</v>
      </c>
      <c r="O14" s="26" t="str">
        <f>INDEX([1]Listas!$L$4:$P$8,M14,N14)</f>
        <v>ALTA</v>
      </c>
      <c r="P14" s="25" t="s">
        <v>12</v>
      </c>
      <c r="Q14" s="24" t="s">
        <v>332</v>
      </c>
      <c r="R14" s="23" t="s">
        <v>249</v>
      </c>
      <c r="S14" s="22" t="s">
        <v>245</v>
      </c>
      <c r="T14" s="22" t="s">
        <v>333</v>
      </c>
      <c r="U14" s="24" t="s">
        <v>334</v>
      </c>
      <c r="V14" s="83"/>
      <c r="W14" s="30"/>
    </row>
    <row r="15" spans="1:23" s="19" customFormat="1" ht="84.75" hidden="1" customHeight="1" x14ac:dyDescent="0.25">
      <c r="A15" s="84"/>
      <c r="B15" s="22"/>
      <c r="C15" s="28"/>
      <c r="D15" s="22"/>
      <c r="E15" s="23"/>
      <c r="F15" s="22"/>
      <c r="G15" s="22"/>
      <c r="H15" s="26"/>
      <c r="I15" s="27"/>
      <c r="J15" s="25"/>
      <c r="K15" s="77"/>
      <c r="L15" s="22"/>
      <c r="M15" s="22"/>
      <c r="N15" s="22"/>
      <c r="O15" s="26"/>
      <c r="P15" s="25"/>
      <c r="Q15" s="24"/>
      <c r="R15" s="23"/>
      <c r="S15" s="22"/>
      <c r="T15" s="22"/>
      <c r="U15" s="24"/>
      <c r="V15" s="85"/>
      <c r="W15" s="86"/>
    </row>
    <row r="16" spans="1:23" s="19" customFormat="1" ht="102" hidden="1" customHeight="1" x14ac:dyDescent="0.25">
      <c r="A16" s="84"/>
      <c r="B16" s="22"/>
      <c r="C16" s="28"/>
      <c r="D16" s="22"/>
      <c r="E16" s="23"/>
      <c r="F16" s="22"/>
      <c r="G16" s="22"/>
      <c r="H16" s="26"/>
      <c r="I16" s="27"/>
      <c r="J16" s="25"/>
      <c r="K16" s="77"/>
      <c r="L16" s="22"/>
      <c r="M16" s="22"/>
      <c r="N16" s="22"/>
      <c r="O16" s="26"/>
      <c r="P16" s="25"/>
      <c r="Q16" s="24"/>
      <c r="R16" s="23"/>
      <c r="S16" s="22"/>
      <c r="T16" s="22"/>
      <c r="U16" s="24"/>
      <c r="V16" s="85"/>
      <c r="W16" s="86"/>
    </row>
    <row r="17" spans="1:23" s="93" customFormat="1" ht="15.75" x14ac:dyDescent="0.25">
      <c r="A17" s="84"/>
      <c r="B17" s="57"/>
      <c r="C17" s="84"/>
      <c r="D17" s="57"/>
      <c r="E17" s="87"/>
      <c r="F17" s="57"/>
      <c r="G17" s="57"/>
      <c r="H17" s="88"/>
      <c r="I17" s="89"/>
      <c r="J17" s="90"/>
      <c r="K17" s="90"/>
      <c r="L17" s="57"/>
      <c r="M17" s="57"/>
      <c r="N17" s="57"/>
      <c r="O17" s="88"/>
      <c r="P17" s="90"/>
      <c r="Q17" s="91"/>
      <c r="R17" s="87"/>
      <c r="S17" s="57"/>
      <c r="T17" s="57"/>
      <c r="U17" s="57"/>
      <c r="V17" s="57"/>
      <c r="W17" s="92"/>
    </row>
    <row r="18" spans="1:23" x14ac:dyDescent="0.2">
      <c r="F18" s="256" t="s">
        <v>6</v>
      </c>
      <c r="G18" s="256"/>
      <c r="H18" s="10">
        <f>COUNTIF(H10:H14,"BAJA")</f>
        <v>0</v>
      </c>
      <c r="I18" s="1"/>
      <c r="J18" s="1"/>
      <c r="M18" s="256" t="s">
        <v>6</v>
      </c>
      <c r="N18" s="256"/>
      <c r="O18" s="10">
        <f>COUNTIF(O10:O14,"BAJA")</f>
        <v>0</v>
      </c>
      <c r="P18" s="1"/>
      <c r="U18" s="1"/>
      <c r="V18" s="1"/>
    </row>
    <row r="19" spans="1:23" x14ac:dyDescent="0.2">
      <c r="F19" s="256" t="s">
        <v>5</v>
      </c>
      <c r="G19" s="256"/>
      <c r="H19" s="10">
        <f>COUNTIF(H10:H14,"MODERADA")</f>
        <v>0</v>
      </c>
      <c r="I19" s="1"/>
      <c r="J19" s="1"/>
      <c r="M19" s="256" t="s">
        <v>5</v>
      </c>
      <c r="N19" s="256"/>
      <c r="O19" s="10">
        <f>COUNTIF(O10:O14,"MODERADA")</f>
        <v>1</v>
      </c>
      <c r="P19" s="1"/>
      <c r="U19" s="1"/>
      <c r="V19" s="1"/>
    </row>
    <row r="20" spans="1:23" ht="27" customHeight="1" x14ac:dyDescent="0.25">
      <c r="B20" s="94" t="s">
        <v>250</v>
      </c>
      <c r="D20" s="15"/>
      <c r="F20" s="256" t="s">
        <v>4</v>
      </c>
      <c r="G20" s="256"/>
      <c r="H20" s="10">
        <f>COUNTIF(H10:H14,"ALTA")</f>
        <v>3</v>
      </c>
      <c r="I20" s="1"/>
      <c r="J20" s="1"/>
      <c r="M20" s="256" t="s">
        <v>4</v>
      </c>
      <c r="N20" s="256"/>
      <c r="O20" s="10">
        <f>COUNTIF(O10:O14,"ALTA")</f>
        <v>2</v>
      </c>
      <c r="P20" s="1"/>
      <c r="U20" s="1"/>
      <c r="V20" s="1"/>
    </row>
    <row r="21" spans="1:23" ht="15.75" x14ac:dyDescent="0.2">
      <c r="B21" s="95" t="s">
        <v>3</v>
      </c>
      <c r="D21" s="13" t="s">
        <v>2</v>
      </c>
      <c r="F21" s="256" t="s">
        <v>1</v>
      </c>
      <c r="G21" s="256"/>
      <c r="H21" s="10">
        <f>COUNTIF(H10:H14,"EXTREMA")</f>
        <v>0</v>
      </c>
      <c r="I21" s="1"/>
      <c r="J21" s="1"/>
      <c r="M21" s="256" t="s">
        <v>1</v>
      </c>
      <c r="N21" s="256"/>
      <c r="O21" s="10">
        <f>COUNTIF(O10:O14,"EXTREMA")</f>
        <v>0</v>
      </c>
      <c r="P21" s="1"/>
      <c r="U21" s="1"/>
      <c r="V21" s="1"/>
    </row>
    <row r="22" spans="1:23" ht="29.25" customHeight="1" x14ac:dyDescent="0.2">
      <c r="B22" s="96"/>
      <c r="F22" s="97"/>
      <c r="G22" s="97"/>
      <c r="H22" s="98"/>
      <c r="I22" s="1"/>
      <c r="J22" s="1"/>
      <c r="M22" s="97"/>
      <c r="N22" s="97"/>
      <c r="O22" s="98"/>
      <c r="P22" s="1"/>
      <c r="U22" s="1"/>
      <c r="V22" s="1"/>
    </row>
    <row r="23" spans="1:23" ht="29.25" customHeight="1" x14ac:dyDescent="0.25">
      <c r="B23" s="99" t="s">
        <v>251</v>
      </c>
      <c r="F23" s="97"/>
      <c r="G23" s="97"/>
      <c r="H23" s="98"/>
      <c r="I23" s="1"/>
      <c r="J23" s="1"/>
      <c r="M23" s="97"/>
      <c r="N23" s="97"/>
      <c r="O23" s="98"/>
      <c r="P23" s="1"/>
      <c r="U23" s="1"/>
      <c r="V23" s="1"/>
    </row>
    <row r="24" spans="1:23" ht="29.25" customHeight="1" x14ac:dyDescent="0.2">
      <c r="B24" s="95" t="s">
        <v>252</v>
      </c>
      <c r="F24" s="97"/>
      <c r="G24" s="97"/>
      <c r="H24" s="98"/>
      <c r="I24" s="1"/>
      <c r="J24" s="1"/>
      <c r="M24" s="97"/>
      <c r="N24" s="97"/>
      <c r="O24" s="98"/>
      <c r="P24" s="1"/>
      <c r="U24" s="1"/>
      <c r="V24" s="1"/>
    </row>
    <row r="25" spans="1:23" ht="15.75" x14ac:dyDescent="0.2">
      <c r="B25" s="6"/>
      <c r="C25" s="5"/>
      <c r="D25" s="134"/>
      <c r="E25" s="134"/>
      <c r="F25" s="134"/>
    </row>
    <row r="31" spans="1:23" s="100" customFormat="1" x14ac:dyDescent="0.25">
      <c r="I31" s="101"/>
      <c r="J31" s="101"/>
    </row>
  </sheetData>
  <mergeCells count="56">
    <mergeCell ref="F21:G21"/>
    <mergeCell ref="M21:N21"/>
    <mergeCell ref="B1:C3"/>
    <mergeCell ref="D1:P2"/>
    <mergeCell ref="Q1:S1"/>
    <mergeCell ref="Q2:S2"/>
    <mergeCell ref="D3:P3"/>
    <mergeCell ref="Q3:S3"/>
    <mergeCell ref="F20:G20"/>
    <mergeCell ref="M20:N20"/>
    <mergeCell ref="M11:M13"/>
    <mergeCell ref="B11:B13"/>
    <mergeCell ref="C11:C13"/>
    <mergeCell ref="D11:D13"/>
    <mergeCell ref="E11:E13"/>
    <mergeCell ref="F11:F13"/>
    <mergeCell ref="H8:H9"/>
    <mergeCell ref="F18:G18"/>
    <mergeCell ref="M18:N18"/>
    <mergeCell ref="F19:G19"/>
    <mergeCell ref="M19:N19"/>
    <mergeCell ref="N11:N13"/>
    <mergeCell ref="H11:H13"/>
    <mergeCell ref="I11:I13"/>
    <mergeCell ref="J11:J13"/>
    <mergeCell ref="K11:K13"/>
    <mergeCell ref="L11:L13"/>
    <mergeCell ref="G11:G13"/>
    <mergeCell ref="T11:T13"/>
    <mergeCell ref="O11:O13"/>
    <mergeCell ref="P11:P13"/>
    <mergeCell ref="Q11:Q13"/>
    <mergeCell ref="R11:R13"/>
    <mergeCell ref="S11:S13"/>
    <mergeCell ref="U8:U9"/>
    <mergeCell ref="V8:W8"/>
    <mergeCell ref="I8:I9"/>
    <mergeCell ref="J8:K8"/>
    <mergeCell ref="L8:L9"/>
    <mergeCell ref="M8:N8"/>
    <mergeCell ref="O8:O9"/>
    <mergeCell ref="P8:P9"/>
    <mergeCell ref="Q8:Q9"/>
    <mergeCell ref="R8:R9"/>
    <mergeCell ref="S8:S9"/>
    <mergeCell ref="T8:T9"/>
    <mergeCell ref="B8:B9"/>
    <mergeCell ref="C8:C9"/>
    <mergeCell ref="D8:D9"/>
    <mergeCell ref="E8:E9"/>
    <mergeCell ref="F8:G8"/>
    <mergeCell ref="B4:U4"/>
    <mergeCell ref="E5:P5"/>
    <mergeCell ref="Q5:R5"/>
    <mergeCell ref="S5:U5"/>
    <mergeCell ref="E6:U6"/>
  </mergeCells>
  <conditionalFormatting sqref="E7:F7 E18:E24 M18:N1048576 M7:N7 E26:F1048576 F8:G11 M10:N11 M14:N16">
    <cfRule type="colorScale" priority="20">
      <colorScale>
        <cfvo type="num" val="1"/>
        <cfvo type="num" val="3"/>
        <cfvo type="num" val="5"/>
        <color theme="6" tint="-0.499984740745262"/>
        <color rgb="FFFFFF00"/>
        <color rgb="FFC00000"/>
      </colorScale>
    </cfRule>
  </conditionalFormatting>
  <conditionalFormatting sqref="M17:N17">
    <cfRule type="colorScale" priority="19">
      <colorScale>
        <cfvo type="num" val="1"/>
        <cfvo type="num" val="3"/>
        <cfvo type="num" val="5"/>
        <color theme="6" tint="-0.499984740745262"/>
        <color rgb="FFFFFF00"/>
        <color rgb="FFC00000"/>
      </colorScale>
    </cfRule>
  </conditionalFormatting>
  <conditionalFormatting sqref="H17">
    <cfRule type="cellIs" dxfId="551" priority="18" operator="equal">
      <formula>"BAJA"</formula>
    </cfRule>
  </conditionalFormatting>
  <conditionalFormatting sqref="H17">
    <cfRule type="cellIs" dxfId="550" priority="15" operator="equal">
      <formula>"EXTREMA"</formula>
    </cfRule>
    <cfRule type="cellIs" dxfId="549" priority="16" operator="equal">
      <formula>"ALTA"</formula>
    </cfRule>
    <cfRule type="cellIs" dxfId="548" priority="17" operator="equal">
      <formula>"MODERADA"</formula>
    </cfRule>
  </conditionalFormatting>
  <conditionalFormatting sqref="F14:G17">
    <cfRule type="colorScale" priority="14">
      <colorScale>
        <cfvo type="num" val="1"/>
        <cfvo type="num" val="3"/>
        <cfvo type="num" val="5"/>
        <color theme="6" tint="-0.499984740745262"/>
        <color rgb="FFFFFF00"/>
        <color rgb="FFC00000"/>
      </colorScale>
    </cfRule>
  </conditionalFormatting>
  <conditionalFormatting sqref="O11 H10:H11 O14:O16 H14:H16">
    <cfRule type="cellIs" dxfId="547" priority="10" operator="equal">
      <formula>"EXTREMA"</formula>
    </cfRule>
    <cfRule type="cellIs" dxfId="546" priority="11" operator="equal">
      <formula>"ALTA"</formula>
    </cfRule>
    <cfRule type="cellIs" dxfId="545" priority="12" operator="equal">
      <formula>"MODERADA"</formula>
    </cfRule>
    <cfRule type="cellIs" dxfId="544" priority="13" operator="equal">
      <formula>"BAJA"</formula>
    </cfRule>
  </conditionalFormatting>
  <conditionalFormatting sqref="O10">
    <cfRule type="cellIs" dxfId="543" priority="6" operator="equal">
      <formula>"EXTREMA"</formula>
    </cfRule>
    <cfRule type="cellIs" dxfId="542" priority="7" operator="equal">
      <formula>"ALTA"</formula>
    </cfRule>
    <cfRule type="cellIs" dxfId="541" priority="8" operator="equal">
      <formula>"MODERADA"</formula>
    </cfRule>
    <cfRule type="cellIs" dxfId="540" priority="9" operator="equal">
      <formula>"BAJA"</formula>
    </cfRule>
  </conditionalFormatting>
  <conditionalFormatting sqref="O8:O9">
    <cfRule type="cellIs" dxfId="539" priority="5" operator="equal">
      <formula>"BAJA"</formula>
    </cfRule>
  </conditionalFormatting>
  <conditionalFormatting sqref="O8:O9">
    <cfRule type="cellIs" dxfId="538" priority="2" operator="equal">
      <formula>"EXTREMA"</formula>
    </cfRule>
    <cfRule type="cellIs" dxfId="537" priority="3" operator="equal">
      <formula>"ALTA"</formula>
    </cfRule>
    <cfRule type="cellIs" dxfId="536" priority="4" operator="equal">
      <formula>"MODERADA"</formula>
    </cfRule>
  </conditionalFormatting>
  <conditionalFormatting sqref="M8:N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5748031496062992" top="0.94488188976377963" bottom="0.15748031496062992" header="0.31496062992125984" footer="0.15748031496062992"/>
  <pageSetup paperSize="5" scale="76"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'C:\Users\Usuario\Desktop\INDEPORTES 2020\CUERENTENA01\SEGUIMIENTOS INDEPORTES\SEGUIMIENTO MAPA DE RISGOS INSTITUCIONAL\[Mapa de Riesgos Procesos Apoyo al 31 Marzo 2020.xlsx]Listas'!#REF!</xm:f>
          </x14:formula1>
          <xm:sqref>E10:E11 J10:J11 J14:J16 E14:E17</xm:sqref>
        </x14:dataValidation>
        <x14:dataValidation type="list" showInputMessage="1" showErrorMessage="1">
          <x14:formula1>
            <xm:f>'C:\Users\Usuario\Desktop\INDEPORTES 2020\CUERENTENA01\SEGUIMIENTOS INDEPORTES\SEGUIMIENTO MAPA DE RISGOS INSTITUCIONAL\[Mapa de Riesgos Procesos Apoyo al 31 Marzo 2020.xlsx]Listas'!#REF!</xm:f>
          </x14:formula1>
          <xm:sqref>K10:K11 K14:K16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W24"/>
  <sheetViews>
    <sheetView showGridLines="0" zoomScale="55" zoomScaleNormal="55" workbookViewId="0">
      <selection activeCell="D1" sqref="D1:P3"/>
    </sheetView>
  </sheetViews>
  <sheetFormatPr baseColWidth="10" defaultColWidth="11.42578125" defaultRowHeight="12" x14ac:dyDescent="0.2"/>
  <cols>
    <col min="1" max="1" width="4.7109375" style="1" customWidth="1"/>
    <col min="2" max="3" width="21.7109375" style="1" customWidth="1"/>
    <col min="4" max="4" width="24"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7109375" style="2" customWidth="1"/>
    <col min="22" max="22" width="16.7109375" style="2" hidden="1" customWidth="1"/>
    <col min="23" max="23" width="56.42578125" style="1" hidden="1" customWidth="1"/>
    <col min="24" max="16384" width="11.42578125" style="1"/>
  </cols>
  <sheetData>
    <row r="1" spans="1:23" ht="26.25" customHeight="1" x14ac:dyDescent="0.25">
      <c r="B1" s="261"/>
      <c r="C1" s="262"/>
      <c r="D1" s="350" t="s">
        <v>69</v>
      </c>
      <c r="E1" s="350"/>
      <c r="F1" s="350"/>
      <c r="G1" s="350"/>
      <c r="H1" s="350"/>
      <c r="I1" s="350"/>
      <c r="J1" s="350"/>
      <c r="K1" s="350"/>
      <c r="L1" s="350"/>
      <c r="M1" s="350"/>
      <c r="N1" s="350"/>
      <c r="O1" s="350"/>
      <c r="P1" s="350"/>
      <c r="Q1" s="268" t="s">
        <v>73</v>
      </c>
      <c r="R1" s="269"/>
      <c r="S1" s="270"/>
      <c r="T1" s="51"/>
    </row>
    <row r="2" spans="1:23" ht="26.25" customHeight="1" x14ac:dyDescent="0.2">
      <c r="B2" s="263"/>
      <c r="C2" s="264"/>
      <c r="D2" s="350"/>
      <c r="E2" s="350"/>
      <c r="F2" s="350"/>
      <c r="G2" s="350"/>
      <c r="H2" s="350"/>
      <c r="I2" s="350"/>
      <c r="J2" s="350"/>
      <c r="K2" s="350"/>
      <c r="L2" s="350"/>
      <c r="M2" s="350"/>
      <c r="N2" s="350"/>
      <c r="O2" s="350"/>
      <c r="P2" s="350"/>
      <c r="Q2" s="271" t="s">
        <v>70</v>
      </c>
      <c r="R2" s="272"/>
      <c r="S2" s="273"/>
      <c r="T2" s="52"/>
    </row>
    <row r="3" spans="1:23" ht="68.25" customHeight="1" thickBot="1" x14ac:dyDescent="0.25">
      <c r="B3" s="265"/>
      <c r="C3" s="266"/>
      <c r="D3" s="350" t="s">
        <v>72</v>
      </c>
      <c r="E3" s="350"/>
      <c r="F3" s="350"/>
      <c r="G3" s="350"/>
      <c r="H3" s="350"/>
      <c r="I3" s="350"/>
      <c r="J3" s="350"/>
      <c r="K3" s="350"/>
      <c r="L3" s="350"/>
      <c r="M3" s="350"/>
      <c r="N3" s="350"/>
      <c r="O3" s="350"/>
      <c r="P3" s="350"/>
      <c r="Q3" s="274" t="s">
        <v>71</v>
      </c>
      <c r="R3" s="275"/>
      <c r="S3" s="276"/>
      <c r="T3" s="53"/>
    </row>
    <row r="5" spans="1:23" ht="9" customHeight="1" x14ac:dyDescent="0.35">
      <c r="B5" s="226"/>
      <c r="C5" s="226"/>
      <c r="D5" s="226"/>
      <c r="E5" s="226"/>
      <c r="F5" s="226"/>
      <c r="G5" s="226"/>
      <c r="H5" s="226"/>
      <c r="I5" s="226"/>
      <c r="J5" s="226"/>
      <c r="K5" s="226"/>
      <c r="L5" s="226"/>
      <c r="M5" s="226"/>
      <c r="N5" s="226"/>
      <c r="O5" s="226"/>
      <c r="P5" s="226"/>
      <c r="Q5" s="226"/>
      <c r="R5" s="226"/>
      <c r="S5" s="226"/>
      <c r="T5" s="226"/>
      <c r="U5" s="226"/>
      <c r="V5" s="50"/>
    </row>
    <row r="6" spans="1:23" ht="11.25" customHeight="1" thickBot="1" x14ac:dyDescent="0.4">
      <c r="D6" s="48"/>
      <c r="E6" s="48"/>
      <c r="F6" s="48"/>
      <c r="G6" s="48"/>
      <c r="H6" s="49"/>
      <c r="I6" s="48"/>
      <c r="J6" s="48"/>
      <c r="K6" s="48"/>
      <c r="L6" s="48"/>
    </row>
    <row r="7" spans="1:23" s="19" customFormat="1" ht="24" customHeight="1" x14ac:dyDescent="0.25">
      <c r="A7" s="45"/>
      <c r="D7" s="124" t="s">
        <v>68</v>
      </c>
      <c r="E7" s="314" t="s">
        <v>67</v>
      </c>
      <c r="F7" s="314"/>
      <c r="G7" s="314"/>
      <c r="H7" s="314"/>
      <c r="I7" s="314"/>
      <c r="J7" s="314"/>
      <c r="K7" s="314"/>
      <c r="L7" s="314"/>
      <c r="M7" s="314"/>
      <c r="N7" s="314"/>
      <c r="O7" s="314"/>
      <c r="P7" s="314"/>
      <c r="Q7" s="315" t="s">
        <v>66</v>
      </c>
      <c r="R7" s="315"/>
      <c r="S7" s="316">
        <v>2021</v>
      </c>
      <c r="T7" s="316"/>
      <c r="U7" s="317"/>
      <c r="V7" s="47"/>
    </row>
    <row r="8" spans="1:23" s="19" customFormat="1" ht="93.75" customHeight="1" thickBot="1" x14ac:dyDescent="0.3">
      <c r="A8" s="45"/>
      <c r="D8" s="125" t="s">
        <v>65</v>
      </c>
      <c r="E8" s="318" t="s">
        <v>64</v>
      </c>
      <c r="F8" s="318"/>
      <c r="G8" s="318"/>
      <c r="H8" s="318"/>
      <c r="I8" s="318"/>
      <c r="J8" s="318"/>
      <c r="K8" s="318"/>
      <c r="L8" s="318"/>
      <c r="M8" s="318"/>
      <c r="N8" s="318"/>
      <c r="O8" s="318"/>
      <c r="P8" s="318"/>
      <c r="Q8" s="318"/>
      <c r="R8" s="318"/>
      <c r="S8" s="318"/>
      <c r="T8" s="318"/>
      <c r="U8" s="319"/>
      <c r="V8" s="46"/>
    </row>
    <row r="9" spans="1:23" s="19" customFormat="1" ht="15" x14ac:dyDescent="0.25">
      <c r="A9" s="45"/>
      <c r="B9" s="44"/>
      <c r="C9" s="44"/>
      <c r="H9" s="42"/>
      <c r="I9" s="43"/>
      <c r="J9" s="43"/>
      <c r="O9" s="42"/>
      <c r="P9" s="42"/>
      <c r="U9" s="42"/>
      <c r="V9" s="42"/>
    </row>
    <row r="10" spans="1:23" s="33" customFormat="1" ht="30" customHeight="1" x14ac:dyDescent="0.25">
      <c r="A10" s="41"/>
      <c r="B10" s="231" t="s">
        <v>63</v>
      </c>
      <c r="C10" s="231" t="s">
        <v>62</v>
      </c>
      <c r="D10" s="231" t="s">
        <v>60</v>
      </c>
      <c r="E10" s="232" t="s">
        <v>59</v>
      </c>
      <c r="F10" s="231" t="s">
        <v>58</v>
      </c>
      <c r="G10" s="231"/>
      <c r="H10" s="241" t="s">
        <v>53</v>
      </c>
      <c r="I10" s="235" t="s">
        <v>57</v>
      </c>
      <c r="J10" s="237" t="s">
        <v>56</v>
      </c>
      <c r="K10" s="238"/>
      <c r="L10" s="239" t="s">
        <v>55</v>
      </c>
      <c r="M10" s="231" t="s">
        <v>54</v>
      </c>
      <c r="N10" s="231"/>
      <c r="O10" s="241" t="s">
        <v>53</v>
      </c>
      <c r="P10" s="232" t="s">
        <v>52</v>
      </c>
      <c r="Q10" s="231" t="s">
        <v>51</v>
      </c>
      <c r="R10" s="255" t="s">
        <v>50</v>
      </c>
      <c r="S10" s="231" t="s">
        <v>49</v>
      </c>
      <c r="T10" s="235" t="s">
        <v>48</v>
      </c>
      <c r="U10" s="231" t="s">
        <v>47</v>
      </c>
      <c r="V10" s="279" t="s">
        <v>281</v>
      </c>
      <c r="W10" s="280"/>
    </row>
    <row r="11" spans="1:23" s="33" customFormat="1" ht="96.75" customHeight="1" x14ac:dyDescent="0.25">
      <c r="A11" s="41"/>
      <c r="B11" s="231"/>
      <c r="C11" s="231"/>
      <c r="D11" s="231"/>
      <c r="E11" s="232"/>
      <c r="F11" s="40" t="s">
        <v>44</v>
      </c>
      <c r="G11" s="39" t="s">
        <v>43</v>
      </c>
      <c r="H11" s="242"/>
      <c r="I11" s="236"/>
      <c r="J11" s="38" t="s">
        <v>46</v>
      </c>
      <c r="K11" s="37" t="s">
        <v>45</v>
      </c>
      <c r="L11" s="240"/>
      <c r="M11" s="36" t="s">
        <v>44</v>
      </c>
      <c r="N11" s="35" t="s">
        <v>43</v>
      </c>
      <c r="O11" s="242"/>
      <c r="P11" s="232"/>
      <c r="Q11" s="231"/>
      <c r="R11" s="255"/>
      <c r="S11" s="231"/>
      <c r="T11" s="236"/>
      <c r="U11" s="231"/>
      <c r="V11" s="34" t="s">
        <v>42</v>
      </c>
      <c r="W11" s="34" t="s">
        <v>41</v>
      </c>
    </row>
    <row r="12" spans="1:23" s="19" customFormat="1" ht="216.75" customHeight="1" x14ac:dyDescent="0.25">
      <c r="A12" s="29">
        <v>1</v>
      </c>
      <c r="B12" s="22" t="s">
        <v>40</v>
      </c>
      <c r="C12" s="28" t="s">
        <v>39</v>
      </c>
      <c r="D12" s="22" t="s">
        <v>38</v>
      </c>
      <c r="E12" s="23" t="s">
        <v>15</v>
      </c>
      <c r="F12" s="22">
        <v>3</v>
      </c>
      <c r="G12" s="22">
        <v>2</v>
      </c>
      <c r="H12" s="26" t="str">
        <f>INDEX([5]Listas!$L$4:$P$8,F12,G12)</f>
        <v>MODERADA</v>
      </c>
      <c r="I12" s="27" t="s">
        <v>37</v>
      </c>
      <c r="J12" s="25" t="s">
        <v>21</v>
      </c>
      <c r="K12" s="25" t="str">
        <f>IF('[5]Evaluación de Controles'!F19="X","Probabilidad",IF('[5]Evaluación de Controles'!H19="X","Impacto",))</f>
        <v>Probabilidad</v>
      </c>
      <c r="L12" s="22">
        <f>'[5]Evaluación de Controles'!X19</f>
        <v>55</v>
      </c>
      <c r="M12" s="22">
        <f>IF('[5]Evaluación de Controles'!F19="X",IF(L12&gt;75,IF(F12&gt;2,F12-2,IF(F12&gt;1,F12-1,F12)),IF(L12&gt;50,IF(F12&gt;1,F12-1,F12),F12)),F12)</f>
        <v>2</v>
      </c>
      <c r="N12" s="22" t="e">
        <f>IF('[5]Evaluación de Controles'!H19="X",IF(L12&gt;75,IF(G12&gt;2,G12-2,IF(G12&gt;1,G12-1,G12)),IF(L12&gt;50,IF(G12&gt;1,G12-1,G12),G12)),G12)</f>
        <v>#REF!</v>
      </c>
      <c r="O12" s="26" t="e">
        <f>INDEX([5]Listas!$L$4:$P$8,M12,N12)</f>
        <v>#REF!</v>
      </c>
      <c r="P12" s="25" t="s">
        <v>12</v>
      </c>
      <c r="Q12" s="24" t="s">
        <v>36</v>
      </c>
      <c r="R12" s="23" t="s">
        <v>28</v>
      </c>
      <c r="S12" s="22" t="s">
        <v>27</v>
      </c>
      <c r="T12" s="22" t="s">
        <v>35</v>
      </c>
      <c r="U12" s="22" t="s">
        <v>34</v>
      </c>
      <c r="V12" s="32"/>
      <c r="W12" s="79"/>
    </row>
    <row r="13" spans="1:23" s="19" customFormat="1" ht="275.25" customHeight="1" x14ac:dyDescent="0.25">
      <c r="A13" s="29">
        <v>2</v>
      </c>
      <c r="B13" s="22" t="s">
        <v>33</v>
      </c>
      <c r="C13" s="28" t="s">
        <v>32</v>
      </c>
      <c r="D13" s="22" t="s">
        <v>31</v>
      </c>
      <c r="E13" s="23" t="s">
        <v>15</v>
      </c>
      <c r="F13" s="22">
        <v>3</v>
      </c>
      <c r="G13" s="22">
        <v>3</v>
      </c>
      <c r="H13" s="26" t="str">
        <f>INDEX([5]Listas!$L$4:$P$8,F13,G13)</f>
        <v>ALTA</v>
      </c>
      <c r="I13" s="27" t="s">
        <v>30</v>
      </c>
      <c r="J13" s="25" t="s">
        <v>21</v>
      </c>
      <c r="K13" s="25" t="str">
        <f>IF('[5]Evaluación de Controles'!F20="X","Probabilidad",IF('[5]Evaluación de Controles'!H20="X","Impacto",))</f>
        <v>Probabilidad</v>
      </c>
      <c r="L13" s="22">
        <f>'[5]Evaluación de Controles'!X20</f>
        <v>70</v>
      </c>
      <c r="M13" s="22">
        <f>IF('[5]Evaluación de Controles'!F20="X",IF(L13&gt;75,IF(F13&gt;2,F13-2,IF(F13&gt;1,F13-1,F13)),IF(L13&gt;50,IF(F13&gt;1,F13-1,F13),F13)),F13)</f>
        <v>2</v>
      </c>
      <c r="N13" s="22" t="e">
        <f>IF('[5]Evaluación de Controles'!H20="X",IF(L13&gt;75,IF(G13&gt;2,G13-2,IF(G13&gt;1,G13-1,G13)),IF(L13&gt;50,IF(G13&gt;1,G13-1,G13),G13)),G13)</f>
        <v>#REF!</v>
      </c>
      <c r="O13" s="26" t="e">
        <f>INDEX([5]Listas!$L$4:$P$8,M13,N13)</f>
        <v>#REF!</v>
      </c>
      <c r="P13" s="25" t="s">
        <v>12</v>
      </c>
      <c r="Q13" s="24" t="s">
        <v>29</v>
      </c>
      <c r="R13" s="23" t="s">
        <v>28</v>
      </c>
      <c r="S13" s="22" t="s">
        <v>27</v>
      </c>
      <c r="T13" s="22" t="s">
        <v>26</v>
      </c>
      <c r="U13" s="22" t="s">
        <v>25</v>
      </c>
      <c r="V13" s="32"/>
      <c r="W13" s="79"/>
    </row>
    <row r="14" spans="1:23" s="19" customFormat="1" ht="132" customHeight="1" x14ac:dyDescent="0.25">
      <c r="A14" s="29">
        <v>3</v>
      </c>
      <c r="B14" s="22" t="s">
        <v>24</v>
      </c>
      <c r="C14" s="28" t="s">
        <v>23</v>
      </c>
      <c r="D14" s="22" t="s">
        <v>22</v>
      </c>
      <c r="E14" s="23" t="s">
        <v>15</v>
      </c>
      <c r="F14" s="22">
        <v>3</v>
      </c>
      <c r="G14" s="22">
        <v>2</v>
      </c>
      <c r="H14" s="26" t="str">
        <f>INDEX([5]Listas!$L$4:$P$8,F14,G14)</f>
        <v>MODERADA</v>
      </c>
      <c r="I14" s="27" t="s">
        <v>14</v>
      </c>
      <c r="J14" s="25" t="s">
        <v>21</v>
      </c>
      <c r="K14" s="25" t="str">
        <f>IF('[5]Evaluación de Controles'!F21="X","Probabilidad",IF('[5]Evaluación de Controles'!H21="X","Impacto",))</f>
        <v>Probabilidad</v>
      </c>
      <c r="L14" s="22">
        <f>'[5]Evaluación de Controles'!X21</f>
        <v>70</v>
      </c>
      <c r="M14" s="22">
        <f>IF('[5]Evaluación de Controles'!F21="X",IF(L14&gt;75,IF(F14&gt;2,F14-2,IF(F14&gt;1,F14-1,F14)),IF(L14&gt;50,IF(F14&gt;1,F14-1,F14),F14)),F14)</f>
        <v>2</v>
      </c>
      <c r="N14" s="22">
        <f>IF('[5]Evaluación de Controles'!H21="X",IF(L14&gt;75,IF(G14&gt;2,G14-2,IF(G14&gt;1,G14-1,G14)),IF(L14&gt;50,IF(G14&gt;1,G14-1,G14),G14)),G14)</f>
        <v>1</v>
      </c>
      <c r="O14" s="26" t="str">
        <f>INDEX([5]Listas!$L$4:$P$8,M14,N14)</f>
        <v>BAJA</v>
      </c>
      <c r="P14" s="25" t="s">
        <v>12</v>
      </c>
      <c r="Q14" s="24" t="s">
        <v>11</v>
      </c>
      <c r="R14" s="23" t="s">
        <v>10</v>
      </c>
      <c r="S14" s="22" t="s">
        <v>9</v>
      </c>
      <c r="T14" s="22" t="s">
        <v>20</v>
      </c>
      <c r="U14" s="22" t="s">
        <v>19</v>
      </c>
      <c r="V14" s="32"/>
      <c r="W14" s="126"/>
    </row>
    <row r="15" spans="1:23" s="19" customFormat="1" ht="112.5" customHeight="1" x14ac:dyDescent="0.25">
      <c r="A15" s="29">
        <v>4</v>
      </c>
      <c r="B15" s="22" t="s">
        <v>18</v>
      </c>
      <c r="C15" s="28" t="s">
        <v>17</v>
      </c>
      <c r="D15" s="22" t="s">
        <v>16</v>
      </c>
      <c r="E15" s="23" t="s">
        <v>15</v>
      </c>
      <c r="F15" s="22">
        <v>3</v>
      </c>
      <c r="G15" s="22">
        <v>3</v>
      </c>
      <c r="H15" s="26" t="str">
        <f>INDEX([5]Listas!$L$4:$P$8,F15,G15)</f>
        <v>ALTA</v>
      </c>
      <c r="I15" s="27" t="s">
        <v>14</v>
      </c>
      <c r="J15" s="25" t="s">
        <v>13</v>
      </c>
      <c r="K15" s="25" t="str">
        <f>IF('[5]Evaluación de Controles'!F22="X","Probabilidad",IF('[5]Evaluación de Controles'!H22="X","Impacto",))</f>
        <v>Probabilidad</v>
      </c>
      <c r="L15" s="22">
        <f>'[5]Evaluación de Controles'!X22</f>
        <v>70</v>
      </c>
      <c r="M15" s="22">
        <f>IF('[5]Evaluación de Controles'!F22="X",IF(L15&gt;75,IF(F15&gt;2,F15-2,IF(F15&gt;1,F15-1,F15)),IF(L15&gt;50,IF(F15&gt;1,F15-1,F15),F15)),F15)</f>
        <v>2</v>
      </c>
      <c r="N15" s="22">
        <f>IF('[5]Evaluación de Controles'!H22="X",IF(L15&gt;75,IF(G15&gt;2,G15-2,IF(G15&gt;1,G15-1,G15)),IF(L15&gt;50,IF(G15&gt;1,G15-1,G15),G15)),G15)</f>
        <v>2</v>
      </c>
      <c r="O15" s="26" t="str">
        <f>INDEX([5]Listas!$L$4:$P$8,M15,N15)</f>
        <v>BAJA</v>
      </c>
      <c r="P15" s="25" t="s">
        <v>12</v>
      </c>
      <c r="Q15" s="24" t="s">
        <v>11</v>
      </c>
      <c r="R15" s="23" t="s">
        <v>10</v>
      </c>
      <c r="S15" s="22" t="s">
        <v>9</v>
      </c>
      <c r="T15" s="22" t="s">
        <v>8</v>
      </c>
      <c r="U15" s="22" t="s">
        <v>7</v>
      </c>
      <c r="V15" s="31"/>
      <c r="W15" s="30"/>
    </row>
    <row r="16" spans="1:23" s="19" customFormat="1" ht="112.5" hidden="1" customHeight="1" x14ac:dyDescent="0.25">
      <c r="A16" s="29"/>
      <c r="B16" s="22"/>
      <c r="C16" s="28"/>
      <c r="D16" s="22"/>
      <c r="E16" s="23"/>
      <c r="F16" s="22"/>
      <c r="G16" s="22"/>
      <c r="H16" s="26"/>
      <c r="I16" s="27"/>
      <c r="J16" s="25"/>
      <c r="K16" s="25"/>
      <c r="L16" s="22"/>
      <c r="M16" s="22"/>
      <c r="N16" s="22"/>
      <c r="O16" s="26"/>
      <c r="P16" s="25"/>
      <c r="Q16" s="24"/>
      <c r="R16" s="23"/>
      <c r="S16" s="22"/>
      <c r="T16" s="22"/>
      <c r="U16" s="22"/>
      <c r="V16" s="21"/>
      <c r="W16" s="20"/>
    </row>
    <row r="17" spans="1:23" s="19" customFormat="1" ht="112.5" hidden="1" customHeight="1" x14ac:dyDescent="0.25">
      <c r="A17" s="29"/>
      <c r="B17" s="22"/>
      <c r="C17" s="28"/>
      <c r="D17" s="22"/>
      <c r="E17" s="23"/>
      <c r="F17" s="22"/>
      <c r="G17" s="22"/>
      <c r="H17" s="26"/>
      <c r="I17" s="27"/>
      <c r="J17" s="25"/>
      <c r="K17" s="25"/>
      <c r="L17" s="22"/>
      <c r="M17" s="22"/>
      <c r="N17" s="22"/>
      <c r="O17" s="26"/>
      <c r="P17" s="25"/>
      <c r="Q17" s="24"/>
      <c r="R17" s="23"/>
      <c r="S17" s="22"/>
      <c r="T17" s="22"/>
      <c r="U17" s="22"/>
      <c r="V17" s="21"/>
      <c r="W17" s="20"/>
    </row>
    <row r="18" spans="1:23" x14ac:dyDescent="0.2">
      <c r="B18" s="18"/>
      <c r="C18" s="17"/>
      <c r="D18" s="7"/>
      <c r="E18" s="7"/>
      <c r="F18" s="7"/>
      <c r="G18" s="7"/>
      <c r="H18" s="9"/>
      <c r="I18" s="8"/>
      <c r="J18" s="8"/>
      <c r="K18" s="7"/>
      <c r="L18" s="11"/>
      <c r="V18" s="1"/>
    </row>
    <row r="19" spans="1:23" x14ac:dyDescent="0.2">
      <c r="B19" s="12"/>
      <c r="C19" s="12"/>
      <c r="D19" s="12"/>
      <c r="E19" s="12"/>
      <c r="F19" s="256" t="s">
        <v>6</v>
      </c>
      <c r="G19" s="256"/>
      <c r="H19" s="10">
        <f>COUNTIF(H12:H15,"BAJA")</f>
        <v>0</v>
      </c>
      <c r="I19" s="8"/>
      <c r="J19" s="8"/>
      <c r="K19" s="7"/>
      <c r="L19" s="11"/>
      <c r="M19" s="256" t="s">
        <v>6</v>
      </c>
      <c r="N19" s="256"/>
      <c r="O19" s="10">
        <f>COUNTIF(O12:O15,"BAJA")</f>
        <v>2</v>
      </c>
      <c r="V19" s="1"/>
    </row>
    <row r="20" spans="1:23" x14ac:dyDescent="0.2">
      <c r="B20" s="285"/>
      <c r="C20" s="285"/>
      <c r="D20" s="285"/>
      <c r="E20" s="285"/>
      <c r="F20" s="256" t="s">
        <v>5</v>
      </c>
      <c r="G20" s="256"/>
      <c r="H20" s="10">
        <f>COUNTIF(H12:H15,"MODERADA")</f>
        <v>2</v>
      </c>
      <c r="I20" s="8"/>
      <c r="J20" s="8"/>
      <c r="K20" s="7"/>
      <c r="L20" s="12"/>
      <c r="M20" s="256" t="s">
        <v>5</v>
      </c>
      <c r="N20" s="256"/>
      <c r="O20" s="10">
        <f>COUNTIF(O12:O15,"MODERADA")</f>
        <v>0</v>
      </c>
      <c r="V20" s="1"/>
    </row>
    <row r="21" spans="1:23" x14ac:dyDescent="0.2">
      <c r="B21" s="15"/>
      <c r="D21" s="15"/>
      <c r="E21" s="7"/>
      <c r="F21" s="256" t="s">
        <v>4</v>
      </c>
      <c r="G21" s="256"/>
      <c r="H21" s="10">
        <f>COUNTIF(H12:H15,"ALTA")</f>
        <v>2</v>
      </c>
      <c r="I21" s="8"/>
      <c r="J21" s="8"/>
      <c r="K21" s="7"/>
      <c r="L21" s="7"/>
      <c r="M21" s="256" t="s">
        <v>4</v>
      </c>
      <c r="N21" s="256"/>
      <c r="O21" s="10">
        <f>COUNTIF(O12:O15,"ALTA")</f>
        <v>0</v>
      </c>
      <c r="P21" s="1"/>
      <c r="U21" s="1"/>
      <c r="V21" s="1"/>
    </row>
    <row r="22" spans="1:23" ht="15.75" x14ac:dyDescent="0.2">
      <c r="B22" s="14" t="s">
        <v>3</v>
      </c>
      <c r="D22" s="13" t="s">
        <v>2</v>
      </c>
      <c r="E22" s="12"/>
      <c r="F22" s="256" t="s">
        <v>1</v>
      </c>
      <c r="G22" s="256"/>
      <c r="H22" s="10">
        <f>COUNTIF(H12:H15,"EXTREMA")</f>
        <v>0</v>
      </c>
      <c r="I22" s="8"/>
      <c r="J22" s="8"/>
      <c r="K22" s="7"/>
      <c r="L22" s="11"/>
      <c r="M22" s="256" t="s">
        <v>1</v>
      </c>
      <c r="N22" s="256"/>
      <c r="O22" s="10">
        <f>COUNTIF(O12:O15,"EXTREMA")</f>
        <v>0</v>
      </c>
      <c r="V22" s="1"/>
    </row>
    <row r="23" spans="1:23" x14ac:dyDescent="0.2">
      <c r="D23" s="7"/>
      <c r="F23" s="7"/>
      <c r="G23" s="7"/>
      <c r="H23" s="9"/>
      <c r="I23" s="8"/>
      <c r="J23" s="8"/>
      <c r="K23" s="7"/>
      <c r="L23" s="7" t="s">
        <v>0</v>
      </c>
      <c r="O23" s="1"/>
      <c r="P23" s="1"/>
      <c r="U23" s="1"/>
      <c r="V23" s="1"/>
    </row>
    <row r="24" spans="1:23" ht="15.75" x14ac:dyDescent="0.2">
      <c r="B24" s="6"/>
      <c r="C24" s="5"/>
    </row>
  </sheetData>
  <mergeCells count="38">
    <mergeCell ref="F10:G10"/>
    <mergeCell ref="H10:H11"/>
    <mergeCell ref="Q1:S1"/>
    <mergeCell ref="Q2:S2"/>
    <mergeCell ref="Q3:S3"/>
    <mergeCell ref="D1:P2"/>
    <mergeCell ref="D3:P3"/>
    <mergeCell ref="J10:K10"/>
    <mergeCell ref="I10:I11"/>
    <mergeCell ref="B5:U5"/>
    <mergeCell ref="B1:C3"/>
    <mergeCell ref="U10:U11"/>
    <mergeCell ref="P10:P11"/>
    <mergeCell ref="Q10:Q11"/>
    <mergeCell ref="T10:T11"/>
    <mergeCell ref="E7:P7"/>
    <mergeCell ref="Q7:R7"/>
    <mergeCell ref="S7:U7"/>
    <mergeCell ref="E8:U8"/>
    <mergeCell ref="B10:B11"/>
    <mergeCell ref="C10:C11"/>
    <mergeCell ref="D10:D11"/>
    <mergeCell ref="E10:E11"/>
    <mergeCell ref="B20:E20"/>
    <mergeCell ref="V10:W10"/>
    <mergeCell ref="M22:N22"/>
    <mergeCell ref="F22:G22"/>
    <mergeCell ref="F21:G21"/>
    <mergeCell ref="M19:N19"/>
    <mergeCell ref="M20:N20"/>
    <mergeCell ref="M21:N21"/>
    <mergeCell ref="R10:R11"/>
    <mergeCell ref="S10:S11"/>
    <mergeCell ref="M10:N10"/>
    <mergeCell ref="O10:O11"/>
    <mergeCell ref="F19:G19"/>
    <mergeCell ref="F20:G20"/>
    <mergeCell ref="L10:L11"/>
  </mergeCells>
  <conditionalFormatting sqref="H6 O6 H9 O9 H18:H1048576 O18:O1048576">
    <cfRule type="cellIs" dxfId="427" priority="19" operator="equal">
      <formula>"BAJA"</formula>
    </cfRule>
  </conditionalFormatting>
  <conditionalFormatting sqref="H6 O6 H9 O9 H18:H1048576 O18:O1048576">
    <cfRule type="cellIs" dxfId="426" priority="16" operator="equal">
      <formula>"EXTREMA"</formula>
    </cfRule>
    <cfRule type="cellIs" dxfId="425" priority="17" operator="equal">
      <formula>"ALTA"</formula>
    </cfRule>
    <cfRule type="cellIs" dxfId="424" priority="18" operator="equal">
      <formula>"MODERADA"</formula>
    </cfRule>
  </conditionalFormatting>
  <conditionalFormatting sqref="E6:F6 M6:N6 E9:F9 F12:G17 E18:F1048576 M9:N9 M18:N1048576">
    <cfRule type="colorScale" priority="15">
      <colorScale>
        <cfvo type="num" val="1"/>
        <cfvo type="num" val="3"/>
        <cfvo type="num" val="5"/>
        <color theme="6" tint="-0.499984740745262"/>
        <color rgb="FFFFFF00"/>
        <color rgb="FFC00000"/>
      </colorScale>
    </cfRule>
  </conditionalFormatting>
  <conditionalFormatting sqref="H12:H17">
    <cfRule type="cellIs" dxfId="423" priority="11" operator="equal">
      <formula>"EXTREMA"</formula>
    </cfRule>
    <cfRule type="cellIs" dxfId="422" priority="12" operator="equal">
      <formula>"ALTA"</formula>
    </cfRule>
    <cfRule type="cellIs" dxfId="421" priority="13" operator="equal">
      <formula>"MODERADA"</formula>
    </cfRule>
    <cfRule type="cellIs" dxfId="420" priority="14" operator="equal">
      <formula>"BAJA"</formula>
    </cfRule>
  </conditionalFormatting>
  <conditionalFormatting sqref="O12:O17">
    <cfRule type="cellIs" dxfId="419" priority="7" operator="equal">
      <formula>"EXTREMA"</formula>
    </cfRule>
    <cfRule type="cellIs" dxfId="418" priority="8" operator="equal">
      <formula>"ALTA"</formula>
    </cfRule>
    <cfRule type="cellIs" dxfId="417" priority="9" operator="equal">
      <formula>"MODERADA"</formula>
    </cfRule>
    <cfRule type="cellIs" dxfId="416" priority="10" operator="equal">
      <formula>"BAJA"</formula>
    </cfRule>
  </conditionalFormatting>
  <conditionalFormatting sqref="M12:N17">
    <cfRule type="colorScale" priority="6">
      <colorScale>
        <cfvo type="num" val="1"/>
        <cfvo type="num" val="3"/>
        <cfvo type="num" val="5"/>
        <color theme="6" tint="-0.499984740745262"/>
        <color rgb="FFFFFF00"/>
        <color rgb="FFC00000"/>
      </colorScale>
    </cfRule>
  </conditionalFormatting>
  <conditionalFormatting sqref="F10:G11 M10:N11">
    <cfRule type="colorScale" priority="5">
      <colorScale>
        <cfvo type="num" val="1"/>
        <cfvo type="num" val="3"/>
        <cfvo type="num" val="5"/>
        <color theme="6" tint="-0.499984740745262"/>
        <color rgb="FFFFFF00"/>
        <color rgb="FFC00000"/>
      </colorScale>
    </cfRule>
  </conditionalFormatting>
  <conditionalFormatting sqref="H10:H11 O10:O11">
    <cfRule type="cellIs" dxfId="415" priority="4" operator="equal">
      <formula>"BAJA"</formula>
    </cfRule>
  </conditionalFormatting>
  <conditionalFormatting sqref="H10:H11 O10:O11">
    <cfRule type="cellIs" dxfId="414" priority="1" operator="equal">
      <formula>"EXTREMA"</formula>
    </cfRule>
    <cfRule type="cellIs" dxfId="413" priority="2" operator="equal">
      <formula>"ALTA"</formula>
    </cfRule>
    <cfRule type="cellIs" dxfId="412" priority="3" operator="equal">
      <formula>"MODERADA"</formula>
    </cfRule>
  </conditionalFormatting>
  <printOptions horizontalCentered="1"/>
  <pageMargins left="1.1417322834645669" right="0.27559055118110237" top="0.6692913385826772" bottom="0.23622047244094491" header="0.31496062992125984" footer="0.15748031496062992"/>
  <pageSetup paperSize="5" scale="73"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Z36"/>
  <sheetViews>
    <sheetView showGridLines="0" zoomScale="70" zoomScaleNormal="70" workbookViewId="0">
      <selection activeCell="E1" sqref="E1:R3"/>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1.7109375" style="1" customWidth="1"/>
    <col min="6" max="8" width="6.7109375" style="1" customWidth="1"/>
    <col min="9" max="9" width="6.7109375" style="3" customWidth="1"/>
    <col min="10" max="10" width="21.71093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19.140625" style="1" customWidth="1"/>
    <col min="21" max="21" width="16.7109375" style="1" customWidth="1"/>
    <col min="22" max="22" width="16.7109375" style="2" customWidth="1"/>
    <col min="23" max="23" width="13" style="2" hidden="1" customWidth="1"/>
    <col min="24" max="24" width="46.140625" style="1" hidden="1" customWidth="1"/>
    <col min="25" max="25" width="13" style="2" customWidth="1"/>
    <col min="26" max="26" width="46.140625" style="1" customWidth="1"/>
    <col min="27" max="16384" width="11.42578125" style="1"/>
  </cols>
  <sheetData>
    <row r="1" spans="1:26" ht="21" x14ac:dyDescent="0.35">
      <c r="B1" s="320"/>
      <c r="C1" s="321"/>
      <c r="D1" s="58"/>
      <c r="E1" s="370" t="s">
        <v>69</v>
      </c>
      <c r="F1" s="370"/>
      <c r="G1" s="370"/>
      <c r="H1" s="370"/>
      <c r="I1" s="370"/>
      <c r="J1" s="370"/>
      <c r="K1" s="370"/>
      <c r="L1" s="370"/>
      <c r="M1" s="370"/>
      <c r="N1" s="370"/>
      <c r="O1" s="370"/>
      <c r="P1" s="370"/>
      <c r="Q1" s="370"/>
      <c r="R1" s="370"/>
      <c r="S1" s="268" t="s">
        <v>73</v>
      </c>
      <c r="T1" s="269"/>
      <c r="U1" s="270"/>
      <c r="V1" s="337"/>
      <c r="W1" s="58"/>
      <c r="X1" s="58"/>
      <c r="Y1" s="338"/>
    </row>
    <row r="2" spans="1:26" ht="36.75" customHeight="1" x14ac:dyDescent="0.35">
      <c r="B2" s="322"/>
      <c r="C2" s="323"/>
      <c r="D2" s="63"/>
      <c r="E2" s="350"/>
      <c r="F2" s="350"/>
      <c r="G2" s="350"/>
      <c r="H2" s="350"/>
      <c r="I2" s="350"/>
      <c r="J2" s="350"/>
      <c r="K2" s="350"/>
      <c r="L2" s="350"/>
      <c r="M2" s="350"/>
      <c r="N2" s="350"/>
      <c r="O2" s="350"/>
      <c r="P2" s="350"/>
      <c r="Q2" s="350"/>
      <c r="R2" s="350"/>
      <c r="S2" s="271" t="s">
        <v>70</v>
      </c>
      <c r="T2" s="272"/>
      <c r="U2" s="273"/>
      <c r="V2" s="339"/>
      <c r="W2" s="59"/>
      <c r="X2" s="59"/>
      <c r="Y2" s="340"/>
    </row>
    <row r="3" spans="1:26" ht="54.75" customHeight="1" thickBot="1" x14ac:dyDescent="0.4">
      <c r="B3" s="324"/>
      <c r="C3" s="325"/>
      <c r="D3" s="60"/>
      <c r="E3" s="371" t="s">
        <v>72</v>
      </c>
      <c r="F3" s="371"/>
      <c r="G3" s="371"/>
      <c r="H3" s="371"/>
      <c r="I3" s="371"/>
      <c r="J3" s="371"/>
      <c r="K3" s="371"/>
      <c r="L3" s="371"/>
      <c r="M3" s="371"/>
      <c r="N3" s="371"/>
      <c r="O3" s="371"/>
      <c r="P3" s="371"/>
      <c r="Q3" s="371"/>
      <c r="R3" s="371"/>
      <c r="S3" s="274" t="s">
        <v>71</v>
      </c>
      <c r="T3" s="275"/>
      <c r="U3" s="276"/>
      <c r="V3" s="341"/>
      <c r="W3" s="60"/>
      <c r="X3" s="60"/>
      <c r="Y3" s="342"/>
    </row>
    <row r="4" spans="1:26" ht="21" x14ac:dyDescent="0.35">
      <c r="D4" s="48"/>
      <c r="E4" s="48"/>
      <c r="F4" s="48"/>
      <c r="G4" s="48"/>
      <c r="H4" s="48"/>
      <c r="I4" s="49"/>
      <c r="J4" s="48"/>
      <c r="K4" s="48"/>
      <c r="L4" s="48"/>
      <c r="M4" s="48"/>
    </row>
    <row r="5" spans="1:26" s="19" customFormat="1" ht="24" customHeight="1" x14ac:dyDescent="0.25">
      <c r="A5" s="45"/>
      <c r="D5" s="326" t="s">
        <v>68</v>
      </c>
      <c r="E5" s="327"/>
      <c r="F5" s="227" t="s">
        <v>182</v>
      </c>
      <c r="G5" s="227"/>
      <c r="H5" s="227"/>
      <c r="I5" s="227"/>
      <c r="J5" s="227"/>
      <c r="K5" s="227"/>
      <c r="L5" s="227"/>
      <c r="M5" s="227"/>
      <c r="N5" s="227"/>
      <c r="O5" s="227"/>
      <c r="P5" s="227"/>
      <c r="Q5" s="227"/>
      <c r="R5" s="228" t="s">
        <v>66</v>
      </c>
      <c r="S5" s="228"/>
      <c r="T5" s="229">
        <v>2021</v>
      </c>
      <c r="U5" s="229"/>
      <c r="V5" s="229"/>
      <c r="W5" s="47"/>
      <c r="Y5" s="47"/>
    </row>
    <row r="6" spans="1:26" s="19" customFormat="1" ht="42" customHeight="1" x14ac:dyDescent="0.25">
      <c r="A6" s="45"/>
      <c r="D6" s="326" t="s">
        <v>65</v>
      </c>
      <c r="E6" s="327"/>
      <c r="F6" s="230" t="s">
        <v>183</v>
      </c>
      <c r="G6" s="230"/>
      <c r="H6" s="230"/>
      <c r="I6" s="230"/>
      <c r="J6" s="230"/>
      <c r="K6" s="230"/>
      <c r="L6" s="230"/>
      <c r="M6" s="230"/>
      <c r="N6" s="230"/>
      <c r="O6" s="230"/>
      <c r="P6" s="230"/>
      <c r="Q6" s="230"/>
      <c r="R6" s="230"/>
      <c r="S6" s="230"/>
      <c r="T6" s="230"/>
      <c r="U6" s="230"/>
      <c r="V6" s="230"/>
      <c r="W6" s="46"/>
      <c r="Y6" s="46"/>
    </row>
    <row r="7" spans="1:26" s="19" customFormat="1" ht="15" x14ac:dyDescent="0.25">
      <c r="A7" s="45"/>
      <c r="B7" s="44"/>
      <c r="C7" s="44"/>
      <c r="I7" s="42"/>
      <c r="J7" s="43"/>
      <c r="K7" s="43"/>
      <c r="P7" s="42"/>
      <c r="Q7" s="42"/>
      <c r="V7" s="42"/>
      <c r="W7" s="42"/>
      <c r="Y7" s="42"/>
    </row>
    <row r="8" spans="1:26" s="33" customFormat="1" ht="30" customHeight="1" x14ac:dyDescent="0.25">
      <c r="A8" s="41"/>
      <c r="B8" s="231" t="s">
        <v>63</v>
      </c>
      <c r="C8" s="231" t="s">
        <v>62</v>
      </c>
      <c r="D8" s="231" t="s">
        <v>61</v>
      </c>
      <c r="E8" s="231" t="s">
        <v>60</v>
      </c>
      <c r="F8" s="232" t="s">
        <v>59</v>
      </c>
      <c r="G8" s="231" t="s">
        <v>58</v>
      </c>
      <c r="H8" s="231"/>
      <c r="I8" s="241" t="s">
        <v>53</v>
      </c>
      <c r="J8" s="235" t="s">
        <v>57</v>
      </c>
      <c r="K8" s="237" t="s">
        <v>56</v>
      </c>
      <c r="L8" s="238"/>
      <c r="M8" s="239" t="s">
        <v>55</v>
      </c>
      <c r="N8" s="231" t="s">
        <v>54</v>
      </c>
      <c r="O8" s="231"/>
      <c r="P8" s="241" t="s">
        <v>53</v>
      </c>
      <c r="Q8" s="232" t="s">
        <v>52</v>
      </c>
      <c r="R8" s="231" t="s">
        <v>51</v>
      </c>
      <c r="S8" s="328" t="s">
        <v>50</v>
      </c>
      <c r="T8" s="231" t="s">
        <v>184</v>
      </c>
      <c r="U8" s="235" t="s">
        <v>48</v>
      </c>
      <c r="V8" s="231" t="s">
        <v>47</v>
      </c>
      <c r="W8" s="279" t="s">
        <v>281</v>
      </c>
      <c r="X8" s="280"/>
    </row>
    <row r="9" spans="1:26" s="33" customFormat="1" ht="87" customHeight="1" x14ac:dyDescent="0.25">
      <c r="A9" s="41"/>
      <c r="B9" s="231"/>
      <c r="C9" s="231"/>
      <c r="D9" s="231"/>
      <c r="E9" s="231"/>
      <c r="F9" s="232"/>
      <c r="G9" s="40" t="s">
        <v>44</v>
      </c>
      <c r="H9" s="62" t="s">
        <v>43</v>
      </c>
      <c r="I9" s="242"/>
      <c r="J9" s="236"/>
      <c r="K9" s="61" t="s">
        <v>46</v>
      </c>
      <c r="L9" s="37" t="s">
        <v>45</v>
      </c>
      <c r="M9" s="240"/>
      <c r="N9" s="36" t="s">
        <v>44</v>
      </c>
      <c r="O9" s="35" t="s">
        <v>43</v>
      </c>
      <c r="P9" s="242"/>
      <c r="Q9" s="232"/>
      <c r="R9" s="231"/>
      <c r="S9" s="328"/>
      <c r="T9" s="231"/>
      <c r="U9" s="236"/>
      <c r="V9" s="231"/>
      <c r="W9" s="34" t="s">
        <v>42</v>
      </c>
      <c r="X9" s="34" t="s">
        <v>41</v>
      </c>
    </row>
    <row r="10" spans="1:26" s="19" customFormat="1" ht="149.25" customHeight="1" x14ac:dyDescent="0.25">
      <c r="A10" s="29">
        <v>1</v>
      </c>
      <c r="B10" s="22" t="s">
        <v>185</v>
      </c>
      <c r="C10" s="28" t="s">
        <v>186</v>
      </c>
      <c r="D10" s="22"/>
      <c r="E10" s="22" t="s">
        <v>187</v>
      </c>
      <c r="F10" s="23" t="s">
        <v>15</v>
      </c>
      <c r="G10" s="22">
        <v>5</v>
      </c>
      <c r="H10" s="22">
        <v>3</v>
      </c>
      <c r="I10" s="26" t="str">
        <f>INDEX([6]Listas!$L$4:$P$8,G10,H10)</f>
        <v>EXTREMA</v>
      </c>
      <c r="J10" s="27" t="s">
        <v>188</v>
      </c>
      <c r="K10" s="25" t="s">
        <v>21</v>
      </c>
      <c r="L10" s="25"/>
      <c r="M10" s="22">
        <f>'[6]Evaluación de Controles'!X23</f>
        <v>85</v>
      </c>
      <c r="N10" s="22">
        <f>IF('[6]Evaluación de Controles'!F23="X",IF(M10&gt;75,IF(G10&gt;2,G10-2,IF(G10&gt;1,G10-1,G10)),IF(M10&gt;50,IF(G10&gt;1,G10-1,G10),G10)),G10)</f>
        <v>3</v>
      </c>
      <c r="O10" s="22">
        <f>IF('[6]Evaluación de Controles'!H23="X",IF(M10&gt;75,IF(H10&gt;2,H10-2,IF(H10&gt;1,H10-1,H10)),IF(M10&gt;50,IF(H10&gt;1,H10-1,H10),H10)),H10)</f>
        <v>3</v>
      </c>
      <c r="P10" s="26" t="str">
        <f>INDEX([6]Listas!$L$4:$P$8,N10,O10)</f>
        <v>ALTA</v>
      </c>
      <c r="Q10" s="25" t="s">
        <v>189</v>
      </c>
      <c r="R10" s="24" t="s">
        <v>190</v>
      </c>
      <c r="S10" s="25" t="s">
        <v>191</v>
      </c>
      <c r="T10" s="22" t="s">
        <v>192</v>
      </c>
      <c r="U10" s="22" t="s">
        <v>193</v>
      </c>
      <c r="V10" s="22" t="s">
        <v>194</v>
      </c>
      <c r="W10" s="32"/>
      <c r="X10" s="79"/>
    </row>
    <row r="11" spans="1:26" s="19" customFormat="1" ht="162" customHeight="1" x14ac:dyDescent="0.25">
      <c r="A11" s="29">
        <v>2</v>
      </c>
      <c r="B11" s="22" t="s">
        <v>195</v>
      </c>
      <c r="C11" s="65" t="s">
        <v>196</v>
      </c>
      <c r="D11" s="22"/>
      <c r="E11" s="22" t="s">
        <v>197</v>
      </c>
      <c r="F11" s="23" t="s">
        <v>80</v>
      </c>
      <c r="G11" s="22">
        <v>3</v>
      </c>
      <c r="H11" s="22">
        <v>3</v>
      </c>
      <c r="I11" s="26" t="str">
        <f>INDEX([6]Listas!$L$4:$P$8,G11,H11)</f>
        <v>ALTA</v>
      </c>
      <c r="J11" s="27" t="s">
        <v>198</v>
      </c>
      <c r="K11" s="25" t="s">
        <v>13</v>
      </c>
      <c r="L11" s="25" t="str">
        <f>IF('[6]Evaluación de Controles'!F24="X","Probabilidad",IF('[6]Evaluación de Controles'!H24="X","Impacto",))</f>
        <v>Probabilidad</v>
      </c>
      <c r="M11" s="22">
        <f>'[6]Evaluación de Controles'!X24</f>
        <v>85</v>
      </c>
      <c r="N11" s="22">
        <f>IF('[6]Evaluación de Controles'!F24="X",IF(M11&gt;75,IF(G11&gt;2,G11-2,IF(G11&gt;1,G11-1,G11)),IF(M11&gt;50,IF(G11&gt;1,G11-1,G11),G11)),G11)</f>
        <v>1</v>
      </c>
      <c r="O11" s="22">
        <f>IF('[6]Evaluación de Controles'!H24="X",IF(M11&gt;75,IF(H11&gt;2,H11-2,IF(H11&gt;1,H11-1,H11)),IF(M11&gt;50,IF(H11&gt;1,H11-1,H11),H11)),H11)</f>
        <v>3</v>
      </c>
      <c r="P11" s="26" t="str">
        <f>INDEX([6]Listas!$L$4:$P$8,N11,O11)</f>
        <v>MODERADA</v>
      </c>
      <c r="Q11" s="25" t="s">
        <v>12</v>
      </c>
      <c r="R11" s="24" t="s">
        <v>199</v>
      </c>
      <c r="S11" s="25" t="s">
        <v>28</v>
      </c>
      <c r="T11" s="22" t="s">
        <v>192</v>
      </c>
      <c r="U11" s="22" t="s">
        <v>200</v>
      </c>
      <c r="V11" s="22" t="s">
        <v>201</v>
      </c>
      <c r="W11" s="32"/>
      <c r="X11" s="79"/>
    </row>
    <row r="12" spans="1:26" s="19" customFormat="1" ht="157.5" customHeight="1" x14ac:dyDescent="0.25">
      <c r="A12" s="29">
        <v>3</v>
      </c>
      <c r="B12" s="22" t="s">
        <v>202</v>
      </c>
      <c r="C12" s="28" t="s">
        <v>203</v>
      </c>
      <c r="D12" s="22"/>
      <c r="E12" s="22" t="s">
        <v>204</v>
      </c>
      <c r="F12" s="23" t="s">
        <v>15</v>
      </c>
      <c r="G12" s="22">
        <v>4</v>
      </c>
      <c r="H12" s="22">
        <v>3</v>
      </c>
      <c r="I12" s="26" t="str">
        <f>INDEX([6]Listas!$L$4:$P$8,G12,H12)</f>
        <v>ALTA</v>
      </c>
      <c r="J12" s="27" t="s">
        <v>205</v>
      </c>
      <c r="K12" s="25" t="s">
        <v>169</v>
      </c>
      <c r="L12" s="25" t="str">
        <f>IF('[6]Evaluación de Controles'!F25="X","Probabilidad",IF('[6]Evaluación de Controles'!H25="X","Impacto",))</f>
        <v>Probabilidad</v>
      </c>
      <c r="M12" s="22">
        <f>'[6]Evaluación de Controles'!X25</f>
        <v>85</v>
      </c>
      <c r="N12" s="22">
        <f>IF('[6]Evaluación de Controles'!F25="X",IF(M12&gt;75,IF(G12&gt;2,G12-2,IF(G12&gt;1,G12-1,G12)),IF(M12&gt;50,IF(G12&gt;1,G12-1,G12),G12)),G12)</f>
        <v>2</v>
      </c>
      <c r="O12" s="22">
        <f>IF('[6]Evaluación de Controles'!H25="X",IF(M12&gt;75,IF(H12&gt;2,H12-2,IF(H12&gt;1,H12-1,H12)),IF(M12&gt;50,IF(H12&gt;1,H12-1,H12),H12)),H12)</f>
        <v>3</v>
      </c>
      <c r="P12" s="26" t="str">
        <f>INDEX([6]Listas!$L$4:$P$8,N12,O12)</f>
        <v>MODERADA</v>
      </c>
      <c r="Q12" s="25" t="s">
        <v>189</v>
      </c>
      <c r="R12" s="24" t="s">
        <v>206</v>
      </c>
      <c r="S12" s="25" t="s">
        <v>207</v>
      </c>
      <c r="T12" s="22" t="s">
        <v>192</v>
      </c>
      <c r="U12" s="22" t="s">
        <v>208</v>
      </c>
      <c r="V12" s="22" t="s">
        <v>209</v>
      </c>
      <c r="W12" s="32"/>
      <c r="X12" s="79"/>
    </row>
    <row r="13" spans="1:26" s="19" customFormat="1" ht="105.75" hidden="1" customHeight="1" x14ac:dyDescent="0.25">
      <c r="A13" s="29"/>
      <c r="B13" s="22"/>
      <c r="C13" s="28"/>
      <c r="D13" s="22"/>
      <c r="E13" s="22"/>
      <c r="F13" s="23"/>
      <c r="G13" s="22"/>
      <c r="H13" s="22"/>
      <c r="I13" s="26"/>
      <c r="J13" s="27"/>
      <c r="K13" s="25"/>
      <c r="L13" s="25"/>
      <c r="M13" s="22"/>
      <c r="N13" s="22"/>
      <c r="O13" s="22"/>
      <c r="P13" s="26"/>
      <c r="Q13" s="25"/>
      <c r="R13" s="24"/>
      <c r="S13" s="25"/>
      <c r="T13" s="22"/>
      <c r="U13" s="22"/>
      <c r="V13" s="22"/>
      <c r="W13" s="73"/>
      <c r="X13" s="74"/>
      <c r="Y13" s="73"/>
      <c r="Z13" s="75"/>
    </row>
    <row r="14" spans="1:26" s="19" customFormat="1" ht="115.5" hidden="1" customHeight="1" x14ac:dyDescent="0.25">
      <c r="A14" s="29"/>
      <c r="B14" s="22"/>
      <c r="C14" s="28"/>
      <c r="D14" s="22"/>
      <c r="E14" s="22"/>
      <c r="F14" s="23"/>
      <c r="G14" s="22"/>
      <c r="H14" s="22"/>
      <c r="I14" s="26"/>
      <c r="J14" s="27"/>
      <c r="K14" s="25"/>
      <c r="L14" s="25"/>
      <c r="M14" s="22"/>
      <c r="N14" s="22"/>
      <c r="O14" s="22"/>
      <c r="P14" s="26"/>
      <c r="Q14" s="25"/>
      <c r="R14" s="24"/>
      <c r="S14" s="25"/>
      <c r="T14" s="22"/>
      <c r="U14" s="22"/>
      <c r="V14" s="22"/>
      <c r="W14" s="73"/>
      <c r="X14" s="74"/>
      <c r="Y14" s="73"/>
      <c r="Z14" s="75"/>
    </row>
    <row r="15" spans="1:26" ht="26.25" x14ac:dyDescent="0.2">
      <c r="D15" s="7"/>
      <c r="I15" s="1"/>
      <c r="J15" s="1"/>
      <c r="K15" s="1"/>
      <c r="P15" s="1"/>
      <c r="Q15" s="1"/>
      <c r="V15" s="1"/>
      <c r="W15" s="76"/>
      <c r="X15" s="75"/>
      <c r="Y15" s="76"/>
      <c r="Z15" s="75"/>
    </row>
    <row r="16" spans="1:26" x14ac:dyDescent="0.2">
      <c r="D16" s="7"/>
      <c r="G16" s="256" t="s">
        <v>6</v>
      </c>
      <c r="H16" s="256"/>
      <c r="I16" s="10">
        <f>COUNTIF(I10:I12,"BAJA")</f>
        <v>0</v>
      </c>
      <c r="J16" s="1"/>
      <c r="K16" s="1"/>
      <c r="N16" s="256" t="s">
        <v>6</v>
      </c>
      <c r="O16" s="256"/>
      <c r="P16" s="10">
        <f>COUNTIF(P10:P12,"BAJA")</f>
        <v>0</v>
      </c>
      <c r="Q16" s="1"/>
      <c r="V16" s="1"/>
      <c r="W16" s="1"/>
      <c r="Y16" s="1"/>
    </row>
    <row r="17" spans="2:25" x14ac:dyDescent="0.2">
      <c r="D17" s="7"/>
      <c r="G17" s="256" t="s">
        <v>5</v>
      </c>
      <c r="H17" s="256"/>
      <c r="I17" s="10">
        <f>COUNTIF(I10:I12,"MODERADA")</f>
        <v>0</v>
      </c>
      <c r="J17" s="1"/>
      <c r="K17" s="1"/>
      <c r="N17" s="256" t="s">
        <v>5</v>
      </c>
      <c r="O17" s="256"/>
      <c r="P17" s="10">
        <f>COUNTIF(P10:P12,"MODERADA")</f>
        <v>2</v>
      </c>
      <c r="Q17" s="1"/>
      <c r="V17" s="1"/>
      <c r="W17" s="1"/>
      <c r="Y17" s="1"/>
    </row>
    <row r="18" spans="2:25" x14ac:dyDescent="0.2">
      <c r="B18" s="15"/>
      <c r="D18" s="7"/>
      <c r="E18" s="15"/>
      <c r="G18" s="256" t="s">
        <v>4</v>
      </c>
      <c r="H18" s="256"/>
      <c r="I18" s="10">
        <f>COUNTIF(I10:I12,"ALTA")</f>
        <v>2</v>
      </c>
      <c r="J18" s="1"/>
      <c r="K18" s="1"/>
      <c r="N18" s="256" t="s">
        <v>4</v>
      </c>
      <c r="O18" s="256"/>
      <c r="P18" s="10">
        <f>COUNTIF(P10:P12,"ALTA")</f>
        <v>1</v>
      </c>
      <c r="Q18" s="1"/>
      <c r="V18" s="1"/>
      <c r="W18" s="1"/>
      <c r="Y18" s="1"/>
    </row>
    <row r="19" spans="2:25" ht="15.75" x14ac:dyDescent="0.2">
      <c r="B19" s="14" t="s">
        <v>3</v>
      </c>
      <c r="D19" s="7"/>
      <c r="E19" s="13" t="s">
        <v>2</v>
      </c>
      <c r="G19" s="256" t="s">
        <v>1</v>
      </c>
      <c r="H19" s="256"/>
      <c r="I19" s="10">
        <f>COUNTIF(I10:I12,"EXTREMA")</f>
        <v>1</v>
      </c>
      <c r="J19" s="1"/>
      <c r="K19" s="1"/>
      <c r="N19" s="256" t="s">
        <v>1</v>
      </c>
      <c r="O19" s="256"/>
      <c r="P19" s="10">
        <f>COUNTIF(P10:P12,"EXTREMA")</f>
        <v>0</v>
      </c>
      <c r="Q19" s="1"/>
      <c r="V19" s="1"/>
      <c r="W19" s="1"/>
      <c r="Y19" s="1"/>
    </row>
    <row r="20" spans="2:25" x14ac:dyDescent="0.2">
      <c r="D20" s="7"/>
      <c r="I20" s="1"/>
      <c r="J20" s="1"/>
      <c r="K20" s="1"/>
      <c r="P20" s="1"/>
      <c r="Q20" s="1"/>
      <c r="V20" s="1"/>
      <c r="W20" s="1"/>
      <c r="Y20" s="1"/>
    </row>
    <row r="21" spans="2:25" x14ac:dyDescent="0.2">
      <c r="D21" s="7"/>
      <c r="I21" s="1"/>
      <c r="J21" s="1"/>
      <c r="K21" s="1"/>
      <c r="P21" s="1"/>
      <c r="Q21" s="1"/>
      <c r="V21" s="1"/>
      <c r="W21" s="1"/>
      <c r="Y21" s="1"/>
    </row>
    <row r="22" spans="2:25" ht="15.75" x14ac:dyDescent="0.2">
      <c r="B22" s="6"/>
      <c r="C22" s="5"/>
      <c r="D22" s="7"/>
      <c r="I22" s="1"/>
      <c r="J22" s="1"/>
      <c r="K22" s="1"/>
      <c r="P22" s="1"/>
      <c r="Q22" s="1"/>
      <c r="V22" s="1"/>
    </row>
    <row r="23" spans="2:25" x14ac:dyDescent="0.2">
      <c r="D23" s="7"/>
      <c r="I23" s="1"/>
      <c r="J23" s="1"/>
      <c r="K23" s="1"/>
      <c r="P23" s="1"/>
      <c r="Q23" s="1"/>
      <c r="V23" s="1"/>
    </row>
    <row r="24" spans="2:25" x14ac:dyDescent="0.2">
      <c r="D24" s="7"/>
      <c r="I24" s="1"/>
      <c r="J24" s="1"/>
      <c r="K24" s="1"/>
      <c r="P24" s="1"/>
      <c r="Q24" s="1"/>
      <c r="V24" s="1"/>
    </row>
    <row r="25" spans="2:25" x14ac:dyDescent="0.2">
      <c r="D25" s="7"/>
      <c r="I25" s="1"/>
      <c r="J25" s="1"/>
      <c r="K25" s="1"/>
      <c r="P25" s="1"/>
      <c r="Q25" s="1"/>
      <c r="V25" s="1"/>
    </row>
    <row r="26" spans="2:25" x14ac:dyDescent="0.2">
      <c r="D26" s="7"/>
      <c r="I26" s="1"/>
      <c r="J26" s="1"/>
      <c r="K26" s="1"/>
      <c r="P26" s="1"/>
      <c r="Q26" s="1"/>
      <c r="V26" s="1"/>
    </row>
    <row r="27" spans="2:25" x14ac:dyDescent="0.2">
      <c r="D27" s="7"/>
      <c r="I27" s="1"/>
      <c r="J27" s="1"/>
      <c r="K27" s="1"/>
      <c r="P27" s="1"/>
      <c r="Q27" s="1"/>
      <c r="V27" s="1"/>
    </row>
    <row r="28" spans="2:25" x14ac:dyDescent="0.2">
      <c r="D28" s="7"/>
      <c r="I28" s="1"/>
      <c r="J28" s="1"/>
      <c r="K28" s="1"/>
      <c r="P28" s="1"/>
      <c r="Q28" s="1"/>
      <c r="V28" s="1"/>
    </row>
    <row r="29" spans="2:25" x14ac:dyDescent="0.2">
      <c r="D29" s="7"/>
      <c r="I29" s="1"/>
      <c r="J29" s="1"/>
      <c r="K29" s="1"/>
      <c r="P29" s="1"/>
      <c r="Q29" s="1"/>
      <c r="V29" s="1"/>
    </row>
    <row r="30" spans="2:25" ht="23.25" customHeight="1" x14ac:dyDescent="0.2">
      <c r="D30" s="7"/>
      <c r="I30" s="1"/>
      <c r="J30" s="1"/>
      <c r="K30" s="1"/>
      <c r="P30" s="1"/>
      <c r="Q30" s="1"/>
      <c r="V30" s="1"/>
    </row>
    <row r="31" spans="2:25" x14ac:dyDescent="0.2">
      <c r="D31" s="7"/>
      <c r="I31" s="1"/>
      <c r="J31" s="1"/>
      <c r="K31" s="1"/>
      <c r="P31" s="1"/>
      <c r="Q31" s="1"/>
      <c r="V31" s="1"/>
    </row>
    <row r="32" spans="2:25" x14ac:dyDescent="0.2">
      <c r="D32" s="7"/>
      <c r="I32" s="1"/>
      <c r="J32" s="1"/>
      <c r="K32" s="1"/>
      <c r="P32" s="1"/>
      <c r="Q32" s="1"/>
      <c r="V32" s="1"/>
    </row>
    <row r="33" spans="1:26" x14ac:dyDescent="0.2">
      <c r="D33" s="7"/>
      <c r="I33" s="1"/>
      <c r="J33" s="1"/>
      <c r="K33" s="1"/>
      <c r="P33" s="1"/>
      <c r="Q33" s="1"/>
      <c r="V33" s="1"/>
    </row>
    <row r="34" spans="1:26" s="2" customFormat="1" x14ac:dyDescent="0.2">
      <c r="A34" s="1"/>
      <c r="B34" s="1"/>
      <c r="C34" s="1"/>
      <c r="D34" s="7"/>
      <c r="E34" s="1"/>
      <c r="F34" s="1"/>
      <c r="G34" s="1"/>
      <c r="H34" s="1"/>
      <c r="I34" s="1"/>
      <c r="J34" s="1"/>
      <c r="K34" s="1"/>
      <c r="L34" s="1"/>
      <c r="M34" s="1"/>
      <c r="N34" s="1"/>
      <c r="O34" s="1"/>
      <c r="P34" s="1"/>
      <c r="Q34" s="1"/>
      <c r="R34" s="1"/>
      <c r="S34" s="1"/>
      <c r="T34" s="1"/>
      <c r="U34" s="1"/>
      <c r="V34" s="1"/>
      <c r="X34" s="1"/>
      <c r="Z34" s="1"/>
    </row>
    <row r="35" spans="1:26" s="2" customFormat="1" x14ac:dyDescent="0.2">
      <c r="A35" s="1"/>
      <c r="B35" s="1"/>
      <c r="C35" s="1"/>
      <c r="D35" s="7"/>
      <c r="E35" s="1"/>
      <c r="F35" s="1"/>
      <c r="G35" s="1"/>
      <c r="H35" s="1"/>
      <c r="I35" s="1"/>
      <c r="J35" s="1"/>
      <c r="K35" s="1"/>
      <c r="L35" s="1"/>
      <c r="M35" s="1"/>
      <c r="N35" s="1"/>
      <c r="O35" s="1"/>
      <c r="P35" s="1"/>
      <c r="Q35" s="1"/>
      <c r="R35" s="1"/>
      <c r="S35" s="1"/>
      <c r="T35" s="1"/>
      <c r="U35" s="1"/>
      <c r="V35" s="1"/>
      <c r="X35" s="1"/>
      <c r="Z35" s="1"/>
    </row>
    <row r="36" spans="1:26" s="2" customFormat="1" x14ac:dyDescent="0.2">
      <c r="A36" s="1"/>
      <c r="B36" s="1"/>
      <c r="C36" s="1"/>
      <c r="D36" s="7"/>
      <c r="E36" s="1"/>
      <c r="F36" s="1"/>
      <c r="G36" s="1"/>
      <c r="H36" s="1"/>
      <c r="I36" s="1"/>
      <c r="J36" s="1"/>
      <c r="K36" s="1"/>
      <c r="L36" s="1"/>
      <c r="M36" s="1"/>
      <c r="N36" s="1"/>
      <c r="O36" s="1"/>
      <c r="P36" s="1"/>
      <c r="Q36" s="1"/>
      <c r="R36" s="1"/>
      <c r="S36" s="1"/>
      <c r="T36" s="1"/>
      <c r="U36" s="1"/>
      <c r="V36" s="1"/>
      <c r="X36" s="1"/>
      <c r="Z36" s="1"/>
    </row>
  </sheetData>
  <mergeCells count="39">
    <mergeCell ref="G19:H19"/>
    <mergeCell ref="N19:O19"/>
    <mergeCell ref="E1:R2"/>
    <mergeCell ref="E3:R3"/>
    <mergeCell ref="S1:U1"/>
    <mergeCell ref="S2:U2"/>
    <mergeCell ref="S3:U3"/>
    <mergeCell ref="G16:H16"/>
    <mergeCell ref="N16:O16"/>
    <mergeCell ref="G17:H17"/>
    <mergeCell ref="N17:O17"/>
    <mergeCell ref="G18:H18"/>
    <mergeCell ref="N18:O18"/>
    <mergeCell ref="S8:S9"/>
    <mergeCell ref="T8:T9"/>
    <mergeCell ref="U8:U9"/>
    <mergeCell ref="W8:X8"/>
    <mergeCell ref="K8:L8"/>
    <mergeCell ref="M8:M9"/>
    <mergeCell ref="N8:O8"/>
    <mergeCell ref="P8:P9"/>
    <mergeCell ref="Q8:Q9"/>
    <mergeCell ref="R8:R9"/>
    <mergeCell ref="D6:E6"/>
    <mergeCell ref="F6:V6"/>
    <mergeCell ref="B8:B9"/>
    <mergeCell ref="C8:C9"/>
    <mergeCell ref="D8:D9"/>
    <mergeCell ref="E8:E9"/>
    <mergeCell ref="F8:F9"/>
    <mergeCell ref="G8:H8"/>
    <mergeCell ref="I8:I9"/>
    <mergeCell ref="J8:J9"/>
    <mergeCell ref="V8:V9"/>
    <mergeCell ref="B1:C3"/>
    <mergeCell ref="D5:E5"/>
    <mergeCell ref="F5:Q5"/>
    <mergeCell ref="R5:S5"/>
    <mergeCell ref="T5:V5"/>
  </mergeCells>
  <conditionalFormatting sqref="I4 P4 I7 P7 I15:I1048576 P15:P1048576">
    <cfRule type="cellIs" dxfId="411" priority="77" operator="equal">
      <formula>"BAJA"</formula>
    </cfRule>
  </conditionalFormatting>
  <conditionalFormatting sqref="I4 P4 I7 P7 I15:I1048576 P15:P1048576">
    <cfRule type="cellIs" dxfId="410" priority="74" operator="equal">
      <formula>"EXTREMA"</formula>
    </cfRule>
    <cfRule type="cellIs" dxfId="409" priority="75" operator="equal">
      <formula>"ALTA"</formula>
    </cfRule>
    <cfRule type="cellIs" dxfId="408" priority="76" operator="equal">
      <formula>"MODERADA"</formula>
    </cfRule>
  </conditionalFormatting>
  <conditionalFormatting sqref="F15:G1048576 F4:G4 N4:O4 F7:G7 N7:O7 G10:H14 N15:O1048576">
    <cfRule type="colorScale" priority="73">
      <colorScale>
        <cfvo type="num" val="1"/>
        <cfvo type="num" val="3"/>
        <cfvo type="num" val="5"/>
        <color theme="6" tint="-0.499984740745262"/>
        <color rgb="FFFFFF00"/>
        <color rgb="FFC00000"/>
      </colorScale>
    </cfRule>
  </conditionalFormatting>
  <conditionalFormatting sqref="I16:I19">
    <cfRule type="cellIs" dxfId="407" priority="72" operator="equal">
      <formula>"BAJA"</formula>
    </cfRule>
  </conditionalFormatting>
  <conditionalFormatting sqref="I16:I19">
    <cfRule type="cellIs" dxfId="406" priority="69" operator="equal">
      <formula>"EXTREMA"</formula>
    </cfRule>
    <cfRule type="cellIs" dxfId="405" priority="70" operator="equal">
      <formula>"ALTA"</formula>
    </cfRule>
    <cfRule type="cellIs" dxfId="404" priority="71" operator="equal">
      <formula>"MODERADA"</formula>
    </cfRule>
  </conditionalFormatting>
  <conditionalFormatting sqref="G16:G19">
    <cfRule type="colorScale" priority="68">
      <colorScale>
        <cfvo type="num" val="1"/>
        <cfvo type="num" val="3"/>
        <cfvo type="num" val="5"/>
        <color theme="6" tint="-0.499984740745262"/>
        <color rgb="FFFFFF00"/>
        <color rgb="FFC00000"/>
      </colorScale>
    </cfRule>
  </conditionalFormatting>
  <conditionalFormatting sqref="I16:I19">
    <cfRule type="cellIs" dxfId="403" priority="67" operator="equal">
      <formula>"BAJA"</formula>
    </cfRule>
  </conditionalFormatting>
  <conditionalFormatting sqref="I16:I19">
    <cfRule type="cellIs" dxfId="402" priority="64" operator="equal">
      <formula>"EXTREMA"</formula>
    </cfRule>
    <cfRule type="cellIs" dxfId="401" priority="65" operator="equal">
      <formula>"ALTA"</formula>
    </cfRule>
    <cfRule type="cellIs" dxfId="400" priority="66" operator="equal">
      <formula>"MODERADA"</formula>
    </cfRule>
  </conditionalFormatting>
  <conditionalFormatting sqref="G16:G19">
    <cfRule type="colorScale" priority="63">
      <colorScale>
        <cfvo type="num" val="1"/>
        <cfvo type="num" val="3"/>
        <cfvo type="num" val="5"/>
        <color theme="6" tint="-0.499984740745262"/>
        <color rgb="FFFFFF00"/>
        <color rgb="FFC00000"/>
      </colorScale>
    </cfRule>
  </conditionalFormatting>
  <conditionalFormatting sqref="I16:I19">
    <cfRule type="cellIs" dxfId="399" priority="62" operator="equal">
      <formula>"BAJA"</formula>
    </cfRule>
  </conditionalFormatting>
  <conditionalFormatting sqref="I16:I19">
    <cfRule type="cellIs" dxfId="398" priority="59" operator="equal">
      <formula>"EXTREMA"</formula>
    </cfRule>
    <cfRule type="cellIs" dxfId="397" priority="60" operator="equal">
      <formula>"ALTA"</formula>
    </cfRule>
    <cfRule type="cellIs" dxfId="396" priority="61" operator="equal">
      <formula>"MODERADA"</formula>
    </cfRule>
  </conditionalFormatting>
  <conditionalFormatting sqref="G16:G19">
    <cfRule type="colorScale" priority="58">
      <colorScale>
        <cfvo type="num" val="1"/>
        <cfvo type="num" val="3"/>
        <cfvo type="num" val="5"/>
        <color theme="6" tint="-0.499984740745262"/>
        <color rgb="FFFFFF00"/>
        <color rgb="FFC00000"/>
      </colorScale>
    </cfRule>
  </conditionalFormatting>
  <conditionalFormatting sqref="I16:I19">
    <cfRule type="cellIs" dxfId="395" priority="57" operator="equal">
      <formula>"BAJA"</formula>
    </cfRule>
  </conditionalFormatting>
  <conditionalFormatting sqref="I16:I19">
    <cfRule type="cellIs" dxfId="394" priority="54" operator="equal">
      <formula>"EXTREMA"</formula>
    </cfRule>
    <cfRule type="cellIs" dxfId="393" priority="55" operator="equal">
      <formula>"ALTA"</formula>
    </cfRule>
    <cfRule type="cellIs" dxfId="392" priority="56" operator="equal">
      <formula>"MODERADA"</formula>
    </cfRule>
  </conditionalFormatting>
  <conditionalFormatting sqref="G16:G19">
    <cfRule type="colorScale" priority="53">
      <colorScale>
        <cfvo type="num" val="1"/>
        <cfvo type="num" val="3"/>
        <cfvo type="num" val="5"/>
        <color theme="6" tint="-0.499984740745262"/>
        <color rgb="FFFFFF00"/>
        <color rgb="FFC00000"/>
      </colorScale>
    </cfRule>
  </conditionalFormatting>
  <conditionalFormatting sqref="I16:I19">
    <cfRule type="cellIs" dxfId="391" priority="52" operator="equal">
      <formula>"BAJA"</formula>
    </cfRule>
  </conditionalFormatting>
  <conditionalFormatting sqref="I16:I19">
    <cfRule type="cellIs" dxfId="390" priority="49" operator="equal">
      <formula>"EXTREMA"</formula>
    </cfRule>
    <cfRule type="cellIs" dxfId="389" priority="50" operator="equal">
      <formula>"ALTA"</formula>
    </cfRule>
    <cfRule type="cellIs" dxfId="388" priority="51" operator="equal">
      <formula>"MODERADA"</formula>
    </cfRule>
  </conditionalFormatting>
  <conditionalFormatting sqref="G16:G19">
    <cfRule type="colorScale" priority="48">
      <colorScale>
        <cfvo type="num" val="1"/>
        <cfvo type="num" val="3"/>
        <cfvo type="num" val="5"/>
        <color theme="6" tint="-0.499984740745262"/>
        <color rgb="FFFFFF00"/>
        <color rgb="FFC00000"/>
      </colorScale>
    </cfRule>
  </conditionalFormatting>
  <conditionalFormatting sqref="I16:I19">
    <cfRule type="cellIs" dxfId="387" priority="47" operator="equal">
      <formula>"BAJA"</formula>
    </cfRule>
  </conditionalFormatting>
  <conditionalFormatting sqref="I16:I19">
    <cfRule type="cellIs" dxfId="386" priority="44" operator="equal">
      <formula>"EXTREMA"</formula>
    </cfRule>
    <cfRule type="cellIs" dxfId="385" priority="45" operator="equal">
      <formula>"ALTA"</formula>
    </cfRule>
    <cfRule type="cellIs" dxfId="384" priority="46" operator="equal">
      <formula>"MODERADA"</formula>
    </cfRule>
  </conditionalFormatting>
  <conditionalFormatting sqref="P16:P19">
    <cfRule type="cellIs" dxfId="383" priority="43" operator="equal">
      <formula>"BAJA"</formula>
    </cfRule>
  </conditionalFormatting>
  <conditionalFormatting sqref="P16:P19">
    <cfRule type="cellIs" dxfId="382" priority="40" operator="equal">
      <formula>"EXTREMA"</formula>
    </cfRule>
    <cfRule type="cellIs" dxfId="381" priority="41" operator="equal">
      <formula>"ALTA"</formula>
    </cfRule>
    <cfRule type="cellIs" dxfId="380" priority="42" operator="equal">
      <formula>"MODERADA"</formula>
    </cfRule>
  </conditionalFormatting>
  <conditionalFormatting sqref="N16:N19">
    <cfRule type="colorScale" priority="39">
      <colorScale>
        <cfvo type="num" val="1"/>
        <cfvo type="num" val="3"/>
        <cfvo type="num" val="5"/>
        <color theme="6" tint="-0.499984740745262"/>
        <color rgb="FFFFFF00"/>
        <color rgb="FFC00000"/>
      </colorScale>
    </cfRule>
  </conditionalFormatting>
  <conditionalFormatting sqref="P16:P19">
    <cfRule type="cellIs" dxfId="379" priority="38" operator="equal">
      <formula>"BAJA"</formula>
    </cfRule>
  </conditionalFormatting>
  <conditionalFormatting sqref="P16:P19">
    <cfRule type="cellIs" dxfId="378" priority="35" operator="equal">
      <formula>"EXTREMA"</formula>
    </cfRule>
    <cfRule type="cellIs" dxfId="377" priority="36" operator="equal">
      <formula>"ALTA"</formula>
    </cfRule>
    <cfRule type="cellIs" dxfId="376"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375" priority="33" operator="equal">
      <formula>"BAJA"</formula>
    </cfRule>
  </conditionalFormatting>
  <conditionalFormatting sqref="P16:P19">
    <cfRule type="cellIs" dxfId="374" priority="30" operator="equal">
      <formula>"EXTREMA"</formula>
    </cfRule>
    <cfRule type="cellIs" dxfId="373" priority="31" operator="equal">
      <formula>"ALTA"</formula>
    </cfRule>
    <cfRule type="cellIs" dxfId="372"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371" priority="28" operator="equal">
      <formula>"BAJA"</formula>
    </cfRule>
  </conditionalFormatting>
  <conditionalFormatting sqref="P16:P19">
    <cfRule type="cellIs" dxfId="370" priority="25" operator="equal">
      <formula>"EXTREMA"</formula>
    </cfRule>
    <cfRule type="cellIs" dxfId="369" priority="26" operator="equal">
      <formula>"ALTA"</formula>
    </cfRule>
    <cfRule type="cellIs" dxfId="368" priority="27" operator="equal">
      <formula>"MODERADA"</formula>
    </cfRule>
  </conditionalFormatting>
  <conditionalFormatting sqref="N16:N19">
    <cfRule type="colorScale" priority="24">
      <colorScale>
        <cfvo type="num" val="1"/>
        <cfvo type="num" val="3"/>
        <cfvo type="num" val="5"/>
        <color theme="6" tint="-0.499984740745262"/>
        <color rgb="FFFFFF00"/>
        <color rgb="FFC00000"/>
      </colorScale>
    </cfRule>
  </conditionalFormatting>
  <conditionalFormatting sqref="P16:P19">
    <cfRule type="cellIs" dxfId="367" priority="23" operator="equal">
      <formula>"BAJA"</formula>
    </cfRule>
  </conditionalFormatting>
  <conditionalFormatting sqref="P16:P19">
    <cfRule type="cellIs" dxfId="366" priority="20" operator="equal">
      <formula>"EXTREMA"</formula>
    </cfRule>
    <cfRule type="cellIs" dxfId="365" priority="21" operator="equal">
      <formula>"ALTA"</formula>
    </cfRule>
    <cfRule type="cellIs" dxfId="364" priority="22" operator="equal">
      <formula>"MODERADA"</formula>
    </cfRule>
  </conditionalFormatting>
  <conditionalFormatting sqref="N16:N19">
    <cfRule type="colorScale" priority="19">
      <colorScale>
        <cfvo type="num" val="1"/>
        <cfvo type="num" val="3"/>
        <cfvo type="num" val="5"/>
        <color theme="6" tint="-0.499984740745262"/>
        <color rgb="FFFFFF00"/>
        <color rgb="FFC00000"/>
      </colorScale>
    </cfRule>
  </conditionalFormatting>
  <conditionalFormatting sqref="P16:P19">
    <cfRule type="cellIs" dxfId="363" priority="18" operator="equal">
      <formula>"BAJA"</formula>
    </cfRule>
  </conditionalFormatting>
  <conditionalFormatting sqref="P16:P19">
    <cfRule type="cellIs" dxfId="362" priority="15" operator="equal">
      <formula>"EXTREMA"</formula>
    </cfRule>
    <cfRule type="cellIs" dxfId="361" priority="16" operator="equal">
      <formula>"ALTA"</formula>
    </cfRule>
    <cfRule type="cellIs" dxfId="360" priority="17" operator="equal">
      <formula>"MODERADA"</formula>
    </cfRule>
  </conditionalFormatting>
  <conditionalFormatting sqref="I10:I14">
    <cfRule type="cellIs" dxfId="359" priority="11" operator="equal">
      <formula>"EXTREMA"</formula>
    </cfRule>
    <cfRule type="cellIs" dxfId="358" priority="12" operator="equal">
      <formula>"ALTA"</formula>
    </cfRule>
    <cfRule type="cellIs" dxfId="357" priority="13" operator="equal">
      <formula>"MODERADA"</formula>
    </cfRule>
    <cfRule type="cellIs" dxfId="356" priority="14" operator="equal">
      <formula>"BAJA"</formula>
    </cfRule>
  </conditionalFormatting>
  <conditionalFormatting sqref="P10:P14">
    <cfRule type="cellIs" dxfId="355" priority="7" operator="equal">
      <formula>"EXTREMA"</formula>
    </cfRule>
    <cfRule type="cellIs" dxfId="354" priority="8" operator="equal">
      <formula>"ALTA"</formula>
    </cfRule>
    <cfRule type="cellIs" dxfId="353" priority="9" operator="equal">
      <formula>"MODERADA"</formula>
    </cfRule>
    <cfRule type="cellIs" dxfId="352" priority="10" operator="equal">
      <formula>"BAJA"</formula>
    </cfRule>
  </conditionalFormatting>
  <conditionalFormatting sqref="N10:O14">
    <cfRule type="colorScale" priority="6">
      <colorScale>
        <cfvo type="num" val="1"/>
        <cfvo type="num" val="3"/>
        <cfvo type="num" val="5"/>
        <color theme="6" tint="-0.499984740745262"/>
        <color rgb="FFFFFF00"/>
        <color rgb="FFC00000"/>
      </colorScale>
    </cfRule>
  </conditionalFormatting>
  <conditionalFormatting sqref="I8:I9 P8:P9">
    <cfRule type="cellIs" dxfId="351" priority="5" operator="equal">
      <formula>"BAJA"</formula>
    </cfRule>
  </conditionalFormatting>
  <conditionalFormatting sqref="I8:I9 P8:P9">
    <cfRule type="cellIs" dxfId="350" priority="2" operator="equal">
      <formula>"EXTREMA"</formula>
    </cfRule>
    <cfRule type="cellIs" dxfId="349" priority="3" operator="equal">
      <formula>"ALTA"</formula>
    </cfRule>
    <cfRule type="cellIs" dxfId="348" priority="4" operator="equal">
      <formula>"MODERADA"</formula>
    </cfRule>
  </conditionalFormatting>
  <conditionalFormatting sqref="G8:H9 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94488188976377963" bottom="0.74803149606299213" header="0.31496062992125984" footer="0.15748031496062992"/>
  <pageSetup paperSize="5" scale="7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Z57"/>
  <sheetViews>
    <sheetView showGridLines="0" zoomScale="59" zoomScaleNormal="59" workbookViewId="0">
      <selection activeCell="E1" sqref="E1:R3"/>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1.7109375" style="1" customWidth="1"/>
    <col min="6" max="8" width="6.7109375" style="1" customWidth="1"/>
    <col min="9" max="9" width="6.7109375" style="3" customWidth="1"/>
    <col min="10" max="10" width="27.7109375" style="4" customWidth="1"/>
    <col min="11" max="11" width="6.7109375" style="4" customWidth="1"/>
    <col min="12" max="15" width="6.7109375" style="1" customWidth="1"/>
    <col min="16" max="17" width="6.7109375" style="3" customWidth="1"/>
    <col min="18" max="18" width="28.42578125" style="1" customWidth="1"/>
    <col min="19" max="19" width="6.7109375" style="1" customWidth="1"/>
    <col min="20" max="20" width="21" style="1" customWidth="1"/>
    <col min="21" max="21" width="16.7109375" style="1" customWidth="1"/>
    <col min="22" max="22" width="20.7109375" style="2" customWidth="1"/>
    <col min="23" max="23" width="16.7109375" style="2" hidden="1" customWidth="1"/>
    <col min="24" max="24" width="54.28515625" style="1" hidden="1" customWidth="1"/>
    <col min="25" max="25" width="16.7109375" style="2" customWidth="1"/>
    <col min="26" max="26" width="56.140625" style="1" customWidth="1"/>
    <col min="27" max="16384" width="11.42578125" style="1"/>
  </cols>
  <sheetData>
    <row r="1" spans="1:25" ht="21" x14ac:dyDescent="0.35">
      <c r="B1" s="287"/>
      <c r="C1" s="288"/>
      <c r="D1" s="67"/>
      <c r="E1" s="370" t="s">
        <v>69</v>
      </c>
      <c r="F1" s="370"/>
      <c r="G1" s="370"/>
      <c r="H1" s="370"/>
      <c r="I1" s="370"/>
      <c r="J1" s="370"/>
      <c r="K1" s="370"/>
      <c r="L1" s="370"/>
      <c r="M1" s="370"/>
      <c r="N1" s="370"/>
      <c r="O1" s="370"/>
      <c r="P1" s="370"/>
      <c r="Q1" s="370"/>
      <c r="R1" s="370"/>
      <c r="S1" s="293" t="s">
        <v>73</v>
      </c>
      <c r="T1" s="293"/>
      <c r="U1" s="293"/>
      <c r="V1" s="337"/>
      <c r="W1" s="58"/>
      <c r="X1" s="58"/>
      <c r="Y1" s="338"/>
    </row>
    <row r="2" spans="1:25" ht="39" customHeight="1" x14ac:dyDescent="0.35">
      <c r="B2" s="289"/>
      <c r="C2" s="290"/>
      <c r="D2" s="72"/>
      <c r="E2" s="350"/>
      <c r="F2" s="350"/>
      <c r="G2" s="350"/>
      <c r="H2" s="350"/>
      <c r="I2" s="350"/>
      <c r="J2" s="350"/>
      <c r="K2" s="350"/>
      <c r="L2" s="350"/>
      <c r="M2" s="350"/>
      <c r="N2" s="350"/>
      <c r="O2" s="350"/>
      <c r="P2" s="350"/>
      <c r="Q2" s="350"/>
      <c r="R2" s="350"/>
      <c r="S2" s="267" t="s">
        <v>70</v>
      </c>
      <c r="T2" s="267"/>
      <c r="U2" s="267"/>
      <c r="V2" s="339"/>
      <c r="W2" s="59"/>
      <c r="X2" s="59"/>
      <c r="Y2" s="340"/>
    </row>
    <row r="3" spans="1:25" ht="57.75" customHeight="1" thickBot="1" x14ac:dyDescent="0.4">
      <c r="B3" s="291"/>
      <c r="C3" s="292"/>
      <c r="D3" s="68"/>
      <c r="E3" s="371" t="s">
        <v>72</v>
      </c>
      <c r="F3" s="371"/>
      <c r="G3" s="371"/>
      <c r="H3" s="371"/>
      <c r="I3" s="371"/>
      <c r="J3" s="371"/>
      <c r="K3" s="371"/>
      <c r="L3" s="371"/>
      <c r="M3" s="371"/>
      <c r="N3" s="371"/>
      <c r="O3" s="371"/>
      <c r="P3" s="371"/>
      <c r="Q3" s="371"/>
      <c r="R3" s="371"/>
      <c r="S3" s="297" t="s">
        <v>71</v>
      </c>
      <c r="T3" s="297"/>
      <c r="U3" s="297"/>
      <c r="V3" s="341"/>
      <c r="W3" s="60"/>
      <c r="X3" s="60"/>
      <c r="Y3" s="342"/>
    </row>
    <row r="4" spans="1:25" ht="21" x14ac:dyDescent="0.35">
      <c r="D4" s="48"/>
      <c r="E4" s="48"/>
      <c r="F4" s="48"/>
      <c r="G4" s="48"/>
      <c r="H4" s="48"/>
      <c r="I4" s="49"/>
      <c r="J4" s="48"/>
      <c r="K4" s="48"/>
      <c r="L4" s="48"/>
      <c r="M4" s="48"/>
    </row>
    <row r="5" spans="1:25" s="19" customFormat="1" ht="24" customHeight="1" x14ac:dyDescent="0.25">
      <c r="A5" s="45"/>
      <c r="D5" s="326" t="s">
        <v>68</v>
      </c>
      <c r="E5" s="327"/>
      <c r="F5" s="227" t="s">
        <v>137</v>
      </c>
      <c r="G5" s="227"/>
      <c r="H5" s="227"/>
      <c r="I5" s="227"/>
      <c r="J5" s="227"/>
      <c r="K5" s="227"/>
      <c r="L5" s="227"/>
      <c r="M5" s="227"/>
      <c r="N5" s="227"/>
      <c r="O5" s="227"/>
      <c r="P5" s="227"/>
      <c r="Q5" s="227"/>
      <c r="R5" s="228" t="s">
        <v>66</v>
      </c>
      <c r="S5" s="228"/>
      <c r="T5" s="229">
        <v>2021</v>
      </c>
      <c r="U5" s="229"/>
      <c r="V5" s="229"/>
      <c r="W5" s="47"/>
      <c r="Y5" s="47"/>
    </row>
    <row r="6" spans="1:25" s="19" customFormat="1" ht="45.75" customHeight="1" x14ac:dyDescent="0.25">
      <c r="A6" s="45"/>
      <c r="D6" s="326" t="s">
        <v>65</v>
      </c>
      <c r="E6" s="327"/>
      <c r="F6" s="230" t="s">
        <v>138</v>
      </c>
      <c r="G6" s="230"/>
      <c r="H6" s="230"/>
      <c r="I6" s="230"/>
      <c r="J6" s="230"/>
      <c r="K6" s="230"/>
      <c r="L6" s="230"/>
      <c r="M6" s="230"/>
      <c r="N6" s="230"/>
      <c r="O6" s="230"/>
      <c r="P6" s="230"/>
      <c r="Q6" s="230"/>
      <c r="R6" s="230"/>
      <c r="S6" s="230"/>
      <c r="T6" s="230"/>
      <c r="U6" s="230"/>
      <c r="V6" s="230"/>
      <c r="W6" s="46"/>
      <c r="Y6" s="46"/>
    </row>
    <row r="7" spans="1:25" s="19" customFormat="1" ht="15" x14ac:dyDescent="0.25">
      <c r="A7" s="45"/>
      <c r="B7" s="44"/>
      <c r="C7" s="44"/>
      <c r="I7" s="42"/>
      <c r="J7" s="43"/>
      <c r="K7" s="43"/>
      <c r="P7" s="42"/>
      <c r="Q7" s="42"/>
      <c r="V7" s="42"/>
      <c r="W7" s="42"/>
      <c r="Y7" s="42"/>
    </row>
    <row r="8" spans="1:25" s="33" customFormat="1" ht="56.25" customHeight="1" x14ac:dyDescent="0.25">
      <c r="A8" s="41"/>
      <c r="B8" s="231" t="s">
        <v>63</v>
      </c>
      <c r="C8" s="231" t="s">
        <v>62</v>
      </c>
      <c r="D8" s="231"/>
      <c r="E8" s="231" t="s">
        <v>60</v>
      </c>
      <c r="F8" s="232" t="s">
        <v>59</v>
      </c>
      <c r="G8" s="231" t="s">
        <v>58</v>
      </c>
      <c r="H8" s="231"/>
      <c r="I8" s="241" t="s">
        <v>53</v>
      </c>
      <c r="J8" s="235" t="s">
        <v>57</v>
      </c>
      <c r="K8" s="237" t="s">
        <v>56</v>
      </c>
      <c r="L8" s="238"/>
      <c r="M8" s="239" t="s">
        <v>55</v>
      </c>
      <c r="N8" s="231" t="s">
        <v>54</v>
      </c>
      <c r="O8" s="231"/>
      <c r="P8" s="241" t="s">
        <v>53</v>
      </c>
      <c r="Q8" s="232" t="s">
        <v>52</v>
      </c>
      <c r="R8" s="231" t="s">
        <v>51</v>
      </c>
      <c r="S8" s="255" t="s">
        <v>50</v>
      </c>
      <c r="T8" s="231" t="s">
        <v>49</v>
      </c>
      <c r="U8" s="235" t="s">
        <v>48</v>
      </c>
      <c r="V8" s="231" t="s">
        <v>47</v>
      </c>
      <c r="W8" s="279" t="s">
        <v>281</v>
      </c>
      <c r="X8" s="280"/>
    </row>
    <row r="9" spans="1:25" s="33" customFormat="1" ht="90" customHeight="1" x14ac:dyDescent="0.25">
      <c r="A9" s="41"/>
      <c r="B9" s="231"/>
      <c r="C9" s="231"/>
      <c r="D9" s="231"/>
      <c r="E9" s="231"/>
      <c r="F9" s="232"/>
      <c r="G9" s="40" t="s">
        <v>44</v>
      </c>
      <c r="H9" s="62" t="s">
        <v>43</v>
      </c>
      <c r="I9" s="242"/>
      <c r="J9" s="236"/>
      <c r="K9" s="61" t="s">
        <v>46</v>
      </c>
      <c r="L9" s="37" t="s">
        <v>45</v>
      </c>
      <c r="M9" s="240"/>
      <c r="N9" s="36" t="s">
        <v>44</v>
      </c>
      <c r="O9" s="35" t="s">
        <v>43</v>
      </c>
      <c r="P9" s="242"/>
      <c r="Q9" s="232"/>
      <c r="R9" s="231"/>
      <c r="S9" s="255"/>
      <c r="T9" s="231"/>
      <c r="U9" s="236"/>
      <c r="V9" s="231"/>
      <c r="W9" s="34" t="s">
        <v>42</v>
      </c>
      <c r="X9" s="34" t="s">
        <v>41</v>
      </c>
    </row>
    <row r="10" spans="1:25" s="19" customFormat="1" ht="240.75" customHeight="1" x14ac:dyDescent="0.25">
      <c r="A10" s="29">
        <v>1</v>
      </c>
      <c r="B10" s="22" t="s">
        <v>139</v>
      </c>
      <c r="C10" s="28" t="s">
        <v>140</v>
      </c>
      <c r="D10" s="22"/>
      <c r="E10" s="22" t="s">
        <v>141</v>
      </c>
      <c r="F10" s="23" t="s">
        <v>142</v>
      </c>
      <c r="G10" s="22">
        <v>3</v>
      </c>
      <c r="H10" s="22">
        <v>4</v>
      </c>
      <c r="I10" s="26" t="str">
        <f>INDEX([7]Listas!$L$4:$P$8,G10,H10)</f>
        <v>EXTREMA</v>
      </c>
      <c r="J10" s="27" t="s">
        <v>143</v>
      </c>
      <c r="K10" s="25" t="s">
        <v>13</v>
      </c>
      <c r="L10" s="25" t="str">
        <f>IF('[7]Evaluación de Controles'!F26="X","Probabilidad",IF('[7]Evaluación de Controles'!H26="X","Impacto",))</f>
        <v>Probabilidad</v>
      </c>
      <c r="M10" s="22">
        <f>'[7]Evaluación de Controles'!X26</f>
        <v>45</v>
      </c>
      <c r="N10" s="22">
        <f>IF('[7]Evaluación de Controles'!F26="X",IF(M10&gt;75,IF(G10&gt;2,G10-2,IF(G10&gt;1,G10-1,G10)),IF(M10&gt;50,IF(G10&gt;1,G10-1,G10),G10)),G10)</f>
        <v>3</v>
      </c>
      <c r="O10" s="22">
        <f>IF('[7]Evaluación de Controles'!H26="X",IF(M10&gt;75,IF(H10&gt;2,H10-2,IF(H10&gt;1,H10-1,H10)),IF(M10&gt;50,IF(H10&gt;1,H10-1,H10),H10)),H10)</f>
        <v>4</v>
      </c>
      <c r="P10" s="26" t="str">
        <f>INDEX([7]Listas!$L$4:$P$8,N10,O10)</f>
        <v>EXTREMA</v>
      </c>
      <c r="Q10" s="25" t="s">
        <v>144</v>
      </c>
      <c r="R10" s="24" t="s">
        <v>145</v>
      </c>
      <c r="S10" s="23" t="s">
        <v>96</v>
      </c>
      <c r="T10" s="22" t="s">
        <v>146</v>
      </c>
      <c r="U10" s="22" t="s">
        <v>147</v>
      </c>
      <c r="V10" s="22" t="s">
        <v>148</v>
      </c>
      <c r="W10" s="121"/>
      <c r="X10" s="122"/>
    </row>
    <row r="11" spans="1:25" s="19" customFormat="1" ht="157.5" customHeight="1" x14ac:dyDescent="0.25">
      <c r="A11" s="29">
        <v>2</v>
      </c>
      <c r="B11" s="22" t="s">
        <v>149</v>
      </c>
      <c r="C11" s="65" t="s">
        <v>150</v>
      </c>
      <c r="D11" s="22"/>
      <c r="E11" s="22" t="s">
        <v>151</v>
      </c>
      <c r="F11" s="23" t="s">
        <v>100</v>
      </c>
      <c r="G11" s="22">
        <v>1</v>
      </c>
      <c r="H11" s="22">
        <v>4</v>
      </c>
      <c r="I11" s="26" t="str">
        <f>INDEX([7]Listas!$L$4:$P$8,G11,H11)</f>
        <v>ALTA</v>
      </c>
      <c r="J11" s="27" t="s">
        <v>152</v>
      </c>
      <c r="K11" s="25" t="s">
        <v>13</v>
      </c>
      <c r="L11" s="25" t="str">
        <f>IF('[7]Evaluación de Controles'!F27="X","Probabilidad",IF('[7]Evaluación de Controles'!H27="X","Impacto",))</f>
        <v>Probabilidad</v>
      </c>
      <c r="M11" s="22">
        <f>'[7]Evaluación de Controles'!X27</f>
        <v>55</v>
      </c>
      <c r="N11" s="22">
        <f>IF('[7]Evaluación de Controles'!F27="X",IF(M11&gt;75,IF(G11&gt;2,G11-2,IF(G11&gt;1,G11-1,G11)),IF(M11&gt;50,IF(G11&gt;1,G11-1,G11),G11)),G11)</f>
        <v>1</v>
      </c>
      <c r="O11" s="22">
        <f>IF('[7]Evaluación de Controles'!H27="X",IF(M11&gt;75,IF(H11&gt;2,H11-2,IF(H11&gt;1,H11-1,H11)),IF(M11&gt;50,IF(H11&gt;1,H11-1,H11),H11)),H11)</f>
        <v>4</v>
      </c>
      <c r="P11" s="26" t="str">
        <f>INDEX([7]Listas!$L$4:$P$8,N11,O11)</f>
        <v>ALTA</v>
      </c>
      <c r="Q11" s="25" t="s">
        <v>98</v>
      </c>
      <c r="R11" s="24" t="s">
        <v>153</v>
      </c>
      <c r="S11" s="23" t="s">
        <v>154</v>
      </c>
      <c r="T11" s="22" t="s">
        <v>146</v>
      </c>
      <c r="U11" s="22" t="s">
        <v>155</v>
      </c>
      <c r="V11" s="22" t="s">
        <v>156</v>
      </c>
      <c r="W11" s="121"/>
      <c r="X11" s="122"/>
    </row>
    <row r="12" spans="1:25" s="19" customFormat="1" ht="141" customHeight="1" x14ac:dyDescent="0.25">
      <c r="A12" s="29">
        <v>3</v>
      </c>
      <c r="B12" s="22" t="s">
        <v>157</v>
      </c>
      <c r="C12" s="28" t="s">
        <v>158</v>
      </c>
      <c r="D12" s="22"/>
      <c r="E12" s="22" t="s">
        <v>159</v>
      </c>
      <c r="F12" s="23" t="s">
        <v>142</v>
      </c>
      <c r="G12" s="22">
        <v>3</v>
      </c>
      <c r="H12" s="22">
        <v>5</v>
      </c>
      <c r="I12" s="26" t="str">
        <f>INDEX([7]Listas!$L$4:$P$8,G12,H12)</f>
        <v>EXTREMA</v>
      </c>
      <c r="J12" s="27" t="s">
        <v>160</v>
      </c>
      <c r="K12" s="25" t="s">
        <v>13</v>
      </c>
      <c r="L12" s="25" t="str">
        <f>IF('[7]Evaluación de Controles'!F28="X","Probabilidad",IF('[7]Evaluación de Controles'!H28="X","Impacto",))</f>
        <v>Probabilidad</v>
      </c>
      <c r="M12" s="22">
        <f>'[7]Evaluación de Controles'!X28</f>
        <v>70</v>
      </c>
      <c r="N12" s="22">
        <f>IF('[7]Evaluación de Controles'!F28="X",IF(M12&gt;75,IF(G12&gt;2,G12-2,IF(G12&gt;1,G12-1,G12)),IF(M12&gt;50,IF(G12&gt;1,G12-1,G12),G12)),G12)</f>
        <v>2</v>
      </c>
      <c r="O12" s="22">
        <f>IF('[7]Evaluación de Controles'!H28="X",IF(M12&gt;75,IF(H12&gt;2,H12-2,IF(H12&gt;1,H12-1,H12)),IF(M12&gt;50,IF(H12&gt;1,H12-1,H12),H12)),H12)</f>
        <v>4</v>
      </c>
      <c r="P12" s="26" t="str">
        <f>INDEX([7]Listas!$L$4:$P$8,N12,O12)</f>
        <v>ALTA</v>
      </c>
      <c r="Q12" s="25" t="s">
        <v>144</v>
      </c>
      <c r="R12" s="24" t="s">
        <v>161</v>
      </c>
      <c r="S12" s="23" t="s">
        <v>162</v>
      </c>
      <c r="T12" s="22" t="s">
        <v>146</v>
      </c>
      <c r="U12" s="22" t="s">
        <v>163</v>
      </c>
      <c r="V12" s="22" t="s">
        <v>164</v>
      </c>
      <c r="W12" s="121"/>
      <c r="X12" s="122"/>
    </row>
    <row r="13" spans="1:25" s="19" customFormat="1" ht="180" customHeight="1" x14ac:dyDescent="0.25">
      <c r="A13" s="29">
        <v>4</v>
      </c>
      <c r="B13" s="22" t="s">
        <v>165</v>
      </c>
      <c r="C13" s="65" t="s">
        <v>166</v>
      </c>
      <c r="D13" s="22"/>
      <c r="E13" s="22" t="s">
        <v>167</v>
      </c>
      <c r="F13" s="23" t="s">
        <v>100</v>
      </c>
      <c r="G13" s="22">
        <v>3</v>
      </c>
      <c r="H13" s="22">
        <v>3</v>
      </c>
      <c r="I13" s="26" t="str">
        <f>INDEX([7]Listas!$L$4:$P$8,G13,H13)</f>
        <v>ALTA</v>
      </c>
      <c r="J13" s="27" t="s">
        <v>168</v>
      </c>
      <c r="K13" s="25" t="s">
        <v>169</v>
      </c>
      <c r="L13" s="25" t="str">
        <f>IF('[7]Evaluación de Controles'!F29="X","Probabilidad",IF('[7]Evaluación de Controles'!H29="X","Impacto",))</f>
        <v>Probabilidad</v>
      </c>
      <c r="M13" s="22">
        <f>'[7]Evaluación de Controles'!X29</f>
        <v>30</v>
      </c>
      <c r="N13" s="22">
        <f>IF('[7]Evaluación de Controles'!F29="X",IF(M13&gt;75,IF(G13&gt;2,G13-2,IF(G13&gt;1,G13-1,G13)),IF(M13&gt;50,IF(G13&gt;1,G13-1,G13),G13)),G13)</f>
        <v>3</v>
      </c>
      <c r="O13" s="22">
        <f>IF('[7]Evaluación de Controles'!H29="X",IF(M13&gt;75,IF(H13&gt;2,H13-2,IF(H13&gt;1,H13-1,H13)),IF(M13&gt;50,IF(H13&gt;1,H13-1,H13),H13)),H13)</f>
        <v>3</v>
      </c>
      <c r="P13" s="26" t="str">
        <f>INDEX([7]Listas!$L$4:$P$8,N13,O13)</f>
        <v>ALTA</v>
      </c>
      <c r="Q13" s="25" t="s">
        <v>144</v>
      </c>
      <c r="R13" s="24" t="s">
        <v>170</v>
      </c>
      <c r="S13" s="23" t="s">
        <v>154</v>
      </c>
      <c r="T13" s="22" t="s">
        <v>146</v>
      </c>
      <c r="U13" s="22" t="s">
        <v>171</v>
      </c>
      <c r="V13" s="22" t="s">
        <v>172</v>
      </c>
      <c r="W13" s="121"/>
      <c r="X13" s="122"/>
    </row>
    <row r="14" spans="1:25" s="19" customFormat="1" ht="107.25" customHeight="1" x14ac:dyDescent="0.25">
      <c r="A14" s="29"/>
      <c r="B14" s="22" t="s">
        <v>173</v>
      </c>
      <c r="C14" s="65" t="s">
        <v>174</v>
      </c>
      <c r="D14" s="22"/>
      <c r="E14" s="22" t="s">
        <v>175</v>
      </c>
      <c r="F14" s="23" t="s">
        <v>142</v>
      </c>
      <c r="G14" s="22">
        <v>2</v>
      </c>
      <c r="H14" s="22">
        <v>2</v>
      </c>
      <c r="I14" s="26" t="str">
        <f>INDEX([7]Listas!$L$4:$P$8,G14,H14)</f>
        <v>BAJA</v>
      </c>
      <c r="J14" s="27" t="s">
        <v>176</v>
      </c>
      <c r="K14" s="25" t="s">
        <v>13</v>
      </c>
      <c r="L14" s="25" t="s">
        <v>44</v>
      </c>
      <c r="M14" s="22">
        <v>80</v>
      </c>
      <c r="N14" s="22">
        <v>2</v>
      </c>
      <c r="O14" s="22">
        <v>2</v>
      </c>
      <c r="P14" s="26" t="s">
        <v>177</v>
      </c>
      <c r="Q14" s="25" t="s">
        <v>144</v>
      </c>
      <c r="R14" s="24" t="s">
        <v>178</v>
      </c>
      <c r="S14" s="23" t="s">
        <v>179</v>
      </c>
      <c r="T14" s="22" t="s">
        <v>146</v>
      </c>
      <c r="U14" s="22" t="s">
        <v>180</v>
      </c>
      <c r="V14" s="22" t="s">
        <v>181</v>
      </c>
      <c r="W14" s="123"/>
      <c r="X14" s="122"/>
    </row>
    <row r="15" spans="1:25" ht="15" x14ac:dyDescent="0.2">
      <c r="B15" s="18"/>
      <c r="C15" s="17"/>
      <c r="D15" s="16"/>
      <c r="E15" s="7"/>
      <c r="F15" s="7"/>
      <c r="G15" s="7"/>
      <c r="H15" s="7"/>
      <c r="I15" s="9"/>
      <c r="J15" s="8"/>
      <c r="K15" s="8"/>
      <c r="L15" s="7"/>
      <c r="M15" s="11"/>
      <c r="W15" s="1"/>
      <c r="Y15" s="1"/>
    </row>
    <row r="16" spans="1:25" x14ac:dyDescent="0.2">
      <c r="B16" s="12"/>
      <c r="C16" s="12"/>
      <c r="D16" s="12"/>
      <c r="E16" s="12"/>
      <c r="F16" s="12"/>
      <c r="G16" s="256" t="s">
        <v>6</v>
      </c>
      <c r="H16" s="256"/>
      <c r="I16" s="10">
        <f>COUNTIF(I10:I13,"BAJA")</f>
        <v>0</v>
      </c>
      <c r="J16" s="8"/>
      <c r="K16" s="8"/>
      <c r="L16" s="7"/>
      <c r="M16" s="11"/>
      <c r="N16" s="256" t="s">
        <v>6</v>
      </c>
      <c r="O16" s="256"/>
      <c r="P16" s="10">
        <f>COUNTIF(P10:P13,"BAJA")</f>
        <v>0</v>
      </c>
      <c r="W16" s="1"/>
      <c r="Y16" s="1"/>
    </row>
    <row r="17" spans="2:25" x14ac:dyDescent="0.2">
      <c r="B17" s="285"/>
      <c r="C17" s="285"/>
      <c r="D17" s="285"/>
      <c r="E17" s="285"/>
      <c r="F17" s="285"/>
      <c r="G17" s="256" t="s">
        <v>5</v>
      </c>
      <c r="H17" s="256"/>
      <c r="I17" s="10">
        <f>COUNTIF(I10:I13,"MODERADA")</f>
        <v>0</v>
      </c>
      <c r="J17" s="8"/>
      <c r="K17" s="8"/>
      <c r="L17" s="7"/>
      <c r="M17" s="12"/>
      <c r="N17" s="256" t="s">
        <v>5</v>
      </c>
      <c r="O17" s="256"/>
      <c r="P17" s="10">
        <f>COUNTIF(P10:P13,"MODERADA")</f>
        <v>0</v>
      </c>
      <c r="W17" s="1"/>
      <c r="Y17" s="1"/>
    </row>
    <row r="18" spans="2:25" x14ac:dyDescent="0.2">
      <c r="D18" s="7"/>
      <c r="E18" s="7"/>
      <c r="F18" s="7"/>
      <c r="G18" s="256" t="s">
        <v>4</v>
      </c>
      <c r="H18" s="256"/>
      <c r="I18" s="10">
        <f>COUNTIF(I10:I13,"ALTA")</f>
        <v>2</v>
      </c>
      <c r="J18" s="8"/>
      <c r="K18" s="8"/>
      <c r="L18" s="7"/>
      <c r="M18" s="7"/>
      <c r="N18" s="256" t="s">
        <v>4</v>
      </c>
      <c r="O18" s="256"/>
      <c r="P18" s="10">
        <f>COUNTIF(P10:P13,"ALTA")</f>
        <v>3</v>
      </c>
      <c r="Q18" s="1"/>
      <c r="V18" s="1"/>
      <c r="W18" s="1"/>
      <c r="Y18" s="1"/>
    </row>
    <row r="19" spans="2:25" x14ac:dyDescent="0.2">
      <c r="B19" s="15"/>
      <c r="D19" s="7"/>
      <c r="E19" s="15"/>
      <c r="F19" s="7"/>
      <c r="G19" s="256" t="s">
        <v>1</v>
      </c>
      <c r="H19" s="256"/>
      <c r="I19" s="10">
        <f>COUNTIF(I10:I13,"EXTREMA")</f>
        <v>2</v>
      </c>
      <c r="J19" s="8"/>
      <c r="K19" s="8"/>
      <c r="L19" s="7"/>
      <c r="M19" s="7"/>
      <c r="N19" s="256" t="s">
        <v>1</v>
      </c>
      <c r="O19" s="256"/>
      <c r="P19" s="10">
        <f>COUNTIF(P10:P13,"EXTREMA")</f>
        <v>1</v>
      </c>
      <c r="Q19" s="1"/>
      <c r="V19" s="1"/>
      <c r="W19" s="1"/>
      <c r="Y19" s="1"/>
    </row>
    <row r="20" spans="2:25" ht="15.75" x14ac:dyDescent="0.2">
      <c r="B20" s="14" t="s">
        <v>3</v>
      </c>
      <c r="D20" s="7"/>
      <c r="E20" s="13" t="s">
        <v>2</v>
      </c>
      <c r="G20" s="7"/>
      <c r="H20" s="7"/>
      <c r="I20" s="9"/>
      <c r="J20" s="8"/>
      <c r="K20" s="8"/>
      <c r="L20" s="7"/>
      <c r="M20" s="7" t="s">
        <v>0</v>
      </c>
      <c r="P20" s="1"/>
      <c r="Q20" s="1"/>
      <c r="V20" s="1"/>
      <c r="W20" s="1"/>
      <c r="Y20" s="1"/>
    </row>
    <row r="21" spans="2:25" x14ac:dyDescent="0.2">
      <c r="D21" s="7"/>
      <c r="E21" s="7"/>
      <c r="G21" s="7"/>
      <c r="H21" s="7"/>
      <c r="I21" s="9"/>
      <c r="J21" s="8"/>
      <c r="K21" s="8"/>
      <c r="L21" s="7"/>
      <c r="M21" s="7"/>
      <c r="P21" s="1"/>
      <c r="Q21" s="1"/>
      <c r="V21" s="1"/>
    </row>
    <row r="22" spans="2:25" ht="15.75" x14ac:dyDescent="0.2">
      <c r="B22" s="6"/>
      <c r="C22" s="5"/>
      <c r="D22" s="7"/>
      <c r="E22" s="7"/>
      <c r="G22" s="7"/>
      <c r="H22" s="7"/>
      <c r="I22" s="9"/>
      <c r="J22" s="8"/>
      <c r="K22" s="8"/>
      <c r="L22" s="7"/>
      <c r="M22" s="7"/>
      <c r="P22" s="1"/>
      <c r="Q22" s="1"/>
      <c r="V22" s="1"/>
    </row>
    <row r="23" spans="2:25" x14ac:dyDescent="0.2">
      <c r="D23" s="7"/>
      <c r="H23" s="7"/>
      <c r="I23" s="9"/>
      <c r="P23" s="1"/>
      <c r="Q23" s="1"/>
      <c r="V23" s="1"/>
    </row>
    <row r="24" spans="2:25" x14ac:dyDescent="0.2">
      <c r="D24" s="7"/>
      <c r="F24" s="7"/>
      <c r="H24" s="7"/>
      <c r="I24" s="9"/>
      <c r="P24" s="1"/>
      <c r="Q24" s="1"/>
      <c r="V24" s="1"/>
    </row>
    <row r="25" spans="2:25" x14ac:dyDescent="0.2">
      <c r="D25" s="7"/>
      <c r="H25" s="7"/>
      <c r="I25" s="9"/>
      <c r="P25" s="1"/>
      <c r="Q25" s="1"/>
      <c r="V25" s="1"/>
    </row>
    <row r="26" spans="2:25" x14ac:dyDescent="0.2">
      <c r="D26" s="7"/>
      <c r="H26" s="7"/>
      <c r="I26" s="9"/>
      <c r="P26" s="1"/>
      <c r="Q26" s="1"/>
      <c r="V26" s="1"/>
    </row>
    <row r="27" spans="2:25" x14ac:dyDescent="0.2">
      <c r="D27" s="7"/>
      <c r="H27" s="7"/>
      <c r="I27" s="9"/>
      <c r="P27" s="1"/>
      <c r="Q27" s="1"/>
      <c r="V27" s="1"/>
    </row>
    <row r="28" spans="2:25" x14ac:dyDescent="0.2">
      <c r="D28" s="7"/>
      <c r="H28" s="7"/>
      <c r="I28" s="9"/>
      <c r="P28" s="1"/>
      <c r="Q28" s="1"/>
      <c r="V28" s="1"/>
    </row>
    <row r="29" spans="2:25" x14ac:dyDescent="0.2">
      <c r="D29" s="7"/>
      <c r="H29" s="7"/>
      <c r="I29" s="9"/>
      <c r="P29" s="1"/>
      <c r="Q29" s="1"/>
      <c r="V29" s="1"/>
    </row>
    <row r="30" spans="2:25" x14ac:dyDescent="0.2">
      <c r="D30" s="7"/>
      <c r="H30" s="7"/>
      <c r="I30" s="9"/>
      <c r="P30" s="1"/>
      <c r="Q30" s="1"/>
      <c r="V30" s="1"/>
    </row>
    <row r="31" spans="2:25" x14ac:dyDescent="0.2">
      <c r="D31" s="7"/>
      <c r="P31" s="1"/>
      <c r="Q31" s="1"/>
      <c r="V31" s="1"/>
    </row>
    <row r="32" spans="2:25" x14ac:dyDescent="0.2">
      <c r="D32" s="7"/>
      <c r="P32" s="1"/>
      <c r="Q32" s="1"/>
      <c r="V32" s="1"/>
    </row>
    <row r="33" spans="1:26" x14ac:dyDescent="0.2">
      <c r="D33" s="7"/>
      <c r="P33" s="1"/>
      <c r="Q33" s="1"/>
      <c r="V33" s="1"/>
    </row>
    <row r="34" spans="1:26" s="2" customFormat="1" x14ac:dyDescent="0.2">
      <c r="A34" s="1"/>
      <c r="B34" s="1"/>
      <c r="C34" s="1"/>
      <c r="D34" s="7"/>
      <c r="E34" s="1"/>
      <c r="F34" s="1"/>
      <c r="G34" s="1"/>
      <c r="H34" s="1"/>
      <c r="I34" s="1"/>
      <c r="J34" s="1"/>
      <c r="K34" s="1"/>
      <c r="L34" s="1"/>
      <c r="M34" s="1"/>
      <c r="N34" s="1"/>
      <c r="O34" s="1"/>
      <c r="P34" s="1"/>
      <c r="Q34" s="1"/>
      <c r="R34" s="1"/>
      <c r="S34" s="1"/>
      <c r="T34" s="1"/>
      <c r="U34" s="1"/>
      <c r="V34" s="1"/>
      <c r="X34" s="1"/>
      <c r="Z34" s="1"/>
    </row>
    <row r="35" spans="1:26" s="2" customFormat="1" x14ac:dyDescent="0.2">
      <c r="A35" s="1"/>
      <c r="B35" s="1"/>
      <c r="C35" s="1"/>
      <c r="D35" s="7"/>
      <c r="E35" s="1"/>
      <c r="F35" s="1"/>
      <c r="G35" s="1"/>
      <c r="H35" s="1"/>
      <c r="I35" s="1"/>
      <c r="J35" s="1"/>
      <c r="K35" s="1"/>
      <c r="L35" s="1"/>
      <c r="M35" s="1"/>
      <c r="N35" s="1"/>
      <c r="O35" s="1"/>
      <c r="P35" s="1"/>
      <c r="Q35" s="1"/>
      <c r="R35" s="1"/>
      <c r="S35" s="1"/>
      <c r="T35" s="1"/>
      <c r="U35" s="1"/>
      <c r="V35" s="1"/>
      <c r="X35" s="1"/>
      <c r="Z35" s="1"/>
    </row>
    <row r="36" spans="1:26" s="2" customFormat="1" x14ac:dyDescent="0.2">
      <c r="A36" s="1"/>
      <c r="B36" s="1"/>
      <c r="C36" s="1"/>
      <c r="D36" s="7"/>
      <c r="E36" s="1"/>
      <c r="F36" s="1"/>
      <c r="G36" s="1"/>
      <c r="H36" s="1"/>
      <c r="I36" s="1"/>
      <c r="J36" s="1"/>
      <c r="K36" s="1"/>
      <c r="L36" s="1"/>
      <c r="M36" s="1"/>
      <c r="N36" s="1"/>
      <c r="O36" s="1"/>
      <c r="P36" s="1"/>
      <c r="Q36" s="1"/>
      <c r="R36" s="1"/>
      <c r="S36" s="1"/>
      <c r="T36" s="1"/>
      <c r="U36" s="1"/>
      <c r="V36" s="1"/>
      <c r="X36" s="1"/>
      <c r="Z36" s="1"/>
    </row>
    <row r="37" spans="1:26" s="2" customFormat="1" x14ac:dyDescent="0.2">
      <c r="A37" s="1"/>
      <c r="B37" s="1"/>
      <c r="C37" s="1"/>
      <c r="D37" s="7"/>
      <c r="E37" s="1"/>
      <c r="F37" s="1"/>
      <c r="G37" s="1"/>
      <c r="H37" s="1"/>
      <c r="I37" s="1"/>
      <c r="J37" s="1"/>
      <c r="K37" s="1"/>
      <c r="L37" s="1"/>
      <c r="M37" s="1"/>
      <c r="N37" s="1"/>
      <c r="O37" s="1"/>
      <c r="P37" s="1"/>
      <c r="Q37" s="1"/>
      <c r="R37" s="1"/>
      <c r="S37" s="1"/>
      <c r="T37" s="1"/>
      <c r="U37" s="1"/>
      <c r="V37" s="1"/>
      <c r="X37" s="1"/>
      <c r="Z37" s="1"/>
    </row>
    <row r="38" spans="1:26" s="2" customFormat="1" x14ac:dyDescent="0.2">
      <c r="A38" s="1"/>
      <c r="B38" s="1"/>
      <c r="C38" s="1"/>
      <c r="D38" s="7"/>
      <c r="E38" s="1"/>
      <c r="F38" s="1"/>
      <c r="G38" s="1"/>
      <c r="H38" s="1"/>
      <c r="I38" s="1"/>
      <c r="J38" s="1"/>
      <c r="K38" s="1"/>
      <c r="L38" s="1"/>
      <c r="M38" s="1"/>
      <c r="N38" s="1"/>
      <c r="O38" s="1"/>
      <c r="P38" s="1"/>
      <c r="Q38" s="1"/>
      <c r="R38" s="1"/>
      <c r="S38" s="1"/>
      <c r="T38" s="1"/>
      <c r="U38" s="1"/>
      <c r="V38" s="1"/>
      <c r="X38" s="1"/>
      <c r="Z38" s="1"/>
    </row>
    <row r="39" spans="1:26" s="2" customFormat="1" x14ac:dyDescent="0.2">
      <c r="A39" s="1"/>
      <c r="B39" s="1"/>
      <c r="C39" s="1"/>
      <c r="D39" s="7"/>
      <c r="E39" s="1"/>
      <c r="F39" s="1"/>
      <c r="G39" s="1"/>
      <c r="H39" s="1"/>
      <c r="I39" s="1"/>
      <c r="J39" s="1"/>
      <c r="K39" s="1"/>
      <c r="L39" s="1"/>
      <c r="M39" s="1"/>
      <c r="N39" s="1"/>
      <c r="O39" s="1"/>
      <c r="P39" s="1"/>
      <c r="Q39" s="1"/>
      <c r="R39" s="1"/>
      <c r="S39" s="1"/>
      <c r="T39" s="1"/>
      <c r="U39" s="1"/>
      <c r="V39" s="1"/>
      <c r="X39" s="1"/>
      <c r="Z39" s="1"/>
    </row>
    <row r="40" spans="1:26" s="2" customFormat="1" x14ac:dyDescent="0.2">
      <c r="A40" s="1"/>
      <c r="B40" s="1"/>
      <c r="C40" s="1"/>
      <c r="D40" s="7"/>
      <c r="E40" s="1"/>
      <c r="F40" s="1"/>
      <c r="G40" s="1"/>
      <c r="H40" s="1"/>
      <c r="I40" s="1"/>
      <c r="J40" s="1"/>
      <c r="K40" s="1"/>
      <c r="L40" s="1"/>
      <c r="M40" s="1"/>
      <c r="N40" s="1"/>
      <c r="O40" s="1"/>
      <c r="P40" s="1"/>
      <c r="Q40" s="1"/>
      <c r="R40" s="1"/>
      <c r="S40" s="1"/>
      <c r="T40" s="1"/>
      <c r="U40" s="1"/>
      <c r="V40" s="1"/>
      <c r="X40" s="1"/>
      <c r="Z40" s="1"/>
    </row>
    <row r="41" spans="1:26" s="2" customFormat="1" x14ac:dyDescent="0.2">
      <c r="A41" s="1"/>
      <c r="B41" s="1"/>
      <c r="C41" s="1"/>
      <c r="D41" s="7"/>
      <c r="E41" s="1"/>
      <c r="F41" s="1"/>
      <c r="G41" s="1"/>
      <c r="H41" s="1"/>
      <c r="I41" s="1"/>
      <c r="J41" s="1"/>
      <c r="K41" s="1"/>
      <c r="L41" s="1"/>
      <c r="M41" s="1"/>
      <c r="N41" s="1"/>
      <c r="O41" s="1"/>
      <c r="P41" s="1"/>
      <c r="Q41" s="1"/>
      <c r="R41" s="1"/>
      <c r="S41" s="1"/>
      <c r="T41" s="1"/>
      <c r="U41" s="1"/>
      <c r="V41" s="1"/>
      <c r="X41" s="1"/>
      <c r="Z41" s="1"/>
    </row>
    <row r="42" spans="1:26" s="2" customFormat="1" x14ac:dyDescent="0.2">
      <c r="A42" s="1"/>
      <c r="B42" s="1"/>
      <c r="C42" s="1"/>
      <c r="D42" s="7"/>
      <c r="E42" s="1"/>
      <c r="F42" s="1"/>
      <c r="G42" s="1"/>
      <c r="H42" s="1"/>
      <c r="I42" s="1"/>
      <c r="J42" s="1"/>
      <c r="K42" s="1"/>
      <c r="L42" s="1"/>
      <c r="M42" s="1"/>
      <c r="N42" s="1"/>
      <c r="O42" s="1"/>
      <c r="P42" s="1"/>
      <c r="Q42" s="1"/>
      <c r="R42" s="1"/>
      <c r="S42" s="1"/>
      <c r="T42" s="1"/>
      <c r="U42" s="1"/>
      <c r="V42" s="1"/>
      <c r="X42" s="1"/>
      <c r="Z42" s="1"/>
    </row>
    <row r="43" spans="1:26" s="2" customFormat="1" x14ac:dyDescent="0.2">
      <c r="A43" s="1"/>
      <c r="B43" s="1"/>
      <c r="C43" s="1"/>
      <c r="D43" s="7"/>
      <c r="E43" s="1"/>
      <c r="F43" s="1"/>
      <c r="G43" s="1"/>
      <c r="H43" s="1"/>
      <c r="I43" s="1"/>
      <c r="J43" s="1"/>
      <c r="K43" s="1"/>
      <c r="L43" s="1"/>
      <c r="M43" s="1"/>
      <c r="N43" s="1"/>
      <c r="O43" s="1"/>
      <c r="P43" s="1"/>
      <c r="Q43" s="1"/>
      <c r="R43" s="1"/>
      <c r="S43" s="1"/>
      <c r="T43" s="1"/>
      <c r="U43" s="1"/>
      <c r="V43" s="1"/>
      <c r="X43" s="1"/>
      <c r="Z43" s="1"/>
    </row>
    <row r="44" spans="1:26" s="2" customFormat="1" x14ac:dyDescent="0.2">
      <c r="A44" s="1"/>
      <c r="B44" s="1"/>
      <c r="C44" s="1"/>
      <c r="D44" s="7"/>
      <c r="E44" s="1"/>
      <c r="F44" s="1"/>
      <c r="G44" s="1"/>
      <c r="H44" s="1"/>
      <c r="I44" s="1"/>
      <c r="J44" s="1"/>
      <c r="K44" s="1"/>
      <c r="L44" s="1"/>
      <c r="M44" s="1"/>
      <c r="N44" s="1"/>
      <c r="O44" s="1"/>
      <c r="P44" s="1"/>
      <c r="Q44" s="1"/>
      <c r="R44" s="1"/>
      <c r="S44" s="1"/>
      <c r="T44" s="1"/>
      <c r="U44" s="1"/>
      <c r="V44" s="1"/>
      <c r="X44" s="1"/>
      <c r="Z44" s="1"/>
    </row>
    <row r="45" spans="1:26" s="2" customFormat="1" x14ac:dyDescent="0.2">
      <c r="A45" s="1"/>
      <c r="B45" s="1"/>
      <c r="C45" s="1"/>
      <c r="D45" s="7"/>
      <c r="E45" s="1"/>
      <c r="F45" s="1"/>
      <c r="G45" s="1"/>
      <c r="H45" s="1"/>
      <c r="I45" s="1"/>
      <c r="J45" s="1"/>
      <c r="K45" s="1"/>
      <c r="L45" s="1"/>
      <c r="M45" s="1"/>
      <c r="N45" s="1"/>
      <c r="O45" s="1"/>
      <c r="P45" s="1"/>
      <c r="Q45" s="1"/>
      <c r="R45" s="1"/>
      <c r="S45" s="1"/>
      <c r="T45" s="1"/>
      <c r="U45" s="1"/>
      <c r="V45" s="1"/>
      <c r="X45" s="1"/>
      <c r="Z45" s="1"/>
    </row>
    <row r="46" spans="1:26" s="2" customFormat="1" x14ac:dyDescent="0.2">
      <c r="A46" s="1"/>
      <c r="B46" s="1"/>
      <c r="C46" s="1"/>
      <c r="D46" s="7"/>
      <c r="E46" s="1"/>
      <c r="F46" s="1"/>
      <c r="G46" s="1"/>
      <c r="H46" s="1"/>
      <c r="I46" s="1"/>
      <c r="J46" s="1"/>
      <c r="K46" s="1"/>
      <c r="L46" s="1"/>
      <c r="M46" s="1"/>
      <c r="N46" s="1"/>
      <c r="O46" s="1"/>
      <c r="P46" s="1"/>
      <c r="Q46" s="1"/>
      <c r="R46" s="1"/>
      <c r="S46" s="1"/>
      <c r="T46" s="1"/>
      <c r="U46" s="1"/>
      <c r="V46" s="1"/>
      <c r="X46" s="1"/>
      <c r="Z46" s="1"/>
    </row>
    <row r="47" spans="1:26" s="2" customFormat="1" x14ac:dyDescent="0.2">
      <c r="A47" s="1"/>
      <c r="B47" s="1"/>
      <c r="C47" s="1"/>
      <c r="D47" s="7"/>
      <c r="E47" s="1"/>
      <c r="F47" s="1"/>
      <c r="G47" s="1"/>
      <c r="H47" s="1"/>
      <c r="I47" s="1"/>
      <c r="J47" s="1"/>
      <c r="K47" s="1"/>
      <c r="L47" s="1"/>
      <c r="M47" s="1"/>
      <c r="N47" s="1"/>
      <c r="O47" s="1"/>
      <c r="P47" s="1"/>
      <c r="Q47" s="1"/>
      <c r="R47" s="1"/>
      <c r="S47" s="1"/>
      <c r="T47" s="1"/>
      <c r="U47" s="1"/>
      <c r="V47" s="1"/>
      <c r="X47" s="1"/>
      <c r="Z47" s="1"/>
    </row>
    <row r="48" spans="1:26" s="2" customFormat="1" x14ac:dyDescent="0.2">
      <c r="A48" s="1"/>
      <c r="B48" s="1"/>
      <c r="C48" s="1"/>
      <c r="D48" s="7"/>
      <c r="E48" s="1"/>
      <c r="F48" s="1"/>
      <c r="G48" s="1"/>
      <c r="H48" s="1"/>
      <c r="I48" s="1"/>
      <c r="J48" s="1"/>
      <c r="K48" s="1"/>
      <c r="L48" s="1"/>
      <c r="M48" s="1"/>
      <c r="N48" s="1"/>
      <c r="O48" s="1"/>
      <c r="P48" s="1"/>
      <c r="Q48" s="1"/>
      <c r="R48" s="1"/>
      <c r="S48" s="1"/>
      <c r="T48" s="1"/>
      <c r="U48" s="1"/>
      <c r="V48" s="1"/>
      <c r="X48" s="1"/>
      <c r="Z48" s="1"/>
    </row>
    <row r="49" spans="1:26" s="2" customFormat="1" x14ac:dyDescent="0.2">
      <c r="A49" s="1"/>
      <c r="B49" s="1"/>
      <c r="C49" s="1"/>
      <c r="D49" s="7"/>
      <c r="E49" s="1"/>
      <c r="F49" s="1"/>
      <c r="G49" s="1"/>
      <c r="H49" s="1"/>
      <c r="I49" s="1"/>
      <c r="J49" s="1"/>
      <c r="K49" s="1"/>
      <c r="L49" s="1"/>
      <c r="M49" s="1"/>
      <c r="N49" s="1"/>
      <c r="O49" s="1"/>
      <c r="P49" s="1"/>
      <c r="Q49" s="1"/>
      <c r="R49" s="1"/>
      <c r="S49" s="1"/>
      <c r="T49" s="1"/>
      <c r="U49" s="1"/>
      <c r="V49" s="1"/>
      <c r="X49" s="1"/>
      <c r="Z49" s="1"/>
    </row>
    <row r="50" spans="1:26" s="2" customFormat="1" x14ac:dyDescent="0.2">
      <c r="A50" s="1"/>
      <c r="B50" s="1"/>
      <c r="C50" s="1"/>
      <c r="D50" s="7"/>
      <c r="E50" s="1"/>
      <c r="F50" s="1"/>
      <c r="G50" s="1"/>
      <c r="H50" s="1"/>
      <c r="I50" s="1"/>
      <c r="J50" s="1"/>
      <c r="K50" s="1"/>
      <c r="L50" s="1"/>
      <c r="M50" s="1"/>
      <c r="N50" s="1"/>
      <c r="O50" s="1"/>
      <c r="P50" s="1"/>
      <c r="Q50" s="1"/>
      <c r="R50" s="1"/>
      <c r="S50" s="1"/>
      <c r="T50" s="1"/>
      <c r="U50" s="1"/>
      <c r="V50" s="1"/>
      <c r="X50" s="1"/>
      <c r="Z50" s="1"/>
    </row>
    <row r="51" spans="1:26" s="2" customFormat="1" x14ac:dyDescent="0.2">
      <c r="A51" s="1"/>
      <c r="B51" s="1"/>
      <c r="C51" s="1"/>
      <c r="D51" s="7"/>
      <c r="E51" s="1"/>
      <c r="F51" s="1"/>
      <c r="G51" s="1"/>
      <c r="H51" s="1"/>
      <c r="I51" s="1"/>
      <c r="J51" s="1"/>
      <c r="K51" s="1"/>
      <c r="L51" s="1"/>
      <c r="M51" s="1"/>
      <c r="N51" s="1"/>
      <c r="O51" s="1"/>
      <c r="P51" s="1"/>
      <c r="Q51" s="1"/>
      <c r="R51" s="1"/>
      <c r="S51" s="1"/>
      <c r="T51" s="1"/>
      <c r="U51" s="1"/>
      <c r="V51" s="1"/>
      <c r="X51" s="1"/>
      <c r="Z51" s="1"/>
    </row>
    <row r="52" spans="1:26" s="2" customFormat="1" x14ac:dyDescent="0.2">
      <c r="A52" s="1"/>
      <c r="B52" s="1"/>
      <c r="C52" s="1"/>
      <c r="D52" s="7"/>
      <c r="E52" s="1"/>
      <c r="F52" s="1"/>
      <c r="G52" s="1"/>
      <c r="H52" s="1"/>
      <c r="I52" s="1"/>
      <c r="J52" s="1"/>
      <c r="K52" s="1"/>
      <c r="L52" s="1"/>
      <c r="M52" s="1"/>
      <c r="N52" s="1"/>
      <c r="O52" s="1"/>
      <c r="P52" s="1"/>
      <c r="Q52" s="1"/>
      <c r="R52" s="1"/>
      <c r="S52" s="1"/>
      <c r="T52" s="1"/>
      <c r="U52" s="1"/>
      <c r="V52" s="1"/>
      <c r="X52" s="1"/>
      <c r="Z52" s="1"/>
    </row>
    <row r="53" spans="1:26" s="2" customFormat="1" x14ac:dyDescent="0.2">
      <c r="A53" s="1"/>
      <c r="B53" s="1"/>
      <c r="C53" s="1"/>
      <c r="D53" s="7"/>
      <c r="E53" s="1"/>
      <c r="F53" s="1"/>
      <c r="G53" s="1"/>
      <c r="H53" s="1"/>
      <c r="I53" s="1"/>
      <c r="J53" s="1"/>
      <c r="K53" s="1"/>
      <c r="L53" s="1"/>
      <c r="M53" s="1"/>
      <c r="N53" s="1"/>
      <c r="O53" s="1"/>
      <c r="P53" s="1"/>
      <c r="Q53" s="1"/>
      <c r="R53" s="1"/>
      <c r="S53" s="1"/>
      <c r="T53" s="1"/>
      <c r="U53" s="1"/>
      <c r="V53" s="1"/>
      <c r="X53" s="1"/>
      <c r="Z53" s="1"/>
    </row>
    <row r="54" spans="1:26" s="2" customFormat="1" x14ac:dyDescent="0.2">
      <c r="A54" s="1"/>
      <c r="B54" s="1"/>
      <c r="C54" s="1"/>
      <c r="D54" s="7"/>
      <c r="E54" s="1"/>
      <c r="F54" s="1"/>
      <c r="G54" s="1"/>
      <c r="H54" s="1"/>
      <c r="I54" s="1"/>
      <c r="J54" s="1"/>
      <c r="K54" s="1"/>
      <c r="L54" s="1"/>
      <c r="M54" s="1"/>
      <c r="N54" s="1"/>
      <c r="O54" s="1"/>
      <c r="P54" s="1"/>
      <c r="Q54" s="1"/>
      <c r="R54" s="1"/>
      <c r="S54" s="1"/>
      <c r="T54" s="1"/>
      <c r="U54" s="1"/>
      <c r="V54" s="1"/>
      <c r="X54" s="1"/>
      <c r="Z54" s="1"/>
    </row>
    <row r="55" spans="1:26" s="2" customFormat="1" x14ac:dyDescent="0.2">
      <c r="A55" s="1"/>
      <c r="B55" s="1"/>
      <c r="C55" s="1"/>
      <c r="D55" s="7"/>
      <c r="E55" s="1"/>
      <c r="F55" s="1"/>
      <c r="G55" s="1"/>
      <c r="H55" s="1"/>
      <c r="I55" s="1"/>
      <c r="J55" s="1"/>
      <c r="K55" s="1"/>
      <c r="L55" s="1"/>
      <c r="M55" s="1"/>
      <c r="N55" s="1"/>
      <c r="O55" s="1"/>
      <c r="P55" s="1"/>
      <c r="Q55" s="1"/>
      <c r="R55" s="1"/>
      <c r="S55" s="1"/>
      <c r="T55" s="1"/>
      <c r="U55" s="1"/>
      <c r="V55" s="1"/>
      <c r="X55" s="1"/>
      <c r="Z55" s="1"/>
    </row>
    <row r="56" spans="1:26" s="2" customFormat="1" x14ac:dyDescent="0.2">
      <c r="A56" s="1"/>
      <c r="B56" s="1"/>
      <c r="C56" s="1"/>
      <c r="D56" s="7"/>
      <c r="E56" s="1"/>
      <c r="F56" s="1"/>
      <c r="G56" s="1"/>
      <c r="H56" s="1"/>
      <c r="I56" s="1"/>
      <c r="J56" s="1"/>
      <c r="K56" s="1"/>
      <c r="L56" s="1"/>
      <c r="M56" s="1"/>
      <c r="N56" s="1"/>
      <c r="O56" s="1"/>
      <c r="P56" s="1"/>
      <c r="Q56" s="1"/>
      <c r="R56" s="1"/>
      <c r="S56" s="1"/>
      <c r="T56" s="1"/>
      <c r="U56" s="1"/>
      <c r="V56" s="1"/>
      <c r="X56" s="1"/>
      <c r="Z56" s="1"/>
    </row>
    <row r="57" spans="1:26" s="2" customFormat="1" x14ac:dyDescent="0.2">
      <c r="A57" s="1"/>
      <c r="B57" s="1"/>
      <c r="C57" s="1"/>
      <c r="D57" s="7"/>
      <c r="E57" s="1"/>
      <c r="F57" s="1"/>
      <c r="G57" s="1"/>
      <c r="H57" s="1"/>
      <c r="I57" s="1"/>
      <c r="J57" s="1"/>
      <c r="K57" s="1"/>
      <c r="L57" s="1"/>
      <c r="M57" s="1"/>
      <c r="N57" s="1"/>
      <c r="O57" s="1"/>
      <c r="P57" s="1"/>
      <c r="Q57" s="1"/>
      <c r="R57" s="1"/>
      <c r="S57" s="1"/>
      <c r="T57" s="1"/>
      <c r="U57" s="1"/>
      <c r="V57" s="1"/>
      <c r="X57" s="1"/>
      <c r="Z57" s="1"/>
    </row>
  </sheetData>
  <mergeCells count="40">
    <mergeCell ref="G19:H19"/>
    <mergeCell ref="N19:O19"/>
    <mergeCell ref="B1:C3"/>
    <mergeCell ref="E1:R2"/>
    <mergeCell ref="E3:R3"/>
    <mergeCell ref="B17:F17"/>
    <mergeCell ref="G17:H17"/>
    <mergeCell ref="N17:O17"/>
    <mergeCell ref="G18:H18"/>
    <mergeCell ref="N18:O18"/>
    <mergeCell ref="Q8:Q9"/>
    <mergeCell ref="R8:R9"/>
    <mergeCell ref="D6:E6"/>
    <mergeCell ref="F6:V6"/>
    <mergeCell ref="B8:B9"/>
    <mergeCell ref="C8:C9"/>
    <mergeCell ref="S1:U1"/>
    <mergeCell ref="S2:U2"/>
    <mergeCell ref="S3:U3"/>
    <mergeCell ref="G16:H16"/>
    <mergeCell ref="N16:O16"/>
    <mergeCell ref="S8:S9"/>
    <mergeCell ref="T8:T9"/>
    <mergeCell ref="U8:U9"/>
    <mergeCell ref="V8:V9"/>
    <mergeCell ref="W8:X8"/>
    <mergeCell ref="K8:L8"/>
    <mergeCell ref="M8:M9"/>
    <mergeCell ref="N8:O8"/>
    <mergeCell ref="P8:P9"/>
    <mergeCell ref="J8:J9"/>
    <mergeCell ref="D5:E5"/>
    <mergeCell ref="F5:Q5"/>
    <mergeCell ref="R5:S5"/>
    <mergeCell ref="T5:V5"/>
    <mergeCell ref="D8:D9"/>
    <mergeCell ref="E8:E9"/>
    <mergeCell ref="F8:F9"/>
    <mergeCell ref="G8:H8"/>
    <mergeCell ref="I8:I9"/>
  </mergeCells>
  <conditionalFormatting sqref="I4 P4 I7 P7 I15:I1048576 P15:P1048576">
    <cfRule type="cellIs" dxfId="347" priority="46" operator="equal">
      <formula>"BAJA"</formula>
    </cfRule>
  </conditionalFormatting>
  <conditionalFormatting sqref="I4 P4 I7 P7 I15:I1048576 P15:P1048576">
    <cfRule type="cellIs" dxfId="346" priority="43" operator="equal">
      <formula>"EXTREMA"</formula>
    </cfRule>
    <cfRule type="cellIs" dxfId="345" priority="44" operator="equal">
      <formula>"ALTA"</formula>
    </cfRule>
    <cfRule type="cellIs" dxfId="344" priority="45" operator="equal">
      <formula>"MODERADA"</formula>
    </cfRule>
  </conditionalFormatting>
  <conditionalFormatting sqref="F15:G1048576 F4:G4 N4:O4 F7:G7 N7:O7 N10:O1048576 G10:H14">
    <cfRule type="colorScale" priority="42">
      <colorScale>
        <cfvo type="num" val="1"/>
        <cfvo type="num" val="3"/>
        <cfvo type="num" val="5"/>
        <color theme="6" tint="-0.499984740745262"/>
        <color rgb="FFFFFF00"/>
        <color rgb="FFC00000"/>
      </colorScale>
    </cfRule>
  </conditionalFormatting>
  <conditionalFormatting sqref="I16:I19">
    <cfRule type="cellIs" dxfId="343" priority="41" operator="equal">
      <formula>"BAJA"</formula>
    </cfRule>
  </conditionalFormatting>
  <conditionalFormatting sqref="I16:I19">
    <cfRule type="cellIs" dxfId="342" priority="38" operator="equal">
      <formula>"EXTREMA"</formula>
    </cfRule>
    <cfRule type="cellIs" dxfId="341" priority="39" operator="equal">
      <formula>"ALTA"</formula>
    </cfRule>
    <cfRule type="cellIs" dxfId="340" priority="40" operator="equal">
      <formula>"MODERADA"</formula>
    </cfRule>
  </conditionalFormatting>
  <conditionalFormatting sqref="G16:G19">
    <cfRule type="colorScale" priority="37">
      <colorScale>
        <cfvo type="num" val="1"/>
        <cfvo type="num" val="3"/>
        <cfvo type="num" val="5"/>
        <color theme="6" tint="-0.499984740745262"/>
        <color rgb="FFFFFF00"/>
        <color rgb="FFC00000"/>
      </colorScale>
    </cfRule>
  </conditionalFormatting>
  <conditionalFormatting sqref="I16:I19">
    <cfRule type="cellIs" dxfId="339" priority="36" operator="equal">
      <formula>"BAJA"</formula>
    </cfRule>
  </conditionalFormatting>
  <conditionalFormatting sqref="I16:I19">
    <cfRule type="cellIs" dxfId="338" priority="33" operator="equal">
      <formula>"EXTREMA"</formula>
    </cfRule>
    <cfRule type="cellIs" dxfId="337" priority="34" operator="equal">
      <formula>"ALTA"</formula>
    </cfRule>
    <cfRule type="cellIs" dxfId="336" priority="35" operator="equal">
      <formula>"MODERADA"</formula>
    </cfRule>
  </conditionalFormatting>
  <conditionalFormatting sqref="G16:G19">
    <cfRule type="colorScale" priority="32">
      <colorScale>
        <cfvo type="num" val="1"/>
        <cfvo type="num" val="3"/>
        <cfvo type="num" val="5"/>
        <color theme="6" tint="-0.499984740745262"/>
        <color rgb="FFFFFF00"/>
        <color rgb="FFC00000"/>
      </colorScale>
    </cfRule>
  </conditionalFormatting>
  <conditionalFormatting sqref="I16:I19">
    <cfRule type="cellIs" dxfId="335" priority="31" operator="equal">
      <formula>"BAJA"</formula>
    </cfRule>
  </conditionalFormatting>
  <conditionalFormatting sqref="I16:I19">
    <cfRule type="cellIs" dxfId="334" priority="28" operator="equal">
      <formula>"EXTREMA"</formula>
    </cfRule>
    <cfRule type="cellIs" dxfId="333" priority="29" operator="equal">
      <formula>"ALTA"</formula>
    </cfRule>
    <cfRule type="cellIs" dxfId="332" priority="30" operator="equal">
      <formula>"MODERADA"</formula>
    </cfRule>
  </conditionalFormatting>
  <conditionalFormatting sqref="P16:P19">
    <cfRule type="cellIs" dxfId="331" priority="27" operator="equal">
      <formula>"BAJA"</formula>
    </cfRule>
  </conditionalFormatting>
  <conditionalFormatting sqref="P16:P19">
    <cfRule type="cellIs" dxfId="330" priority="24" operator="equal">
      <formula>"EXTREMA"</formula>
    </cfRule>
    <cfRule type="cellIs" dxfId="329" priority="25" operator="equal">
      <formula>"ALTA"</formula>
    </cfRule>
    <cfRule type="cellIs" dxfId="328" priority="26" operator="equal">
      <formula>"MODERADA"</formula>
    </cfRule>
  </conditionalFormatting>
  <conditionalFormatting sqref="N16:N19">
    <cfRule type="colorScale" priority="23">
      <colorScale>
        <cfvo type="num" val="1"/>
        <cfvo type="num" val="3"/>
        <cfvo type="num" val="5"/>
        <color theme="6" tint="-0.499984740745262"/>
        <color rgb="FFFFFF00"/>
        <color rgb="FFC00000"/>
      </colorScale>
    </cfRule>
  </conditionalFormatting>
  <conditionalFormatting sqref="P16:P19">
    <cfRule type="cellIs" dxfId="327" priority="22" operator="equal">
      <formula>"BAJA"</formula>
    </cfRule>
  </conditionalFormatting>
  <conditionalFormatting sqref="P16:P19">
    <cfRule type="cellIs" dxfId="326" priority="19" operator="equal">
      <formula>"EXTREMA"</formula>
    </cfRule>
    <cfRule type="cellIs" dxfId="325" priority="20" operator="equal">
      <formula>"ALTA"</formula>
    </cfRule>
    <cfRule type="cellIs" dxfId="324" priority="21" operator="equal">
      <formula>"MODERADA"</formula>
    </cfRule>
  </conditionalFormatting>
  <conditionalFormatting sqref="N16:N19">
    <cfRule type="colorScale" priority="18">
      <colorScale>
        <cfvo type="num" val="1"/>
        <cfvo type="num" val="3"/>
        <cfvo type="num" val="5"/>
        <color theme="6" tint="-0.499984740745262"/>
        <color rgb="FFFFFF00"/>
        <color rgb="FFC00000"/>
      </colorScale>
    </cfRule>
  </conditionalFormatting>
  <conditionalFormatting sqref="P16:P19">
    <cfRule type="cellIs" dxfId="323" priority="17" operator="equal">
      <formula>"BAJA"</formula>
    </cfRule>
  </conditionalFormatting>
  <conditionalFormatting sqref="P16:P19">
    <cfRule type="cellIs" dxfId="322" priority="14" operator="equal">
      <formula>"EXTREMA"</formula>
    </cfRule>
    <cfRule type="cellIs" dxfId="321" priority="15" operator="equal">
      <formula>"ALTA"</formula>
    </cfRule>
    <cfRule type="cellIs" dxfId="320" priority="16" operator="equal">
      <formula>"MODERADA"</formula>
    </cfRule>
  </conditionalFormatting>
  <conditionalFormatting sqref="I10:I14 P13:P14">
    <cfRule type="cellIs" dxfId="319" priority="10" operator="equal">
      <formula>"EXTREMA"</formula>
    </cfRule>
    <cfRule type="cellIs" dxfId="318" priority="11" operator="equal">
      <formula>"ALTA"</formula>
    </cfRule>
    <cfRule type="cellIs" dxfId="317" priority="12" operator="equal">
      <formula>"MODERADA"</formula>
    </cfRule>
    <cfRule type="cellIs" dxfId="316" priority="13" operator="equal">
      <formula>"BAJA"</formula>
    </cfRule>
  </conditionalFormatting>
  <conditionalFormatting sqref="P10:P12">
    <cfRule type="cellIs" dxfId="315" priority="6" operator="equal">
      <formula>"EXTREMA"</formula>
    </cfRule>
    <cfRule type="cellIs" dxfId="314" priority="7" operator="equal">
      <formula>"ALTA"</formula>
    </cfRule>
    <cfRule type="cellIs" dxfId="313" priority="8" operator="equal">
      <formula>"MODERADA"</formula>
    </cfRule>
    <cfRule type="cellIs" dxfId="312" priority="9" operator="equal">
      <formula>"BAJA"</formula>
    </cfRule>
  </conditionalFormatting>
  <conditionalFormatting sqref="I8:I9 P8:P9">
    <cfRule type="cellIs" dxfId="311" priority="5" operator="equal">
      <formula>"BAJA"</formula>
    </cfRule>
  </conditionalFormatting>
  <conditionalFormatting sqref="I8:I9 P8:P9">
    <cfRule type="cellIs" dxfId="310" priority="2" operator="equal">
      <formula>"EXTREMA"</formula>
    </cfRule>
    <cfRule type="cellIs" dxfId="309" priority="3" operator="equal">
      <formula>"ALTA"</formula>
    </cfRule>
    <cfRule type="cellIs" dxfId="308" priority="4" operator="equal">
      <formula>"MODERADA"</formula>
    </cfRule>
  </conditionalFormatting>
  <conditionalFormatting sqref="G8:H9 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35433070866141736" bottom="0.15748031496062992" header="0.31496062992125984" footer="0.31496062992125984"/>
  <pageSetup paperSize="5" scale="73" fitToHeight="9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F38"/>
  <sheetViews>
    <sheetView zoomScale="64" zoomScaleNormal="64" workbookViewId="0">
      <selection activeCell="E1" sqref="E1:R3"/>
    </sheetView>
  </sheetViews>
  <sheetFormatPr baseColWidth="10" defaultColWidth="11.42578125" defaultRowHeight="12" x14ac:dyDescent="0.2"/>
  <cols>
    <col min="1" max="1" width="4.7109375" style="1" customWidth="1"/>
    <col min="2" max="2" width="21.7109375" style="1" customWidth="1"/>
    <col min="3" max="3" width="25" style="1" customWidth="1"/>
    <col min="4" max="4" width="21.7109375" style="1" hidden="1" customWidth="1"/>
    <col min="5" max="5" width="29.7109375" style="1" customWidth="1"/>
    <col min="6" max="8" width="6.7109375" style="1" customWidth="1"/>
    <col min="9" max="9" width="6.7109375" style="3" customWidth="1"/>
    <col min="10" max="10" width="23.2851562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1.42578125" style="1" customWidth="1"/>
    <col min="21" max="21" width="19.140625" style="1" customWidth="1"/>
    <col min="22" max="22" width="17.42578125" style="2" customWidth="1"/>
    <col min="23" max="23" width="13.5703125" style="2" hidden="1" customWidth="1"/>
    <col min="24" max="24" width="44" style="1" hidden="1" customWidth="1"/>
    <col min="25" max="25" width="13.5703125" style="2" hidden="1" customWidth="1"/>
    <col min="26" max="26" width="58.28515625" style="1" hidden="1" customWidth="1"/>
    <col min="27" max="27" width="20.140625" style="1" hidden="1" customWidth="1"/>
    <col min="28" max="28" width="39.28515625" style="1" hidden="1" customWidth="1"/>
    <col min="29" max="29" width="17.28515625" style="1" hidden="1" customWidth="1"/>
    <col min="30" max="30" width="55.42578125" style="1" hidden="1" customWidth="1"/>
    <col min="31" max="31" width="17.28515625" style="1" hidden="1" customWidth="1"/>
    <col min="32" max="32" width="60.7109375" style="1" hidden="1" customWidth="1"/>
    <col min="33" max="16384" width="11.42578125" style="1"/>
  </cols>
  <sheetData>
    <row r="1" spans="1:30" ht="27.75" customHeight="1" x14ac:dyDescent="0.35">
      <c r="B1" s="287"/>
      <c r="C1" s="288"/>
      <c r="D1" s="67"/>
      <c r="E1" s="370" t="s">
        <v>69</v>
      </c>
      <c r="F1" s="370"/>
      <c r="G1" s="370"/>
      <c r="H1" s="370"/>
      <c r="I1" s="370"/>
      <c r="J1" s="370"/>
      <c r="K1" s="370"/>
      <c r="L1" s="370"/>
      <c r="M1" s="370"/>
      <c r="N1" s="370"/>
      <c r="O1" s="370"/>
      <c r="P1" s="370"/>
      <c r="Q1" s="370"/>
      <c r="R1" s="370"/>
      <c r="S1" s="293" t="s">
        <v>73</v>
      </c>
      <c r="T1" s="293"/>
      <c r="U1" s="293"/>
      <c r="V1" s="288"/>
      <c r="W1" s="288"/>
      <c r="X1" s="288"/>
      <c r="Y1" s="294"/>
    </row>
    <row r="2" spans="1:30" ht="30.75" customHeight="1" x14ac:dyDescent="0.35">
      <c r="B2" s="289"/>
      <c r="C2" s="290"/>
      <c r="D2" s="114"/>
      <c r="E2" s="350"/>
      <c r="F2" s="350"/>
      <c r="G2" s="350"/>
      <c r="H2" s="350"/>
      <c r="I2" s="350"/>
      <c r="J2" s="350"/>
      <c r="K2" s="350"/>
      <c r="L2" s="350"/>
      <c r="M2" s="350"/>
      <c r="N2" s="350"/>
      <c r="O2" s="350"/>
      <c r="P2" s="350"/>
      <c r="Q2" s="350"/>
      <c r="R2" s="350"/>
      <c r="S2" s="267" t="s">
        <v>70</v>
      </c>
      <c r="T2" s="267"/>
      <c r="U2" s="267"/>
      <c r="V2" s="290"/>
      <c r="W2" s="290"/>
      <c r="X2" s="290"/>
      <c r="Y2" s="295"/>
    </row>
    <row r="3" spans="1:30" ht="39.75" customHeight="1" thickBot="1" x14ac:dyDescent="0.4">
      <c r="B3" s="291"/>
      <c r="C3" s="292"/>
      <c r="D3" s="68"/>
      <c r="E3" s="371" t="s">
        <v>72</v>
      </c>
      <c r="F3" s="371"/>
      <c r="G3" s="371"/>
      <c r="H3" s="371"/>
      <c r="I3" s="371"/>
      <c r="J3" s="371"/>
      <c r="K3" s="371"/>
      <c r="L3" s="371"/>
      <c r="M3" s="371"/>
      <c r="N3" s="371"/>
      <c r="O3" s="371"/>
      <c r="P3" s="371"/>
      <c r="Q3" s="371"/>
      <c r="R3" s="371"/>
      <c r="S3" s="297" t="s">
        <v>71</v>
      </c>
      <c r="T3" s="297"/>
      <c r="U3" s="297"/>
      <c r="V3" s="292"/>
      <c r="W3" s="292"/>
      <c r="X3" s="292"/>
      <c r="Y3" s="296"/>
    </row>
    <row r="4" spans="1:30" ht="21" x14ac:dyDescent="0.35">
      <c r="B4" s="111"/>
      <c r="C4" s="111"/>
      <c r="D4" s="59"/>
      <c r="E4" s="128"/>
      <c r="F4" s="128"/>
      <c r="G4" s="128"/>
      <c r="H4" s="128"/>
      <c r="I4" s="128"/>
      <c r="J4" s="128"/>
      <c r="K4" s="128"/>
      <c r="L4" s="128"/>
      <c r="M4" s="128"/>
      <c r="N4" s="128"/>
      <c r="O4" s="128"/>
      <c r="P4" s="128"/>
      <c r="Q4" s="128"/>
      <c r="R4" s="128"/>
      <c r="S4" s="128"/>
      <c r="T4" s="128"/>
      <c r="U4" s="128"/>
      <c r="V4" s="111"/>
      <c r="W4" s="111"/>
      <c r="X4" s="111"/>
      <c r="Y4" s="111"/>
    </row>
    <row r="5" spans="1:30" ht="21" x14ac:dyDescent="0.35">
      <c r="B5" s="111"/>
      <c r="C5" s="111"/>
      <c r="D5" s="59"/>
      <c r="E5" s="128"/>
      <c r="F5" s="128"/>
      <c r="G5" s="128"/>
      <c r="H5" s="128"/>
      <c r="I5" s="128"/>
      <c r="J5" s="128"/>
      <c r="K5" s="128"/>
      <c r="L5" s="128"/>
      <c r="M5" s="128"/>
      <c r="N5" s="128"/>
      <c r="O5" s="128"/>
      <c r="P5" s="128"/>
      <c r="Q5" s="128"/>
      <c r="R5" s="128"/>
      <c r="S5" s="128"/>
      <c r="T5" s="128"/>
      <c r="U5" s="128"/>
      <c r="V5" s="111"/>
      <c r="W5" s="111"/>
      <c r="X5" s="111"/>
      <c r="Y5" s="111"/>
    </row>
    <row r="6" spans="1:30" s="19" customFormat="1" ht="15" x14ac:dyDescent="0.25">
      <c r="A6" s="45"/>
      <c r="B6" s="44"/>
      <c r="C6" s="44"/>
      <c r="I6" s="42"/>
      <c r="J6" s="43"/>
      <c r="K6" s="43"/>
      <c r="P6" s="42"/>
      <c r="Q6" s="42"/>
      <c r="V6" s="42"/>
      <c r="W6" s="42"/>
      <c r="Y6" s="42"/>
    </row>
    <row r="7" spans="1:30" s="33" customFormat="1" ht="30" customHeight="1" x14ac:dyDescent="0.25">
      <c r="A7" s="41"/>
      <c r="B7" s="231" t="s">
        <v>63</v>
      </c>
      <c r="C7" s="231" t="s">
        <v>62</v>
      </c>
      <c r="D7" s="231" t="s">
        <v>61</v>
      </c>
      <c r="E7" s="231" t="s">
        <v>60</v>
      </c>
      <c r="F7" s="232" t="s">
        <v>59</v>
      </c>
      <c r="G7" s="231" t="s">
        <v>58</v>
      </c>
      <c r="H7" s="231"/>
      <c r="I7" s="241" t="s">
        <v>53</v>
      </c>
      <c r="J7" s="235" t="s">
        <v>57</v>
      </c>
      <c r="K7" s="237" t="s">
        <v>56</v>
      </c>
      <c r="L7" s="238"/>
      <c r="M7" s="239" t="s">
        <v>55</v>
      </c>
      <c r="N7" s="231" t="s">
        <v>54</v>
      </c>
      <c r="O7" s="231"/>
      <c r="P7" s="241" t="s">
        <v>53</v>
      </c>
      <c r="Q7" s="232" t="s">
        <v>52</v>
      </c>
      <c r="R7" s="231" t="s">
        <v>51</v>
      </c>
      <c r="S7" s="255" t="s">
        <v>50</v>
      </c>
      <c r="T7" s="231" t="s">
        <v>184</v>
      </c>
      <c r="U7" s="235" t="s">
        <v>48</v>
      </c>
      <c r="V7" s="231" t="s">
        <v>47</v>
      </c>
      <c r="W7" s="279" t="s">
        <v>280</v>
      </c>
      <c r="X7" s="280"/>
      <c r="Y7" s="279" t="s">
        <v>283</v>
      </c>
      <c r="Z7" s="280"/>
      <c r="AA7" s="279" t="s">
        <v>284</v>
      </c>
      <c r="AB7" s="329"/>
      <c r="AC7" s="279" t="s">
        <v>285</v>
      </c>
      <c r="AD7" s="329"/>
    </row>
    <row r="8" spans="1:30" s="33" customFormat="1" ht="88.5" customHeight="1" x14ac:dyDescent="0.25">
      <c r="A8" s="41"/>
      <c r="B8" s="231"/>
      <c r="C8" s="231"/>
      <c r="D8" s="231"/>
      <c r="E8" s="231"/>
      <c r="F8" s="232"/>
      <c r="G8" s="40" t="s">
        <v>44</v>
      </c>
      <c r="H8" s="112" t="s">
        <v>43</v>
      </c>
      <c r="I8" s="242"/>
      <c r="J8" s="236"/>
      <c r="K8" s="110" t="s">
        <v>46</v>
      </c>
      <c r="L8" s="37" t="s">
        <v>45</v>
      </c>
      <c r="M8" s="240"/>
      <c r="N8" s="36" t="s">
        <v>44</v>
      </c>
      <c r="O8" s="35" t="s">
        <v>43</v>
      </c>
      <c r="P8" s="242"/>
      <c r="Q8" s="232"/>
      <c r="R8" s="231"/>
      <c r="S8" s="255"/>
      <c r="T8" s="231"/>
      <c r="U8" s="236"/>
      <c r="V8" s="231"/>
      <c r="W8" s="34" t="s">
        <v>110</v>
      </c>
      <c r="X8" s="34" t="s">
        <v>41</v>
      </c>
      <c r="Y8" s="34" t="s">
        <v>110</v>
      </c>
      <c r="Z8" s="34" t="s">
        <v>41</v>
      </c>
      <c r="AA8" s="34" t="s">
        <v>110</v>
      </c>
      <c r="AB8" s="34" t="s">
        <v>41</v>
      </c>
      <c r="AC8" s="34" t="s">
        <v>110</v>
      </c>
      <c r="AD8" s="34" t="s">
        <v>41</v>
      </c>
    </row>
    <row r="9" spans="1:30" s="19" customFormat="1" ht="144.75" customHeight="1" x14ac:dyDescent="0.25">
      <c r="A9" s="29">
        <v>1</v>
      </c>
      <c r="B9" s="22" t="s">
        <v>286</v>
      </c>
      <c r="C9" s="28" t="s">
        <v>287</v>
      </c>
      <c r="D9" s="22"/>
      <c r="E9" s="22" t="s">
        <v>288</v>
      </c>
      <c r="F9" s="23" t="s">
        <v>89</v>
      </c>
      <c r="G9" s="22">
        <v>2</v>
      </c>
      <c r="H9" s="22">
        <v>2</v>
      </c>
      <c r="I9" s="26" t="str">
        <f>INDEX([8]Listas!$L$4:$P$8,G9,H9)</f>
        <v>BAJA</v>
      </c>
      <c r="J9" s="27" t="s">
        <v>289</v>
      </c>
      <c r="K9" s="25" t="s">
        <v>13</v>
      </c>
      <c r="L9" s="25">
        <f>IF('[8]Evaluación de Controles'!F28="X","Probabilidad",IF('[8]Evaluación de Controles'!H28="X","Impacto",))</f>
        <v>0</v>
      </c>
      <c r="M9" s="22">
        <f>'[8]Evaluación de Controles'!X28</f>
        <v>0</v>
      </c>
      <c r="N9" s="22">
        <f>IF('[8]Evaluación de Controles'!F28="X",IF(M9&gt;75,IF(G9&gt;2,G9-2,IF(G9&gt;1,G9-1,G9)),IF(M9&gt;50,IF(G9&gt;1,G9-1,G9),G9)),G9)</f>
        <v>2</v>
      </c>
      <c r="O9" s="22">
        <f>IF('[8]Evaluación de Controles'!H28="X",IF(M9&gt;75,IF(H9&gt;2,H9-2,IF(H9&gt;1,H9-1,H9)),IF(M9&gt;50,IF(H9&gt;1,H9-1,H9),H9)),H9)</f>
        <v>2</v>
      </c>
      <c r="P9" s="26" t="str">
        <f>INDEX([8]Listas!$L$4:$P$8,N9,O9)</f>
        <v>BAJA</v>
      </c>
      <c r="Q9" s="25" t="s">
        <v>144</v>
      </c>
      <c r="R9" s="24" t="s">
        <v>290</v>
      </c>
      <c r="S9" s="23" t="s">
        <v>249</v>
      </c>
      <c r="T9" s="22" t="s">
        <v>291</v>
      </c>
      <c r="U9" s="22" t="s">
        <v>292</v>
      </c>
      <c r="V9" s="22" t="s">
        <v>293</v>
      </c>
      <c r="W9" s="127"/>
      <c r="X9" s="79"/>
      <c r="Y9" s="127"/>
      <c r="Z9" s="79"/>
      <c r="AA9" s="127"/>
      <c r="AB9" s="79"/>
      <c r="AC9" s="127"/>
      <c r="AD9" s="79"/>
    </row>
    <row r="10" spans="1:30" s="19" customFormat="1" ht="144.75" customHeight="1" x14ac:dyDescent="0.25">
      <c r="A10" s="29">
        <v>1</v>
      </c>
      <c r="B10" s="22" t="s">
        <v>294</v>
      </c>
      <c r="C10" s="28" t="s">
        <v>295</v>
      </c>
      <c r="D10" s="22"/>
      <c r="E10" s="22" t="s">
        <v>288</v>
      </c>
      <c r="F10" s="23" t="s">
        <v>89</v>
      </c>
      <c r="G10" s="22">
        <v>2</v>
      </c>
      <c r="H10" s="22">
        <v>2</v>
      </c>
      <c r="I10" s="26" t="str">
        <f>INDEX([8]Listas!$L$4:$P$8,G10,H10)</f>
        <v>BAJA</v>
      </c>
      <c r="J10" s="27" t="s">
        <v>289</v>
      </c>
      <c r="K10" s="25" t="s">
        <v>13</v>
      </c>
      <c r="L10" s="25" t="str">
        <f>IF('[8]Evaluación de Controles'!F30="X","Probabilidad",IF('[8]Evaluación de Controles'!H30="X","Impacto",))</f>
        <v>Probabilidad</v>
      </c>
      <c r="M10" s="22">
        <f>'[8]Evaluación de Controles'!X30</f>
        <v>70</v>
      </c>
      <c r="N10" s="22">
        <f>IF('[8]Evaluación de Controles'!F30="X",IF(M10&gt;75,IF(G10&gt;2,G10-2,IF(G10&gt;1,G10-1,G10)),IF(M10&gt;50,IF(G10&gt;1,G10-1,G10),G10)),G10)</f>
        <v>1</v>
      </c>
      <c r="O10" s="22">
        <f>IF('[8]Evaluación de Controles'!H30="X",IF(M10&gt;75,IF(H10&gt;2,H10-2,IF(H10&gt;1,H10-1,H10)),IF(M10&gt;50,IF(H10&gt;1,H10-1,H10),H10)),H10)</f>
        <v>2</v>
      </c>
      <c r="P10" s="26" t="str">
        <f>INDEX([8]Listas!$L$4:$P$8,N10,O10)</f>
        <v>BAJA</v>
      </c>
      <c r="Q10" s="25" t="s">
        <v>144</v>
      </c>
      <c r="R10" s="24" t="s">
        <v>290</v>
      </c>
      <c r="S10" s="23" t="s">
        <v>249</v>
      </c>
      <c r="T10" s="22" t="s">
        <v>291</v>
      </c>
      <c r="U10" s="22" t="s">
        <v>292</v>
      </c>
      <c r="V10" s="22" t="s">
        <v>293</v>
      </c>
      <c r="W10" s="127"/>
      <c r="X10" s="79"/>
      <c r="Y10" s="127"/>
      <c r="Z10" s="79"/>
      <c r="AA10" s="127"/>
      <c r="AB10" s="79"/>
      <c r="AC10" s="127"/>
      <c r="AD10" s="79"/>
    </row>
    <row r="11" spans="1:30" s="19" customFormat="1" ht="193.5" customHeight="1" x14ac:dyDescent="0.25">
      <c r="A11" s="29">
        <v>2</v>
      </c>
      <c r="B11" s="22" t="s">
        <v>296</v>
      </c>
      <c r="C11" s="28" t="s">
        <v>297</v>
      </c>
      <c r="D11" s="22"/>
      <c r="E11" s="22" t="s">
        <v>298</v>
      </c>
      <c r="F11" s="23" t="s">
        <v>89</v>
      </c>
      <c r="G11" s="22">
        <v>3</v>
      </c>
      <c r="H11" s="22">
        <v>3</v>
      </c>
      <c r="I11" s="26" t="str">
        <f>INDEX([8]Listas!$L$4:$P$8,G11,H11)</f>
        <v>ALTA</v>
      </c>
      <c r="J11" s="27" t="s">
        <v>289</v>
      </c>
      <c r="K11" s="25" t="s">
        <v>13</v>
      </c>
      <c r="L11" s="25" t="str">
        <f>IF('[8]Evaluación de Controles'!F31="X","Probabilidad",IF('[8]Evaluación de Controles'!H31="X","Impacto",))</f>
        <v>Probabilidad</v>
      </c>
      <c r="M11" s="22">
        <f>'[8]Evaluación de Controles'!X31</f>
        <v>70</v>
      </c>
      <c r="N11" s="22">
        <f>IF('[8]Evaluación de Controles'!F31="X",IF(M11&gt;75,IF(G11&gt;2,G11-2,IF(G11&gt;1,G11-1,G11)),IF(M11&gt;50,IF(G11&gt;1,G11-1,G11),G11)),G11)</f>
        <v>2</v>
      </c>
      <c r="O11" s="22">
        <f>IF('[8]Evaluación de Controles'!H31="X",IF(M11&gt;75,IF(H11&gt;2,H11-2,IF(H11&gt;1,H11-1,H11)),IF(M11&gt;50,IF(H11&gt;1,H11-1,H11),H11)),H11)</f>
        <v>3</v>
      </c>
      <c r="P11" s="26" t="str">
        <f>INDEX([8]Listas!$L$4:$P$8,N11,O11)</f>
        <v>MODERADA</v>
      </c>
      <c r="Q11" s="25" t="s">
        <v>144</v>
      </c>
      <c r="R11" s="24" t="s">
        <v>299</v>
      </c>
      <c r="S11" s="23" t="s">
        <v>276</v>
      </c>
      <c r="T11" s="22" t="s">
        <v>300</v>
      </c>
      <c r="U11" s="22" t="s">
        <v>301</v>
      </c>
      <c r="V11" s="22" t="s">
        <v>293</v>
      </c>
      <c r="W11" s="127"/>
      <c r="X11" s="79"/>
      <c r="Y11" s="127"/>
      <c r="Z11" s="79"/>
      <c r="AA11" s="127"/>
      <c r="AB11" s="79"/>
      <c r="AC11" s="127"/>
      <c r="AD11" s="79"/>
    </row>
    <row r="12" spans="1:30" s="19" customFormat="1" ht="149.25" customHeight="1" x14ac:dyDescent="0.25">
      <c r="A12" s="29">
        <v>3</v>
      </c>
      <c r="B12" s="22" t="s">
        <v>302</v>
      </c>
      <c r="C12" s="28" t="s">
        <v>303</v>
      </c>
      <c r="D12" s="22"/>
      <c r="E12" s="22" t="s">
        <v>304</v>
      </c>
      <c r="F12" s="23" t="s">
        <v>15</v>
      </c>
      <c r="G12" s="22">
        <v>3</v>
      </c>
      <c r="H12" s="22">
        <v>3</v>
      </c>
      <c r="I12" s="26" t="str">
        <f>INDEX([8]Listas!$L$4:$P$8,G12,H12)</f>
        <v>ALTA</v>
      </c>
      <c r="J12" s="27" t="s">
        <v>305</v>
      </c>
      <c r="K12" s="25" t="s">
        <v>13</v>
      </c>
      <c r="L12" s="25" t="str">
        <f>IF('[8]Evaluación de Controles'!F32="X","Probabilidad",IF('[8]Evaluación de Controles'!H32="X","Impacto",))</f>
        <v>Probabilidad</v>
      </c>
      <c r="M12" s="22">
        <f>'[8]Evaluación de Controles'!X32</f>
        <v>40</v>
      </c>
      <c r="N12" s="22">
        <f>IF('[8]Evaluación de Controles'!F32="X",IF(M12&gt;75,IF(G12&gt;2,G12-2,IF(G12&gt;1,G12-1,G12)),IF(M12&gt;50,IF(G12&gt;1,G12-1,G12),G12)),G12)</f>
        <v>3</v>
      </c>
      <c r="O12" s="22">
        <f>IF('[8]Evaluación de Controles'!H32="X",IF(M12&gt;75,IF(H12&gt;2,H12-2,IF(H12&gt;1,H12-1,H12)),IF(M12&gt;50,IF(H12&gt;1,H12-1,H12),H12)),H12)</f>
        <v>3</v>
      </c>
      <c r="P12" s="26" t="str">
        <f>INDEX([8]Listas!$L$4:$P$8,N12,O12)</f>
        <v>ALTA</v>
      </c>
      <c r="Q12" s="25" t="s">
        <v>144</v>
      </c>
      <c r="R12" s="24" t="s">
        <v>306</v>
      </c>
      <c r="S12" s="23" t="s">
        <v>276</v>
      </c>
      <c r="T12" s="22" t="s">
        <v>307</v>
      </c>
      <c r="U12" s="22" t="s">
        <v>308</v>
      </c>
      <c r="V12" s="22" t="s">
        <v>309</v>
      </c>
      <c r="W12" s="127"/>
      <c r="X12" s="79"/>
      <c r="Y12" s="127"/>
      <c r="Z12" s="79"/>
      <c r="AA12" s="127"/>
      <c r="AB12" s="79"/>
      <c r="AC12" s="127"/>
      <c r="AD12" s="79"/>
    </row>
    <row r="13" spans="1:30" s="19" customFormat="1" ht="178.5" customHeight="1" x14ac:dyDescent="0.25">
      <c r="A13" s="29">
        <v>4</v>
      </c>
      <c r="B13" s="22" t="s">
        <v>310</v>
      </c>
      <c r="C13" s="28" t="s">
        <v>311</v>
      </c>
      <c r="D13" s="22"/>
      <c r="E13" s="22" t="s">
        <v>312</v>
      </c>
      <c r="F13" s="23" t="s">
        <v>15</v>
      </c>
      <c r="G13" s="22">
        <v>3</v>
      </c>
      <c r="H13" s="22">
        <v>2</v>
      </c>
      <c r="I13" s="26" t="str">
        <f>INDEX([8]Listas!$L$4:$P$8,G13,H13)</f>
        <v>MODERADA</v>
      </c>
      <c r="J13" s="27" t="s">
        <v>313</v>
      </c>
      <c r="K13" s="25" t="s">
        <v>13</v>
      </c>
      <c r="L13" s="25" t="str">
        <f>IF('[8]Evaluación de Controles'!F33="X","Probabilidad",IF('[8]Evaluación de Controles'!H33="X","Impacto",))</f>
        <v>Probabilidad</v>
      </c>
      <c r="M13" s="22">
        <f>'[8]Evaluación de Controles'!X33</f>
        <v>40</v>
      </c>
      <c r="N13" s="22">
        <f>IF('[8]Evaluación de Controles'!F33="X",IF(M13&gt;75,IF(G13&gt;2,G13-2,IF(G13&gt;1,G13-1,G13)),IF(M13&gt;50,IF(G13&gt;1,G13-1,G13),G13)),G13)</f>
        <v>3</v>
      </c>
      <c r="O13" s="22">
        <f>IF('[8]Evaluación de Controles'!H33="X",IF(M13&gt;75,IF(H13&gt;2,H13-2,IF(H13&gt;1,H13-1,H13)),IF(M13&gt;50,IF(H13&gt;1,H13-1,H13),H13)),H13)</f>
        <v>2</v>
      </c>
      <c r="P13" s="26" t="str">
        <f>INDEX([8]Listas!$L$4:$P$8,N13,O13)</f>
        <v>MODERADA</v>
      </c>
      <c r="Q13" s="25" t="s">
        <v>144</v>
      </c>
      <c r="R13" s="24" t="s">
        <v>314</v>
      </c>
      <c r="S13" s="23" t="s">
        <v>191</v>
      </c>
      <c r="T13" s="22" t="s">
        <v>307</v>
      </c>
      <c r="U13" s="22" t="s">
        <v>315</v>
      </c>
      <c r="V13" s="22" t="s">
        <v>309</v>
      </c>
      <c r="W13" s="127"/>
      <c r="X13" s="79"/>
      <c r="Y13" s="127"/>
      <c r="Z13" s="79"/>
      <c r="AA13" s="127"/>
      <c r="AB13" s="79"/>
      <c r="AC13" s="127"/>
      <c r="AD13" s="79"/>
    </row>
    <row r="14" spans="1:30" x14ac:dyDescent="0.2">
      <c r="D14" s="7"/>
      <c r="P14" s="1"/>
      <c r="Q14" s="1"/>
      <c r="V14" s="1"/>
      <c r="W14" s="1"/>
      <c r="Y14" s="1"/>
    </row>
    <row r="15" spans="1:30" x14ac:dyDescent="0.2">
      <c r="D15" s="7"/>
      <c r="G15" s="256" t="s">
        <v>6</v>
      </c>
      <c r="H15" s="256"/>
      <c r="I15" s="10">
        <f>COUNTIF(I10:I13,"BAJA")</f>
        <v>1</v>
      </c>
      <c r="J15" s="1"/>
      <c r="K15" s="1"/>
      <c r="N15" s="256" t="s">
        <v>6</v>
      </c>
      <c r="O15" s="256"/>
      <c r="P15" s="10">
        <f>COUNTIF(P10:P13,"BAJA")</f>
        <v>1</v>
      </c>
      <c r="Q15" s="1"/>
      <c r="V15" s="1"/>
      <c r="W15" s="1"/>
      <c r="Y15" s="1"/>
    </row>
    <row r="16" spans="1:30" x14ac:dyDescent="0.2">
      <c r="D16" s="7"/>
      <c r="G16" s="256" t="s">
        <v>5</v>
      </c>
      <c r="H16" s="256"/>
      <c r="I16" s="10">
        <f>COUNTIF(I10:I13,"MODERADA")</f>
        <v>1</v>
      </c>
      <c r="J16" s="1"/>
      <c r="K16" s="1"/>
      <c r="N16" s="256" t="s">
        <v>5</v>
      </c>
      <c r="O16" s="256"/>
      <c r="P16" s="10">
        <f>COUNTIF(P10:P13,"MODERADA")</f>
        <v>2</v>
      </c>
      <c r="Q16" s="1"/>
      <c r="V16" s="1"/>
      <c r="W16" s="1"/>
      <c r="Y16" s="1"/>
    </row>
    <row r="17" spans="2:25" x14ac:dyDescent="0.2">
      <c r="B17" s="15"/>
      <c r="D17" s="7"/>
      <c r="E17" s="15"/>
      <c r="G17" s="256" t="s">
        <v>4</v>
      </c>
      <c r="H17" s="256"/>
      <c r="I17" s="10">
        <f>COUNTIF(I10:I13,"ALTA")</f>
        <v>2</v>
      </c>
      <c r="J17" s="1"/>
      <c r="K17" s="1"/>
      <c r="N17" s="256" t="s">
        <v>4</v>
      </c>
      <c r="O17" s="256"/>
      <c r="P17" s="10">
        <f>COUNTIF(P10:P13,"ALTA")</f>
        <v>1</v>
      </c>
      <c r="Q17" s="1"/>
      <c r="V17" s="1"/>
      <c r="W17" s="1"/>
      <c r="Y17" s="1"/>
    </row>
    <row r="18" spans="2:25" ht="15.75" x14ac:dyDescent="0.2">
      <c r="B18" s="14" t="s">
        <v>3</v>
      </c>
      <c r="D18" s="7"/>
      <c r="E18" s="13" t="s">
        <v>2</v>
      </c>
      <c r="G18" s="256" t="s">
        <v>1</v>
      </c>
      <c r="H18" s="256"/>
      <c r="I18" s="10">
        <f>COUNTIF(I10:I13,"EXTREMA")</f>
        <v>0</v>
      </c>
      <c r="J18" s="1"/>
      <c r="K18" s="1"/>
      <c r="N18" s="256" t="s">
        <v>1</v>
      </c>
      <c r="O18" s="256"/>
      <c r="P18" s="10">
        <f>COUNTIF(P10:P13,"EXTREMA")</f>
        <v>0</v>
      </c>
      <c r="Q18" s="1"/>
      <c r="V18" s="1"/>
      <c r="W18" s="1"/>
      <c r="Y18" s="1"/>
    </row>
    <row r="19" spans="2:25" x14ac:dyDescent="0.2">
      <c r="I19" s="1"/>
      <c r="J19" s="1"/>
      <c r="K19" s="1"/>
      <c r="P19" s="1"/>
      <c r="Q19" s="1"/>
      <c r="V19" s="1"/>
      <c r="W19" s="1"/>
      <c r="Y19" s="1"/>
    </row>
    <row r="20" spans="2:25" ht="15.75" x14ac:dyDescent="0.2">
      <c r="B20" s="6"/>
      <c r="C20" s="5"/>
      <c r="D20" s="7"/>
      <c r="I20" s="1"/>
      <c r="J20" s="1"/>
      <c r="K20" s="1"/>
      <c r="P20" s="1"/>
      <c r="Q20" s="1"/>
      <c r="V20" s="1"/>
      <c r="W20" s="1"/>
      <c r="Y20" s="1"/>
    </row>
    <row r="21" spans="2:25" x14ac:dyDescent="0.2">
      <c r="D21" s="7"/>
      <c r="I21" s="1"/>
      <c r="J21" s="1"/>
      <c r="K21" s="1"/>
      <c r="P21" s="1"/>
      <c r="Q21" s="1"/>
      <c r="V21" s="1"/>
      <c r="W21" s="1"/>
      <c r="Y21" s="1"/>
    </row>
    <row r="22" spans="2:25" x14ac:dyDescent="0.2">
      <c r="D22" s="7"/>
      <c r="I22" s="1"/>
      <c r="J22" s="1"/>
      <c r="K22" s="1"/>
      <c r="P22" s="1"/>
      <c r="Q22" s="1"/>
      <c r="V22" s="1"/>
      <c r="W22" s="1"/>
      <c r="Y22" s="1"/>
    </row>
    <row r="23" spans="2:25" x14ac:dyDescent="0.2">
      <c r="D23" s="7"/>
      <c r="I23" s="1"/>
      <c r="J23" s="1"/>
      <c r="K23" s="1"/>
      <c r="P23" s="1"/>
      <c r="Q23" s="1"/>
      <c r="V23" s="1"/>
      <c r="W23" s="1"/>
      <c r="Y23" s="1"/>
    </row>
    <row r="24" spans="2:25" x14ac:dyDescent="0.2">
      <c r="D24" s="7"/>
      <c r="I24" s="1"/>
      <c r="J24" s="1"/>
      <c r="K24" s="1"/>
      <c r="P24" s="1"/>
      <c r="Q24" s="1"/>
      <c r="V24" s="1"/>
      <c r="W24" s="1"/>
      <c r="Y24" s="1"/>
    </row>
    <row r="25" spans="2:25" x14ac:dyDescent="0.2">
      <c r="D25" s="7"/>
      <c r="I25" s="1"/>
      <c r="J25" s="1"/>
      <c r="K25" s="1"/>
      <c r="P25" s="1"/>
      <c r="Q25" s="1"/>
      <c r="V25" s="1"/>
      <c r="W25" s="1"/>
      <c r="Y25" s="1"/>
    </row>
    <row r="26" spans="2:25" x14ac:dyDescent="0.2">
      <c r="D26" s="7"/>
      <c r="I26" s="1"/>
      <c r="J26" s="1"/>
      <c r="K26" s="1"/>
      <c r="P26" s="1"/>
      <c r="Q26" s="1"/>
      <c r="V26" s="1"/>
      <c r="W26" s="1"/>
      <c r="Y26" s="1"/>
    </row>
    <row r="27" spans="2:25" x14ac:dyDescent="0.2">
      <c r="D27" s="7"/>
      <c r="I27" s="1"/>
      <c r="J27" s="1"/>
      <c r="K27" s="1"/>
      <c r="P27" s="1"/>
      <c r="Q27" s="1"/>
      <c r="V27" s="1"/>
      <c r="W27" s="1"/>
      <c r="Y27" s="1"/>
    </row>
    <row r="28" spans="2:25" x14ac:dyDescent="0.2">
      <c r="D28" s="7"/>
      <c r="I28" s="1"/>
      <c r="J28" s="1"/>
      <c r="K28" s="1"/>
      <c r="P28" s="1"/>
      <c r="Q28" s="1"/>
      <c r="V28" s="1"/>
      <c r="W28" s="1"/>
      <c r="Y28" s="1"/>
    </row>
    <row r="29" spans="2:25" x14ac:dyDescent="0.2">
      <c r="D29" s="7"/>
      <c r="I29" s="1"/>
      <c r="J29" s="1"/>
      <c r="K29" s="1"/>
      <c r="P29" s="1"/>
      <c r="Q29" s="1"/>
      <c r="V29" s="1"/>
      <c r="W29" s="1"/>
      <c r="Y29" s="1"/>
    </row>
    <row r="30" spans="2:25" x14ac:dyDescent="0.2">
      <c r="D30" s="7"/>
      <c r="I30" s="1"/>
      <c r="J30" s="1"/>
      <c r="K30" s="1"/>
      <c r="P30" s="1"/>
      <c r="Q30" s="1"/>
      <c r="V30" s="1"/>
      <c r="W30" s="1"/>
      <c r="Y30" s="1"/>
    </row>
    <row r="31" spans="2:25" x14ac:dyDescent="0.2">
      <c r="D31" s="7"/>
      <c r="I31" s="1"/>
      <c r="J31" s="1"/>
      <c r="K31" s="1"/>
      <c r="P31" s="1"/>
      <c r="Q31" s="1"/>
      <c r="V31" s="1"/>
      <c r="W31" s="1"/>
      <c r="Y31" s="1"/>
    </row>
    <row r="32" spans="2:25" x14ac:dyDescent="0.2">
      <c r="D32" s="7"/>
      <c r="I32" s="1"/>
      <c r="J32" s="1"/>
      <c r="K32" s="1"/>
      <c r="P32" s="1"/>
      <c r="Q32" s="1"/>
      <c r="V32" s="1"/>
      <c r="W32" s="1"/>
      <c r="Y32" s="1"/>
    </row>
    <row r="33" spans="4:25" x14ac:dyDescent="0.2">
      <c r="D33" s="7"/>
      <c r="I33" s="1"/>
      <c r="J33" s="1"/>
      <c r="K33" s="1"/>
      <c r="P33" s="1"/>
      <c r="Q33" s="1"/>
      <c r="V33" s="1"/>
      <c r="W33" s="1"/>
      <c r="Y33" s="1"/>
    </row>
    <row r="34" spans="4:25" x14ac:dyDescent="0.2">
      <c r="D34" s="7"/>
      <c r="I34" s="1"/>
      <c r="J34" s="1"/>
      <c r="K34" s="1"/>
      <c r="P34" s="1"/>
      <c r="Q34" s="1"/>
      <c r="V34" s="1"/>
      <c r="W34" s="1"/>
      <c r="Y34" s="1"/>
    </row>
    <row r="35" spans="4:25" x14ac:dyDescent="0.2">
      <c r="D35" s="7"/>
      <c r="I35" s="1"/>
      <c r="J35" s="1"/>
      <c r="K35" s="1"/>
      <c r="P35" s="1"/>
      <c r="Q35" s="1"/>
      <c r="V35" s="1"/>
      <c r="W35" s="1"/>
      <c r="Y35" s="1"/>
    </row>
    <row r="36" spans="4:25" x14ac:dyDescent="0.2">
      <c r="D36" s="7"/>
      <c r="I36" s="1"/>
      <c r="J36" s="1"/>
      <c r="K36" s="1"/>
      <c r="P36" s="1"/>
      <c r="Q36" s="1"/>
      <c r="V36" s="1"/>
      <c r="W36" s="1"/>
      <c r="Y36" s="1"/>
    </row>
    <row r="37" spans="4:25" x14ac:dyDescent="0.2">
      <c r="D37" s="7"/>
      <c r="I37" s="1"/>
      <c r="J37" s="1"/>
      <c r="K37" s="1"/>
      <c r="P37" s="1"/>
      <c r="Q37" s="1"/>
      <c r="V37" s="1"/>
      <c r="W37" s="1"/>
      <c r="Y37" s="1"/>
    </row>
    <row r="38" spans="4:25" x14ac:dyDescent="0.2">
      <c r="D38" s="7"/>
      <c r="I38" s="1"/>
      <c r="J38" s="1"/>
      <c r="K38" s="1"/>
      <c r="P38" s="1"/>
      <c r="Q38" s="1"/>
      <c r="V38" s="1"/>
      <c r="W38" s="1"/>
      <c r="Y38" s="1"/>
    </row>
  </sheetData>
  <mergeCells count="37">
    <mergeCell ref="G16:H16"/>
    <mergeCell ref="N16:O16"/>
    <mergeCell ref="G17:H17"/>
    <mergeCell ref="N17:O17"/>
    <mergeCell ref="G18:H18"/>
    <mergeCell ref="N18:O18"/>
    <mergeCell ref="W7:X7"/>
    <mergeCell ref="Y7:Z7"/>
    <mergeCell ref="AA7:AB7"/>
    <mergeCell ref="AC7:AD7"/>
    <mergeCell ref="G15:H15"/>
    <mergeCell ref="N15:O15"/>
    <mergeCell ref="Q7:Q8"/>
    <mergeCell ref="R7:R8"/>
    <mergeCell ref="S7:S8"/>
    <mergeCell ref="G7:H7"/>
    <mergeCell ref="T7:T8"/>
    <mergeCell ref="U7:U8"/>
    <mergeCell ref="V7:V8"/>
    <mergeCell ref="I7:I8"/>
    <mergeCell ref="J7:J8"/>
    <mergeCell ref="K7:L7"/>
    <mergeCell ref="M7:M8"/>
    <mergeCell ref="N7:O7"/>
    <mergeCell ref="P7:P8"/>
    <mergeCell ref="B7:B8"/>
    <mergeCell ref="C7:C8"/>
    <mergeCell ref="D7:D8"/>
    <mergeCell ref="E7:E8"/>
    <mergeCell ref="F7:F8"/>
    <mergeCell ref="B1:C3"/>
    <mergeCell ref="E1:R2"/>
    <mergeCell ref="S1:U1"/>
    <mergeCell ref="V1:Y3"/>
    <mergeCell ref="S2:U2"/>
    <mergeCell ref="E3:R3"/>
    <mergeCell ref="S3:U3"/>
  </mergeCells>
  <conditionalFormatting sqref="I14:I1048576 P14:P1048576 I6 P6">
    <cfRule type="cellIs" dxfId="307" priority="72" operator="equal">
      <formula>"BAJA"</formula>
    </cfRule>
  </conditionalFormatting>
  <conditionalFormatting sqref="I14:I1048576 P14:P1048576 I6 P6">
    <cfRule type="cellIs" dxfId="306" priority="69" operator="equal">
      <formula>"EXTREMA"</formula>
    </cfRule>
    <cfRule type="cellIs" dxfId="305" priority="70" operator="equal">
      <formula>"ALTA"</formula>
    </cfRule>
    <cfRule type="cellIs" dxfId="304" priority="71" operator="equal">
      <formula>"MODERADA"</formula>
    </cfRule>
  </conditionalFormatting>
  <conditionalFormatting sqref="F14:G1048576 G13:H13 G10:H11 F6:G6 N6:O6 N14:O1048576">
    <cfRule type="colorScale" priority="68">
      <colorScale>
        <cfvo type="num" val="1"/>
        <cfvo type="num" val="3"/>
        <cfvo type="num" val="5"/>
        <color theme="6" tint="-0.499984740745262"/>
        <color rgb="FFFFFF00"/>
        <color rgb="FFC00000"/>
      </colorScale>
    </cfRule>
  </conditionalFormatting>
  <conditionalFormatting sqref="I15:I18">
    <cfRule type="cellIs" dxfId="303" priority="67" operator="equal">
      <formula>"BAJA"</formula>
    </cfRule>
  </conditionalFormatting>
  <conditionalFormatting sqref="I15:I18">
    <cfRule type="cellIs" dxfId="302" priority="64" operator="equal">
      <formula>"EXTREMA"</formula>
    </cfRule>
    <cfRule type="cellIs" dxfId="301" priority="65" operator="equal">
      <formula>"ALTA"</formula>
    </cfRule>
    <cfRule type="cellIs" dxfId="300" priority="66" operator="equal">
      <formula>"MODERADA"</formula>
    </cfRule>
  </conditionalFormatting>
  <conditionalFormatting sqref="G15:G18">
    <cfRule type="colorScale" priority="63">
      <colorScale>
        <cfvo type="num" val="1"/>
        <cfvo type="num" val="3"/>
        <cfvo type="num" val="5"/>
        <color theme="6" tint="-0.499984740745262"/>
        <color rgb="FFFFFF00"/>
        <color rgb="FFC00000"/>
      </colorScale>
    </cfRule>
  </conditionalFormatting>
  <conditionalFormatting sqref="I15:I18">
    <cfRule type="cellIs" dxfId="299" priority="62" operator="equal">
      <formula>"BAJA"</formula>
    </cfRule>
  </conditionalFormatting>
  <conditionalFormatting sqref="I15:I18">
    <cfRule type="cellIs" dxfId="298" priority="59" operator="equal">
      <formula>"EXTREMA"</formula>
    </cfRule>
    <cfRule type="cellIs" dxfId="297" priority="60" operator="equal">
      <formula>"ALTA"</formula>
    </cfRule>
    <cfRule type="cellIs" dxfId="296" priority="61" operator="equal">
      <formula>"MODERADA"</formula>
    </cfRule>
  </conditionalFormatting>
  <conditionalFormatting sqref="G15:G18">
    <cfRule type="colorScale" priority="58">
      <colorScale>
        <cfvo type="num" val="1"/>
        <cfvo type="num" val="3"/>
        <cfvo type="num" val="5"/>
        <color theme="6" tint="-0.499984740745262"/>
        <color rgb="FFFFFF00"/>
        <color rgb="FFC00000"/>
      </colorScale>
    </cfRule>
  </conditionalFormatting>
  <conditionalFormatting sqref="I15:I18">
    <cfRule type="cellIs" dxfId="295" priority="57" operator="equal">
      <formula>"BAJA"</formula>
    </cfRule>
  </conditionalFormatting>
  <conditionalFormatting sqref="I15:I18">
    <cfRule type="cellIs" dxfId="294" priority="54" operator="equal">
      <formula>"EXTREMA"</formula>
    </cfRule>
    <cfRule type="cellIs" dxfId="293" priority="55" operator="equal">
      <formula>"ALTA"</formula>
    </cfRule>
    <cfRule type="cellIs" dxfId="292" priority="56" operator="equal">
      <formula>"MODERADA"</formula>
    </cfRule>
  </conditionalFormatting>
  <conditionalFormatting sqref="G15:G18">
    <cfRule type="colorScale" priority="53">
      <colorScale>
        <cfvo type="num" val="1"/>
        <cfvo type="num" val="3"/>
        <cfvo type="num" val="5"/>
        <color theme="6" tint="-0.499984740745262"/>
        <color rgb="FFFFFF00"/>
        <color rgb="FFC00000"/>
      </colorScale>
    </cfRule>
  </conditionalFormatting>
  <conditionalFormatting sqref="I15:I18">
    <cfRule type="cellIs" dxfId="291" priority="52" operator="equal">
      <formula>"BAJA"</formula>
    </cfRule>
  </conditionalFormatting>
  <conditionalFormatting sqref="I15:I18">
    <cfRule type="cellIs" dxfId="290" priority="49" operator="equal">
      <formula>"EXTREMA"</formula>
    </cfRule>
    <cfRule type="cellIs" dxfId="289" priority="50" operator="equal">
      <formula>"ALTA"</formula>
    </cfRule>
    <cfRule type="cellIs" dxfId="288" priority="51" operator="equal">
      <formula>"MODERADA"</formula>
    </cfRule>
  </conditionalFormatting>
  <conditionalFormatting sqref="P15:P18">
    <cfRule type="cellIs" dxfId="287" priority="48" operator="equal">
      <formula>"BAJA"</formula>
    </cfRule>
  </conditionalFormatting>
  <conditionalFormatting sqref="P15:P18">
    <cfRule type="cellIs" dxfId="286" priority="45" operator="equal">
      <formula>"EXTREMA"</formula>
    </cfRule>
    <cfRule type="cellIs" dxfId="285" priority="46" operator="equal">
      <formula>"ALTA"</formula>
    </cfRule>
    <cfRule type="cellIs" dxfId="284" priority="47" operator="equal">
      <formula>"MODERADA"</formula>
    </cfRule>
  </conditionalFormatting>
  <conditionalFormatting sqref="N15:N18">
    <cfRule type="colorScale" priority="44">
      <colorScale>
        <cfvo type="num" val="1"/>
        <cfvo type="num" val="3"/>
        <cfvo type="num" val="5"/>
        <color theme="6" tint="-0.499984740745262"/>
        <color rgb="FFFFFF00"/>
        <color rgb="FFC00000"/>
      </colorScale>
    </cfRule>
  </conditionalFormatting>
  <conditionalFormatting sqref="P15:P18">
    <cfRule type="cellIs" dxfId="283" priority="43" operator="equal">
      <formula>"BAJA"</formula>
    </cfRule>
  </conditionalFormatting>
  <conditionalFormatting sqref="P15:P18">
    <cfRule type="cellIs" dxfId="282" priority="40" operator="equal">
      <formula>"EXTREMA"</formula>
    </cfRule>
    <cfRule type="cellIs" dxfId="281" priority="41" operator="equal">
      <formula>"ALTA"</formula>
    </cfRule>
    <cfRule type="cellIs" dxfId="280" priority="42" operator="equal">
      <formula>"MODERADA"</formula>
    </cfRule>
  </conditionalFormatting>
  <conditionalFormatting sqref="N15:N18">
    <cfRule type="colorScale" priority="39">
      <colorScale>
        <cfvo type="num" val="1"/>
        <cfvo type="num" val="3"/>
        <cfvo type="num" val="5"/>
        <color theme="6" tint="-0.499984740745262"/>
        <color rgb="FFFFFF00"/>
        <color rgb="FFC00000"/>
      </colorScale>
    </cfRule>
  </conditionalFormatting>
  <conditionalFormatting sqref="P15:P18">
    <cfRule type="cellIs" dxfId="279" priority="38" operator="equal">
      <formula>"BAJA"</formula>
    </cfRule>
  </conditionalFormatting>
  <conditionalFormatting sqref="P15:P18">
    <cfRule type="cellIs" dxfId="278" priority="35" operator="equal">
      <formula>"EXTREMA"</formula>
    </cfRule>
    <cfRule type="cellIs" dxfId="277" priority="36" operator="equal">
      <formula>"ALTA"</formula>
    </cfRule>
    <cfRule type="cellIs" dxfId="276" priority="37" operator="equal">
      <formula>"MODERADA"</formula>
    </cfRule>
  </conditionalFormatting>
  <conditionalFormatting sqref="N15:N18">
    <cfRule type="colorScale" priority="34">
      <colorScale>
        <cfvo type="num" val="1"/>
        <cfvo type="num" val="3"/>
        <cfvo type="num" val="5"/>
        <color theme="6" tint="-0.499984740745262"/>
        <color rgb="FFFFFF00"/>
        <color rgb="FFC00000"/>
      </colorScale>
    </cfRule>
  </conditionalFormatting>
  <conditionalFormatting sqref="P15:P18">
    <cfRule type="cellIs" dxfId="275" priority="33" operator="equal">
      <formula>"BAJA"</formula>
    </cfRule>
  </conditionalFormatting>
  <conditionalFormatting sqref="P15:P18">
    <cfRule type="cellIs" dxfId="274" priority="30" operator="equal">
      <formula>"EXTREMA"</formula>
    </cfRule>
    <cfRule type="cellIs" dxfId="273" priority="31" operator="equal">
      <formula>"ALTA"</formula>
    </cfRule>
    <cfRule type="cellIs" dxfId="272" priority="32" operator="equal">
      <formula>"MODERADA"</formula>
    </cfRule>
  </conditionalFormatting>
  <conditionalFormatting sqref="I13 I10:I11">
    <cfRule type="cellIs" dxfId="271" priority="26" operator="equal">
      <formula>"EXTREMA"</formula>
    </cfRule>
    <cfRule type="cellIs" dxfId="270" priority="27" operator="equal">
      <formula>"ALTA"</formula>
    </cfRule>
    <cfRule type="cellIs" dxfId="269" priority="28" operator="equal">
      <formula>"MODERADA"</formula>
    </cfRule>
    <cfRule type="cellIs" dxfId="268" priority="29" operator="equal">
      <formula>"BAJA"</formula>
    </cfRule>
  </conditionalFormatting>
  <conditionalFormatting sqref="P10:P13">
    <cfRule type="cellIs" dxfId="267" priority="22" operator="equal">
      <formula>"EXTREMA"</formula>
    </cfRule>
    <cfRule type="cellIs" dxfId="266" priority="23" operator="equal">
      <formula>"ALTA"</formula>
    </cfRule>
    <cfRule type="cellIs" dxfId="265" priority="24" operator="equal">
      <formula>"MODERADA"</formula>
    </cfRule>
    <cfRule type="cellIs" dxfId="264" priority="25" operator="equal">
      <formula>"BAJA"</formula>
    </cfRule>
  </conditionalFormatting>
  <conditionalFormatting sqref="N10:O13">
    <cfRule type="colorScale" priority="21">
      <colorScale>
        <cfvo type="num" val="1"/>
        <cfvo type="num" val="3"/>
        <cfvo type="num" val="5"/>
        <color theme="6" tint="-0.499984740745262"/>
        <color rgb="FFFFFF00"/>
        <color rgb="FFC00000"/>
      </colorScale>
    </cfRule>
  </conditionalFormatting>
  <conditionalFormatting sqref="G12:H12">
    <cfRule type="colorScale" priority="20">
      <colorScale>
        <cfvo type="num" val="1"/>
        <cfvo type="num" val="3"/>
        <cfvo type="num" val="5"/>
        <color theme="6" tint="-0.499984740745262"/>
        <color rgb="FFFFFF00"/>
        <color rgb="FFC00000"/>
      </colorScale>
    </cfRule>
  </conditionalFormatting>
  <conditionalFormatting sqref="I12">
    <cfRule type="cellIs" dxfId="263" priority="16" operator="equal">
      <formula>"EXTREMA"</formula>
    </cfRule>
    <cfRule type="cellIs" dxfId="262" priority="17" operator="equal">
      <formula>"ALTA"</formula>
    </cfRule>
    <cfRule type="cellIs" dxfId="261" priority="18" operator="equal">
      <formula>"MODERADA"</formula>
    </cfRule>
    <cfRule type="cellIs" dxfId="260" priority="19" operator="equal">
      <formula>"BAJA"</formula>
    </cfRule>
  </conditionalFormatting>
  <conditionalFormatting sqref="I7:I8 P7:P8">
    <cfRule type="cellIs" dxfId="259" priority="15" operator="equal">
      <formula>"BAJA"</formula>
    </cfRule>
  </conditionalFormatting>
  <conditionalFormatting sqref="I7:I8 P7:P8">
    <cfRule type="cellIs" dxfId="258" priority="12" operator="equal">
      <formula>"EXTREMA"</formula>
    </cfRule>
    <cfRule type="cellIs" dxfId="257" priority="13" operator="equal">
      <formula>"ALTA"</formula>
    </cfRule>
    <cfRule type="cellIs" dxfId="256" priority="14" operator="equal">
      <formula>"MODERADA"</formula>
    </cfRule>
  </conditionalFormatting>
  <conditionalFormatting sqref="G7:H8 N7:O8">
    <cfRule type="colorScale" priority="11">
      <colorScale>
        <cfvo type="num" val="1"/>
        <cfvo type="num" val="3"/>
        <cfvo type="num" val="5"/>
        <color theme="6" tint="-0.499984740745262"/>
        <color rgb="FFFFFF00"/>
        <color rgb="FFC00000"/>
      </colorScale>
    </cfRule>
  </conditionalFormatting>
  <conditionalFormatting sqref="G9:H9">
    <cfRule type="colorScale" priority="10">
      <colorScale>
        <cfvo type="num" val="1"/>
        <cfvo type="num" val="3"/>
        <cfvo type="num" val="5"/>
        <color theme="6" tint="-0.499984740745262"/>
        <color rgb="FFFFFF00"/>
        <color rgb="FFC00000"/>
      </colorScale>
    </cfRule>
  </conditionalFormatting>
  <conditionalFormatting sqref="I9">
    <cfRule type="cellIs" dxfId="255" priority="6" operator="equal">
      <formula>"EXTREMA"</formula>
    </cfRule>
    <cfRule type="cellIs" dxfId="254" priority="7" operator="equal">
      <formula>"ALTA"</formula>
    </cfRule>
    <cfRule type="cellIs" dxfId="253" priority="8" operator="equal">
      <formula>"MODERADA"</formula>
    </cfRule>
    <cfRule type="cellIs" dxfId="252" priority="9" operator="equal">
      <formula>"BAJA"</formula>
    </cfRule>
  </conditionalFormatting>
  <conditionalFormatting sqref="P9">
    <cfRule type="cellIs" dxfId="251" priority="2" operator="equal">
      <formula>"EXTREMA"</formula>
    </cfRule>
    <cfRule type="cellIs" dxfId="250" priority="3" operator="equal">
      <formula>"ALTA"</formula>
    </cfRule>
    <cfRule type="cellIs" dxfId="249" priority="4" operator="equal">
      <formula>"MODERADA"</formula>
    </cfRule>
    <cfRule type="cellIs" dxfId="248" priority="5" operator="equal">
      <formula>"BAJA"</formula>
    </cfRule>
  </conditionalFormatting>
  <conditionalFormatting sqref="N9: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74803149606299213" bottom="0.19685039370078741" header="0.31496062992125984" footer="0.31496062992125984"/>
  <pageSetup paperSize="5" scale="72" fitToHeight="9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Y54"/>
  <sheetViews>
    <sheetView zoomScale="70" zoomScaleNormal="70" workbookViewId="0">
      <selection activeCell="L11" sqref="L11"/>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6.42578125" style="1" customWidth="1"/>
    <col min="6" max="8" width="6.7109375" style="1" customWidth="1"/>
    <col min="9" max="9" width="6.7109375" style="3" customWidth="1"/>
    <col min="10" max="10" width="25.855468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2.42578125" style="1" customWidth="1"/>
    <col min="21" max="21" width="16.7109375" style="1" customWidth="1"/>
    <col min="22" max="22" width="25.140625" style="2" customWidth="1"/>
    <col min="23" max="23" width="25.140625" style="2" hidden="1" customWidth="1"/>
    <col min="24" max="24" width="46.28515625" style="1" hidden="1" customWidth="1"/>
    <col min="25" max="25" width="25.140625" style="2" hidden="1" customWidth="1"/>
    <col min="26" max="26" width="53.42578125" style="1" customWidth="1"/>
    <col min="27" max="16384" width="11.42578125" style="1"/>
  </cols>
  <sheetData>
    <row r="1" spans="1:25" ht="21" x14ac:dyDescent="0.35">
      <c r="B1" s="287"/>
      <c r="C1" s="288"/>
      <c r="D1" s="67"/>
      <c r="E1" s="370" t="s">
        <v>69</v>
      </c>
      <c r="F1" s="370"/>
      <c r="G1" s="370"/>
      <c r="H1" s="370"/>
      <c r="I1" s="370"/>
      <c r="J1" s="370"/>
      <c r="K1" s="370"/>
      <c r="L1" s="370"/>
      <c r="M1" s="370"/>
      <c r="N1" s="370"/>
      <c r="O1" s="370"/>
      <c r="P1" s="370"/>
      <c r="Q1" s="370"/>
      <c r="R1" s="370"/>
      <c r="S1" s="293" t="s">
        <v>73</v>
      </c>
      <c r="T1" s="293"/>
      <c r="U1" s="293"/>
      <c r="V1" s="337"/>
      <c r="W1" s="58"/>
      <c r="X1" s="58"/>
      <c r="Y1" s="338"/>
    </row>
    <row r="2" spans="1:25" ht="34.5" customHeight="1" x14ac:dyDescent="0.35">
      <c r="B2" s="289"/>
      <c r="C2" s="290"/>
      <c r="D2" s="66"/>
      <c r="E2" s="350"/>
      <c r="F2" s="350"/>
      <c r="G2" s="350"/>
      <c r="H2" s="350"/>
      <c r="I2" s="350"/>
      <c r="J2" s="350"/>
      <c r="K2" s="350"/>
      <c r="L2" s="350"/>
      <c r="M2" s="350"/>
      <c r="N2" s="350"/>
      <c r="O2" s="350"/>
      <c r="P2" s="350"/>
      <c r="Q2" s="350"/>
      <c r="R2" s="350"/>
      <c r="S2" s="267" t="s">
        <v>70</v>
      </c>
      <c r="T2" s="267"/>
      <c r="U2" s="267"/>
      <c r="V2" s="339"/>
      <c r="W2" s="59"/>
      <c r="X2" s="59"/>
      <c r="Y2" s="340"/>
    </row>
    <row r="3" spans="1:25" ht="42" customHeight="1" thickBot="1" x14ac:dyDescent="0.4">
      <c r="B3" s="291"/>
      <c r="C3" s="292"/>
      <c r="D3" s="68"/>
      <c r="E3" s="371" t="s">
        <v>72</v>
      </c>
      <c r="F3" s="371"/>
      <c r="G3" s="371"/>
      <c r="H3" s="371"/>
      <c r="I3" s="371"/>
      <c r="J3" s="371"/>
      <c r="K3" s="371"/>
      <c r="L3" s="371"/>
      <c r="M3" s="371"/>
      <c r="N3" s="371"/>
      <c r="O3" s="371"/>
      <c r="P3" s="371"/>
      <c r="Q3" s="371"/>
      <c r="R3" s="371"/>
      <c r="S3" s="297" t="s">
        <v>71</v>
      </c>
      <c r="T3" s="297"/>
      <c r="U3" s="297"/>
      <c r="V3" s="341"/>
      <c r="W3" s="60"/>
      <c r="X3" s="60"/>
      <c r="Y3" s="342"/>
    </row>
    <row r="4" spans="1:25" ht="20.25" customHeight="1" x14ac:dyDescent="0.35">
      <c r="D4" s="48"/>
      <c r="E4" s="48"/>
      <c r="F4" s="48"/>
      <c r="G4" s="48"/>
      <c r="H4" s="48"/>
      <c r="I4" s="49"/>
      <c r="J4" s="48"/>
      <c r="K4" s="48"/>
      <c r="L4" s="48"/>
      <c r="M4" s="48"/>
    </row>
    <row r="5" spans="1:25" s="19" customFormat="1" ht="24" customHeight="1" x14ac:dyDescent="0.25">
      <c r="A5" s="45"/>
      <c r="D5" s="326" t="s">
        <v>68</v>
      </c>
      <c r="E5" s="327"/>
      <c r="F5" s="227" t="s">
        <v>210</v>
      </c>
      <c r="G5" s="227"/>
      <c r="H5" s="227"/>
      <c r="I5" s="227"/>
      <c r="J5" s="227"/>
      <c r="K5" s="227"/>
      <c r="L5" s="227"/>
      <c r="M5" s="227"/>
      <c r="N5" s="227"/>
      <c r="O5" s="227"/>
      <c r="P5" s="227"/>
      <c r="Q5" s="227"/>
      <c r="R5" s="228" t="s">
        <v>66</v>
      </c>
      <c r="S5" s="228"/>
      <c r="T5" s="229">
        <v>2021</v>
      </c>
      <c r="U5" s="229"/>
      <c r="V5" s="229"/>
      <c r="W5" s="47"/>
      <c r="Y5" s="47"/>
    </row>
    <row r="6" spans="1:25" s="19" customFormat="1" ht="73.5" customHeight="1" x14ac:dyDescent="0.25">
      <c r="A6" s="45"/>
      <c r="D6" s="326" t="s">
        <v>65</v>
      </c>
      <c r="E6" s="327"/>
      <c r="F6" s="230" t="s">
        <v>211</v>
      </c>
      <c r="G6" s="230"/>
      <c r="H6" s="230"/>
      <c r="I6" s="230"/>
      <c r="J6" s="230"/>
      <c r="K6" s="230"/>
      <c r="L6" s="230"/>
      <c r="M6" s="230"/>
      <c r="N6" s="230"/>
      <c r="O6" s="230"/>
      <c r="P6" s="230"/>
      <c r="Q6" s="230"/>
      <c r="R6" s="230"/>
      <c r="S6" s="230"/>
      <c r="T6" s="230"/>
      <c r="U6" s="230"/>
      <c r="V6" s="230"/>
      <c r="W6" s="57"/>
      <c r="Y6" s="57"/>
    </row>
    <row r="7" spans="1:25" s="19" customFormat="1" ht="15" x14ac:dyDescent="0.25">
      <c r="A7" s="45"/>
      <c r="B7" s="44"/>
      <c r="C7" s="44"/>
      <c r="I7" s="42"/>
      <c r="J7" s="43"/>
      <c r="K7" s="43"/>
      <c r="P7" s="42"/>
      <c r="Q7" s="42"/>
      <c r="V7" s="42"/>
      <c r="W7" s="42"/>
      <c r="Y7" s="42"/>
    </row>
    <row r="8" spans="1:25" s="33" customFormat="1" ht="30" customHeight="1" x14ac:dyDescent="0.25">
      <c r="A8" s="41"/>
      <c r="B8" s="231" t="s">
        <v>63</v>
      </c>
      <c r="C8" s="231" t="s">
        <v>62</v>
      </c>
      <c r="D8" s="231" t="s">
        <v>61</v>
      </c>
      <c r="E8" s="231" t="s">
        <v>60</v>
      </c>
      <c r="F8" s="232" t="s">
        <v>212</v>
      </c>
      <c r="G8" s="231" t="s">
        <v>58</v>
      </c>
      <c r="H8" s="231"/>
      <c r="I8" s="241" t="s">
        <v>53</v>
      </c>
      <c r="J8" s="235" t="s">
        <v>57</v>
      </c>
      <c r="K8" s="237" t="s">
        <v>56</v>
      </c>
      <c r="L8" s="238"/>
      <c r="M8" s="239" t="s">
        <v>55</v>
      </c>
      <c r="N8" s="231" t="s">
        <v>54</v>
      </c>
      <c r="O8" s="231"/>
      <c r="P8" s="241" t="s">
        <v>53</v>
      </c>
      <c r="Q8" s="232" t="s">
        <v>52</v>
      </c>
      <c r="R8" s="231" t="s">
        <v>51</v>
      </c>
      <c r="S8" s="255" t="s">
        <v>50</v>
      </c>
      <c r="T8" s="231" t="s">
        <v>213</v>
      </c>
      <c r="U8" s="235" t="s">
        <v>48</v>
      </c>
      <c r="V8" s="231" t="s">
        <v>47</v>
      </c>
      <c r="W8" s="279" t="s">
        <v>280</v>
      </c>
      <c r="X8" s="280"/>
    </row>
    <row r="9" spans="1:25" s="33" customFormat="1" ht="88.5" customHeight="1" x14ac:dyDescent="0.25">
      <c r="A9" s="41"/>
      <c r="B9" s="231"/>
      <c r="C9" s="231"/>
      <c r="D9" s="231"/>
      <c r="E9" s="231"/>
      <c r="F9" s="232"/>
      <c r="G9" s="40" t="s">
        <v>44</v>
      </c>
      <c r="H9" s="62" t="s">
        <v>43</v>
      </c>
      <c r="I9" s="242"/>
      <c r="J9" s="236"/>
      <c r="K9" s="61" t="s">
        <v>46</v>
      </c>
      <c r="L9" s="37" t="s">
        <v>45</v>
      </c>
      <c r="M9" s="240"/>
      <c r="N9" s="36" t="s">
        <v>44</v>
      </c>
      <c r="O9" s="35" t="s">
        <v>43</v>
      </c>
      <c r="P9" s="242"/>
      <c r="Q9" s="232"/>
      <c r="R9" s="231"/>
      <c r="S9" s="255"/>
      <c r="T9" s="231"/>
      <c r="U9" s="236"/>
      <c r="V9" s="231"/>
      <c r="W9" s="56" t="s">
        <v>110</v>
      </c>
      <c r="X9" s="56" t="s">
        <v>41</v>
      </c>
    </row>
    <row r="10" spans="1:25" s="19" customFormat="1" ht="135" customHeight="1" x14ac:dyDescent="0.25">
      <c r="A10" s="29">
        <v>1</v>
      </c>
      <c r="B10" s="22" t="s">
        <v>214</v>
      </c>
      <c r="C10" s="28" t="s">
        <v>215</v>
      </c>
      <c r="D10" s="22"/>
      <c r="E10" s="22" t="s">
        <v>216</v>
      </c>
      <c r="F10" s="23" t="s">
        <v>80</v>
      </c>
      <c r="G10" s="22">
        <v>4</v>
      </c>
      <c r="H10" s="22">
        <v>2</v>
      </c>
      <c r="I10" s="26" t="str">
        <f>INDEX([9]Listas!$L$4:$P$8,G10,H10)</f>
        <v>ALTA</v>
      </c>
      <c r="J10" s="27" t="s">
        <v>217</v>
      </c>
      <c r="K10" s="25" t="s">
        <v>21</v>
      </c>
      <c r="L10" s="77" t="str">
        <f>IF('[9]Evaluación de Controles'!F37="X","Probabilidad",IF('[9]Evaluación de Controles'!H37="X","Impacto",))</f>
        <v>Probabilidad</v>
      </c>
      <c r="M10" s="22">
        <f>'[9]Evaluación de Controles'!X37</f>
        <v>25</v>
      </c>
      <c r="N10" s="22">
        <f>IF('[9]Evaluación de Controles'!F37="X",IF(M10&gt;75,IF(G10&gt;2,G10-2,IF(G10&gt;1,G10-1,G10)),IF(M10&gt;50,IF(G10&gt;1,G10-1,G10),G10)),G10)</f>
        <v>4</v>
      </c>
      <c r="O10" s="22">
        <f>IF('[9]Evaluación de Controles'!H37="X",IF(M10&gt;75,IF(H10&gt;2,H10-2,IF(H10&gt;1,H10-1,H10)),IF(M10&gt;50,IF(H10&gt;1,H10-1,H10),H10)),H10)</f>
        <v>2</v>
      </c>
      <c r="P10" s="26" t="str">
        <f>INDEX([9]Listas!$L$4:$P$8,N10,O10)</f>
        <v>ALTA</v>
      </c>
      <c r="Q10" s="25"/>
      <c r="R10" s="24" t="s">
        <v>218</v>
      </c>
      <c r="S10" s="23" t="s">
        <v>219</v>
      </c>
      <c r="T10" s="22" t="s">
        <v>220</v>
      </c>
      <c r="U10" s="22" t="s">
        <v>221</v>
      </c>
      <c r="V10" s="22" t="s">
        <v>222</v>
      </c>
      <c r="W10" s="119"/>
      <c r="X10" s="120"/>
    </row>
    <row r="11" spans="1:25" s="19" customFormat="1" ht="145.5" customHeight="1" x14ac:dyDescent="0.25">
      <c r="A11" s="29">
        <v>2</v>
      </c>
      <c r="B11" s="22" t="s">
        <v>223</v>
      </c>
      <c r="C11" s="28" t="s">
        <v>224</v>
      </c>
      <c r="D11" s="22"/>
      <c r="E11" s="22" t="s">
        <v>225</v>
      </c>
      <c r="F11" s="23" t="s">
        <v>100</v>
      </c>
      <c r="G11" s="22">
        <v>1</v>
      </c>
      <c r="H11" s="22">
        <v>4</v>
      </c>
      <c r="I11" s="26" t="str">
        <f>INDEX([9]Listas!$L$4:$P$8,G11,H11)</f>
        <v>ALTA</v>
      </c>
      <c r="J11" s="27" t="s">
        <v>226</v>
      </c>
      <c r="K11" s="25" t="s">
        <v>13</v>
      </c>
      <c r="L11" s="77" t="str">
        <f>IF('[9]Evaluación de Controles'!F38="X","Probabilidad",IF('[9]Evaluación de Controles'!H38="X","Impacto",))</f>
        <v>Probabilidad</v>
      </c>
      <c r="M11" s="22">
        <f>'[9]Evaluación de Controles'!X38</f>
        <v>65</v>
      </c>
      <c r="N11" s="22">
        <f>IF('[9]Evaluación de Controles'!F38="X",IF(M11&gt;75,IF(G11&gt;2,G11-2,IF(G11&gt;1,G11-1,G11)),IF(M11&gt;50,IF(G11&gt;1,G11-1,G11),G11)),G11)</f>
        <v>1</v>
      </c>
      <c r="O11" s="22">
        <f>IF('[9]Evaluación de Controles'!H38="X",IF(M11&gt;75,IF(H11&gt;2,H11-2,IF(H11&gt;1,H11-1,H11)),IF(M11&gt;50,IF(H11&gt;1,H11-1,H11),H11)),H11)</f>
        <v>4</v>
      </c>
      <c r="P11" s="26" t="str">
        <f>INDEX([9]Listas!$L$4:$P$8,N11,O11)</f>
        <v>ALTA</v>
      </c>
      <c r="Q11" s="25"/>
      <c r="R11" s="24" t="s">
        <v>227</v>
      </c>
      <c r="S11" s="23" t="s">
        <v>162</v>
      </c>
      <c r="T11" s="22" t="s">
        <v>228</v>
      </c>
      <c r="U11" s="24" t="s">
        <v>229</v>
      </c>
      <c r="V11" s="22" t="s">
        <v>230</v>
      </c>
      <c r="W11" s="119"/>
      <c r="X11" s="120"/>
    </row>
    <row r="12" spans="1:25" s="19" customFormat="1" ht="137.25" customHeight="1" x14ac:dyDescent="0.25">
      <c r="A12" s="29">
        <v>3</v>
      </c>
      <c r="B12" s="22" t="s">
        <v>231</v>
      </c>
      <c r="C12" s="28" t="s">
        <v>232</v>
      </c>
      <c r="D12" s="22"/>
      <c r="E12" s="22" t="s">
        <v>233</v>
      </c>
      <c r="F12" s="23" t="s">
        <v>100</v>
      </c>
      <c r="G12" s="22">
        <v>5</v>
      </c>
      <c r="H12" s="22">
        <v>1</v>
      </c>
      <c r="I12" s="26" t="str">
        <f>INDEX([9]Listas!$L$4:$P$8,G12,H12)</f>
        <v>ALTA</v>
      </c>
      <c r="J12" s="27" t="s">
        <v>234</v>
      </c>
      <c r="K12" s="25" t="s">
        <v>169</v>
      </c>
      <c r="L12" s="77" t="str">
        <f>IF('[9]Evaluación de Controles'!F39="X","Probabilidad",IF('[9]Evaluación de Controles'!H39="X","Impacto",))</f>
        <v>Probabilidad</v>
      </c>
      <c r="M12" s="22">
        <f>'[9]Evaluación de Controles'!X39</f>
        <v>70</v>
      </c>
      <c r="N12" s="22">
        <f>IF('[9]Evaluación de Controles'!F39="X",IF(M12&gt;75,IF(G12&gt;2,G12-2,IF(G12&gt;1,G12-1,G12)),IF(M12&gt;50,IF(G12&gt;1,G12-1,G12),G12)),G12)</f>
        <v>4</v>
      </c>
      <c r="O12" s="22">
        <f>IF('[9]Evaluación de Controles'!H39="X",IF(M12&gt;75,IF(H12&gt;2,H12-2,IF(H12&gt;1,H12-1,H12)),IF(M12&gt;50,IF(H12&gt;1,H12-1,H12),H12)),H12)</f>
        <v>1</v>
      </c>
      <c r="P12" s="26" t="str">
        <f>INDEX([9]Listas!$L$4:$P$8,N12,O12)</f>
        <v>MODERADA</v>
      </c>
      <c r="Q12" s="25"/>
      <c r="R12" s="24" t="s">
        <v>235</v>
      </c>
      <c r="S12" s="23" t="s">
        <v>191</v>
      </c>
      <c r="T12" s="22" t="s">
        <v>220</v>
      </c>
      <c r="U12" s="24" t="s">
        <v>236</v>
      </c>
      <c r="V12" s="22" t="s">
        <v>237</v>
      </c>
      <c r="W12" s="78"/>
      <c r="X12" s="79"/>
    </row>
    <row r="13" spans="1:25" x14ac:dyDescent="0.2">
      <c r="B13" s="12"/>
      <c r="C13" s="12"/>
      <c r="D13" s="12"/>
      <c r="E13" s="12"/>
      <c r="F13" s="12"/>
      <c r="G13" s="7"/>
      <c r="I13" s="9"/>
      <c r="J13" s="8"/>
      <c r="K13" s="8"/>
      <c r="L13" s="7"/>
      <c r="M13" s="11"/>
    </row>
    <row r="14" spans="1:25" x14ac:dyDescent="0.2">
      <c r="B14" s="285"/>
      <c r="C14" s="285"/>
      <c r="D14" s="285"/>
      <c r="E14" s="285"/>
      <c r="F14" s="285"/>
      <c r="G14" s="256" t="s">
        <v>6</v>
      </c>
      <c r="H14" s="256"/>
      <c r="I14" s="10">
        <f>COUNTIF(I10:I12,"BAJA")</f>
        <v>0</v>
      </c>
      <c r="J14" s="8"/>
      <c r="K14" s="8"/>
      <c r="L14" s="7"/>
      <c r="M14" s="12"/>
      <c r="N14" s="256" t="s">
        <v>6</v>
      </c>
      <c r="O14" s="256"/>
      <c r="P14" s="10">
        <f>COUNTIF(P10:P12,"BAJA")</f>
        <v>0</v>
      </c>
    </row>
    <row r="15" spans="1:25" x14ac:dyDescent="0.2">
      <c r="D15" s="7"/>
      <c r="E15" s="7"/>
      <c r="F15" s="7"/>
      <c r="G15" s="256" t="s">
        <v>5</v>
      </c>
      <c r="H15" s="256"/>
      <c r="I15" s="10">
        <f>COUNTIF(I10:I12,"MODERADA")</f>
        <v>0</v>
      </c>
      <c r="J15" s="8"/>
      <c r="K15" s="8"/>
      <c r="L15" s="7"/>
      <c r="M15" s="7"/>
      <c r="N15" s="256" t="s">
        <v>5</v>
      </c>
      <c r="O15" s="256"/>
      <c r="P15" s="10">
        <f>COUNTIF(P10:P12,"MODERADA")</f>
        <v>1</v>
      </c>
      <c r="Q15" s="1"/>
      <c r="V15" s="1"/>
      <c r="W15" s="1"/>
      <c r="Y15" s="1"/>
    </row>
    <row r="16" spans="1:25" x14ac:dyDescent="0.2">
      <c r="B16" s="15"/>
      <c r="D16" s="7"/>
      <c r="E16" s="15"/>
      <c r="F16" s="7"/>
      <c r="G16" s="256" t="s">
        <v>4</v>
      </c>
      <c r="H16" s="256"/>
      <c r="I16" s="10">
        <f>COUNTIF(I10:I12,"ALTA")</f>
        <v>3</v>
      </c>
      <c r="J16" s="8"/>
      <c r="K16" s="8"/>
      <c r="L16" s="7"/>
      <c r="M16" s="7"/>
      <c r="N16" s="256" t="s">
        <v>4</v>
      </c>
      <c r="O16" s="256"/>
      <c r="P16" s="10">
        <f>COUNTIF(P10:P12,"ALTA")</f>
        <v>2</v>
      </c>
      <c r="Q16" s="1"/>
      <c r="V16" s="1"/>
      <c r="W16" s="1"/>
      <c r="Y16" s="1"/>
    </row>
    <row r="17" spans="2:25" ht="15.75" x14ac:dyDescent="0.2">
      <c r="B17" s="14" t="s">
        <v>3</v>
      </c>
      <c r="D17" s="7"/>
      <c r="E17" s="13" t="s">
        <v>2</v>
      </c>
      <c r="G17" s="256" t="s">
        <v>1</v>
      </c>
      <c r="H17" s="256"/>
      <c r="I17" s="10">
        <f>COUNTIF(I10:I12,"EXTREMA")</f>
        <v>0</v>
      </c>
      <c r="J17" s="8"/>
      <c r="K17" s="8"/>
      <c r="L17" s="7"/>
      <c r="M17" s="7"/>
      <c r="N17" s="256" t="s">
        <v>1</v>
      </c>
      <c r="O17" s="256"/>
      <c r="P17" s="10">
        <f>COUNTIF(P10:P12,"EXTREMA")</f>
        <v>0</v>
      </c>
      <c r="Q17" s="1"/>
      <c r="V17" s="1"/>
      <c r="W17" s="1"/>
      <c r="Y17" s="1"/>
    </row>
    <row r="18" spans="2:25" x14ac:dyDescent="0.2">
      <c r="D18" s="7"/>
      <c r="E18" s="7"/>
      <c r="G18" s="7"/>
      <c r="H18" s="7"/>
      <c r="I18" s="9"/>
      <c r="J18" s="8"/>
      <c r="K18" s="8"/>
      <c r="L18" s="7"/>
      <c r="M18" s="7"/>
      <c r="P18" s="1"/>
      <c r="Q18" s="1"/>
      <c r="V18" s="1"/>
      <c r="W18" s="1"/>
      <c r="Y18" s="1"/>
    </row>
    <row r="19" spans="2:25" ht="15.75" x14ac:dyDescent="0.2">
      <c r="B19" s="6"/>
      <c r="C19" s="5"/>
      <c r="D19" s="7"/>
      <c r="E19" s="7"/>
      <c r="G19" s="7"/>
      <c r="H19" s="7"/>
      <c r="I19" s="9"/>
      <c r="J19" s="8"/>
      <c r="K19" s="8"/>
      <c r="L19" s="7"/>
      <c r="M19" s="7"/>
      <c r="P19" s="1"/>
      <c r="Q19" s="1"/>
      <c r="V19" s="1"/>
      <c r="W19" s="1"/>
      <c r="Y19" s="1"/>
    </row>
    <row r="20" spans="2:25" x14ac:dyDescent="0.2">
      <c r="D20" s="7"/>
      <c r="H20" s="7"/>
      <c r="I20" s="9"/>
      <c r="P20" s="1"/>
      <c r="Q20" s="1"/>
      <c r="V20" s="1"/>
      <c r="W20" s="1"/>
      <c r="Y20" s="1"/>
    </row>
    <row r="21" spans="2:25" x14ac:dyDescent="0.2">
      <c r="D21" s="7"/>
      <c r="F21" s="7"/>
      <c r="H21" s="7"/>
      <c r="I21" s="9"/>
      <c r="P21" s="1"/>
      <c r="Q21" s="1"/>
      <c r="V21" s="1"/>
      <c r="W21" s="1"/>
      <c r="Y21" s="1"/>
    </row>
    <row r="22" spans="2:25" x14ac:dyDescent="0.2">
      <c r="D22" s="7"/>
      <c r="H22" s="7"/>
      <c r="I22" s="9"/>
      <c r="P22" s="1"/>
      <c r="Q22" s="1"/>
      <c r="V22" s="1"/>
      <c r="W22" s="1"/>
      <c r="Y22" s="1"/>
    </row>
    <row r="23" spans="2:25" x14ac:dyDescent="0.2">
      <c r="D23" s="7"/>
      <c r="H23" s="7"/>
      <c r="I23" s="9"/>
      <c r="P23" s="1"/>
      <c r="Q23" s="1"/>
      <c r="V23" s="1"/>
      <c r="W23" s="1"/>
      <c r="Y23" s="1"/>
    </row>
    <row r="24" spans="2:25" x14ac:dyDescent="0.2">
      <c r="D24" s="7"/>
      <c r="H24" s="7"/>
      <c r="I24" s="9"/>
      <c r="P24" s="1"/>
      <c r="Q24" s="1"/>
      <c r="V24" s="1"/>
      <c r="W24" s="1"/>
      <c r="Y24" s="1"/>
    </row>
    <row r="25" spans="2:25" x14ac:dyDescent="0.2">
      <c r="D25" s="7"/>
      <c r="H25" s="7"/>
      <c r="I25" s="9"/>
      <c r="P25" s="1"/>
      <c r="Q25" s="1"/>
      <c r="V25" s="1"/>
      <c r="W25" s="1"/>
      <c r="Y25" s="1"/>
    </row>
    <row r="26" spans="2:25" x14ac:dyDescent="0.2">
      <c r="D26" s="7"/>
      <c r="H26" s="7"/>
      <c r="I26" s="9"/>
      <c r="P26" s="1"/>
      <c r="Q26" s="1"/>
      <c r="V26" s="1"/>
      <c r="W26" s="1"/>
      <c r="Y26" s="1"/>
    </row>
    <row r="27" spans="2:25" x14ac:dyDescent="0.2">
      <c r="D27" s="7"/>
      <c r="H27" s="7"/>
      <c r="I27" s="9"/>
      <c r="P27" s="1"/>
      <c r="Q27" s="1"/>
      <c r="V27" s="1"/>
      <c r="W27" s="1"/>
      <c r="Y27" s="1"/>
    </row>
    <row r="28" spans="2:25" x14ac:dyDescent="0.2">
      <c r="D28" s="7"/>
      <c r="P28" s="1"/>
      <c r="Q28" s="1"/>
      <c r="V28" s="1"/>
      <c r="W28" s="1"/>
      <c r="Y28" s="1"/>
    </row>
    <row r="29" spans="2:25" x14ac:dyDescent="0.2">
      <c r="D29" s="7"/>
      <c r="P29" s="1"/>
      <c r="Q29" s="1"/>
      <c r="V29" s="1"/>
      <c r="W29" s="1"/>
      <c r="Y29" s="1"/>
    </row>
    <row r="30" spans="2:25" x14ac:dyDescent="0.2">
      <c r="D30" s="7"/>
      <c r="P30" s="1"/>
      <c r="Q30" s="1"/>
      <c r="V30" s="1"/>
      <c r="W30" s="1"/>
      <c r="Y30" s="1"/>
    </row>
    <row r="31" spans="2:25" x14ac:dyDescent="0.2">
      <c r="D31" s="7"/>
      <c r="I31" s="1"/>
      <c r="J31" s="1"/>
      <c r="K31" s="1"/>
      <c r="P31" s="1"/>
      <c r="Q31" s="1"/>
      <c r="V31" s="1"/>
      <c r="W31" s="1"/>
      <c r="Y31" s="1"/>
    </row>
    <row r="32" spans="2:25" x14ac:dyDescent="0.2">
      <c r="D32" s="7"/>
      <c r="I32" s="1"/>
      <c r="J32" s="1"/>
      <c r="K32" s="1"/>
      <c r="P32" s="1"/>
      <c r="Q32" s="1"/>
      <c r="V32" s="1"/>
      <c r="W32" s="1"/>
      <c r="Y32" s="1"/>
    </row>
    <row r="33" spans="4:25" x14ac:dyDescent="0.2">
      <c r="D33" s="7"/>
      <c r="I33" s="1"/>
      <c r="J33" s="1"/>
      <c r="K33" s="1"/>
      <c r="P33" s="1"/>
      <c r="Q33" s="1"/>
      <c r="V33" s="1"/>
      <c r="W33" s="1"/>
      <c r="Y33" s="1"/>
    </row>
    <row r="34" spans="4:25" x14ac:dyDescent="0.2">
      <c r="D34" s="7"/>
      <c r="I34" s="1"/>
      <c r="J34" s="1"/>
      <c r="K34" s="1"/>
      <c r="P34" s="1"/>
      <c r="Q34" s="1"/>
      <c r="V34" s="1"/>
      <c r="W34" s="1"/>
      <c r="Y34" s="1"/>
    </row>
    <row r="35" spans="4:25" x14ac:dyDescent="0.2">
      <c r="D35" s="7"/>
      <c r="I35" s="1"/>
      <c r="J35" s="1"/>
      <c r="K35" s="1"/>
      <c r="P35" s="1"/>
      <c r="Q35" s="1"/>
      <c r="V35" s="1"/>
      <c r="W35" s="1"/>
      <c r="Y35" s="1"/>
    </row>
    <row r="36" spans="4:25" x14ac:dyDescent="0.2">
      <c r="D36" s="7"/>
      <c r="I36" s="1"/>
      <c r="J36" s="1"/>
      <c r="K36" s="1"/>
      <c r="P36" s="1"/>
      <c r="Q36" s="1"/>
      <c r="V36" s="1"/>
      <c r="W36" s="1"/>
      <c r="Y36" s="1"/>
    </row>
    <row r="37" spans="4:25" x14ac:dyDescent="0.2">
      <c r="D37" s="7"/>
      <c r="I37" s="1"/>
      <c r="J37" s="1"/>
      <c r="K37" s="1"/>
      <c r="P37" s="1"/>
      <c r="Q37" s="1"/>
      <c r="V37" s="1"/>
      <c r="W37" s="1"/>
      <c r="Y37" s="1"/>
    </row>
    <row r="38" spans="4:25" x14ac:dyDescent="0.2">
      <c r="D38" s="7"/>
      <c r="I38" s="1"/>
      <c r="J38" s="1"/>
      <c r="K38" s="1"/>
      <c r="P38" s="1"/>
      <c r="Q38" s="1"/>
      <c r="V38" s="1"/>
      <c r="W38" s="1"/>
      <c r="Y38" s="1"/>
    </row>
    <row r="39" spans="4:25" x14ac:dyDescent="0.2">
      <c r="D39" s="7"/>
      <c r="I39" s="1"/>
      <c r="J39" s="1"/>
      <c r="K39" s="1"/>
      <c r="P39" s="1"/>
      <c r="Q39" s="1"/>
      <c r="V39" s="1"/>
      <c r="W39" s="1"/>
      <c r="Y39" s="1"/>
    </row>
    <row r="40" spans="4:25" x14ac:dyDescent="0.2">
      <c r="D40" s="7"/>
      <c r="I40" s="1"/>
      <c r="J40" s="1"/>
      <c r="K40" s="1"/>
      <c r="P40" s="1"/>
      <c r="Q40" s="1"/>
      <c r="V40" s="1"/>
      <c r="W40" s="1"/>
      <c r="Y40" s="1"/>
    </row>
    <row r="41" spans="4:25" x14ac:dyDescent="0.2">
      <c r="D41" s="7"/>
      <c r="I41" s="1"/>
      <c r="J41" s="1"/>
      <c r="K41" s="1"/>
      <c r="P41" s="1"/>
      <c r="Q41" s="1"/>
      <c r="V41" s="1"/>
      <c r="W41" s="1"/>
      <c r="Y41" s="1"/>
    </row>
    <row r="42" spans="4:25" x14ac:dyDescent="0.2">
      <c r="D42" s="7"/>
      <c r="I42" s="1"/>
      <c r="J42" s="1"/>
      <c r="K42" s="1"/>
      <c r="P42" s="1"/>
      <c r="Q42" s="1"/>
      <c r="V42" s="1"/>
      <c r="W42" s="1"/>
      <c r="Y42" s="1"/>
    </row>
    <row r="43" spans="4:25" x14ac:dyDescent="0.2">
      <c r="D43" s="7"/>
      <c r="I43" s="1"/>
      <c r="J43" s="1"/>
      <c r="K43" s="1"/>
      <c r="P43" s="1"/>
      <c r="Q43" s="1"/>
      <c r="V43" s="1"/>
      <c r="W43" s="1"/>
      <c r="Y43" s="1"/>
    </row>
    <row r="44" spans="4:25" x14ac:dyDescent="0.2">
      <c r="D44" s="7"/>
      <c r="I44" s="1"/>
      <c r="J44" s="1"/>
      <c r="K44" s="1"/>
      <c r="P44" s="1"/>
      <c r="Q44" s="1"/>
      <c r="V44" s="1"/>
      <c r="W44" s="1"/>
      <c r="Y44" s="1"/>
    </row>
    <row r="45" spans="4:25" x14ac:dyDescent="0.2">
      <c r="D45" s="7"/>
      <c r="I45" s="1"/>
      <c r="J45" s="1"/>
      <c r="K45" s="1"/>
      <c r="P45" s="1"/>
      <c r="Q45" s="1"/>
      <c r="V45" s="1"/>
      <c r="W45" s="1"/>
      <c r="Y45" s="1"/>
    </row>
    <row r="46" spans="4:25" x14ac:dyDescent="0.2">
      <c r="D46" s="7"/>
      <c r="I46" s="1"/>
      <c r="J46" s="1"/>
      <c r="K46" s="1"/>
      <c r="P46" s="1"/>
      <c r="Q46" s="1"/>
      <c r="V46" s="1"/>
      <c r="W46" s="1"/>
      <c r="Y46" s="1"/>
    </row>
    <row r="47" spans="4:25" x14ac:dyDescent="0.2">
      <c r="D47" s="7"/>
      <c r="I47" s="1"/>
      <c r="J47" s="1"/>
      <c r="K47" s="1"/>
      <c r="P47" s="1"/>
      <c r="Q47" s="1"/>
      <c r="V47" s="1"/>
      <c r="W47" s="1"/>
      <c r="Y47" s="1"/>
    </row>
    <row r="48" spans="4:25" x14ac:dyDescent="0.2">
      <c r="D48" s="7"/>
      <c r="I48" s="1"/>
      <c r="J48" s="1"/>
      <c r="K48" s="1"/>
      <c r="P48" s="1"/>
      <c r="Q48" s="1"/>
      <c r="V48" s="1"/>
      <c r="W48" s="1"/>
      <c r="Y48" s="1"/>
    </row>
    <row r="49" spans="4:25" x14ac:dyDescent="0.2">
      <c r="D49" s="7"/>
      <c r="I49" s="1"/>
      <c r="J49" s="1"/>
      <c r="K49" s="1"/>
      <c r="P49" s="1"/>
      <c r="Q49" s="1"/>
      <c r="V49" s="1"/>
      <c r="W49" s="1"/>
      <c r="Y49" s="1"/>
    </row>
    <row r="50" spans="4:25" x14ac:dyDescent="0.2">
      <c r="D50" s="7"/>
      <c r="I50" s="1"/>
      <c r="J50" s="1"/>
      <c r="K50" s="1"/>
      <c r="P50" s="1"/>
      <c r="Q50" s="1"/>
      <c r="V50" s="1"/>
      <c r="W50" s="1"/>
      <c r="Y50" s="1"/>
    </row>
    <row r="51" spans="4:25" x14ac:dyDescent="0.2">
      <c r="D51" s="7"/>
      <c r="I51" s="1"/>
      <c r="J51" s="1"/>
      <c r="K51" s="1"/>
      <c r="P51" s="1"/>
      <c r="Q51" s="1"/>
      <c r="V51" s="1"/>
      <c r="W51" s="1"/>
      <c r="Y51" s="1"/>
    </row>
    <row r="52" spans="4:25" x14ac:dyDescent="0.2">
      <c r="D52" s="7"/>
      <c r="I52" s="1"/>
      <c r="J52" s="1"/>
      <c r="K52" s="1"/>
      <c r="P52" s="1"/>
      <c r="Q52" s="1"/>
      <c r="V52" s="1"/>
      <c r="W52" s="1"/>
      <c r="Y52" s="1"/>
    </row>
    <row r="53" spans="4:25" x14ac:dyDescent="0.2">
      <c r="D53" s="7"/>
      <c r="I53" s="1"/>
      <c r="J53" s="1"/>
      <c r="K53" s="1"/>
      <c r="P53" s="1"/>
      <c r="Q53" s="1"/>
      <c r="V53" s="1"/>
      <c r="W53" s="1"/>
      <c r="Y53" s="1"/>
    </row>
    <row r="54" spans="4:25" x14ac:dyDescent="0.2">
      <c r="D54" s="7"/>
      <c r="I54" s="1"/>
      <c r="J54" s="1"/>
      <c r="K54" s="1"/>
      <c r="P54" s="1"/>
      <c r="Q54" s="1"/>
      <c r="V54" s="1"/>
      <c r="W54" s="1"/>
      <c r="Y54" s="1"/>
    </row>
  </sheetData>
  <mergeCells count="40">
    <mergeCell ref="F8:F9"/>
    <mergeCell ref="G17:H17"/>
    <mergeCell ref="N17:O17"/>
    <mergeCell ref="B1:C3"/>
    <mergeCell ref="E1:R2"/>
    <mergeCell ref="E3:R3"/>
    <mergeCell ref="G15:H15"/>
    <mergeCell ref="N15:O15"/>
    <mergeCell ref="G16:H16"/>
    <mergeCell ref="N16:O16"/>
    <mergeCell ref="G8:H8"/>
    <mergeCell ref="I8:I9"/>
    <mergeCell ref="J8:J9"/>
    <mergeCell ref="D5:E5"/>
    <mergeCell ref="F5:Q5"/>
    <mergeCell ref="R5:S5"/>
    <mergeCell ref="R8:R9"/>
    <mergeCell ref="S1:U1"/>
    <mergeCell ref="S2:U2"/>
    <mergeCell ref="S3:U3"/>
    <mergeCell ref="B14:F14"/>
    <mergeCell ref="G14:H14"/>
    <mergeCell ref="N14:O14"/>
    <mergeCell ref="S8:S9"/>
    <mergeCell ref="T8:T9"/>
    <mergeCell ref="U8:U9"/>
    <mergeCell ref="D6:E6"/>
    <mergeCell ref="F6:V6"/>
    <mergeCell ref="B8:B9"/>
    <mergeCell ref="C8:C9"/>
    <mergeCell ref="D8:D9"/>
    <mergeCell ref="E8:E9"/>
    <mergeCell ref="K8:L8"/>
    <mergeCell ref="M8:M9"/>
    <mergeCell ref="N8:O8"/>
    <mergeCell ref="P8:P9"/>
    <mergeCell ref="Q8:Q9"/>
    <mergeCell ref="T5:V5"/>
    <mergeCell ref="V8:V9"/>
    <mergeCell ref="W8:X8"/>
  </mergeCells>
  <conditionalFormatting sqref="F13:G1048576 N7:O7 N13:O1048576">
    <cfRule type="colorScale" priority="72">
      <colorScale>
        <cfvo type="num" val="1"/>
        <cfvo type="num" val="3"/>
        <cfvo type="num" val="5"/>
        <color theme="6" tint="-0.499984740745262"/>
        <color rgb="FFFFFF00"/>
        <color rgb="FFC00000"/>
      </colorScale>
    </cfRule>
  </conditionalFormatting>
  <conditionalFormatting sqref="I7 P7 I13:I1048576 P13:P1048576">
    <cfRule type="cellIs" dxfId="247" priority="71" operator="equal">
      <formula>"BAJA"</formula>
    </cfRule>
  </conditionalFormatting>
  <conditionalFormatting sqref="I7 P7 I13:I1048576 P13:P1048576">
    <cfRule type="cellIs" dxfId="246" priority="68" operator="equal">
      <formula>"EXTREMA"</formula>
    </cfRule>
    <cfRule type="cellIs" dxfId="245" priority="69" operator="equal">
      <formula>"ALTA"</formula>
    </cfRule>
    <cfRule type="cellIs" dxfId="244" priority="70" operator="equal">
      <formula>"MODERADA"</formula>
    </cfRule>
  </conditionalFormatting>
  <conditionalFormatting sqref="I4 P4">
    <cfRule type="cellIs" dxfId="243" priority="67" operator="equal">
      <formula>"BAJA"</formula>
    </cfRule>
  </conditionalFormatting>
  <conditionalFormatting sqref="I4 P4">
    <cfRule type="cellIs" dxfId="242" priority="64" operator="equal">
      <formula>"EXTREMA"</formula>
    </cfRule>
    <cfRule type="cellIs" dxfId="241" priority="65" operator="equal">
      <formula>"ALTA"</formula>
    </cfRule>
    <cfRule type="cellIs" dxfId="240" priority="66" operator="equal">
      <formula>"MODERADA"</formula>
    </cfRule>
  </conditionalFormatting>
  <conditionalFormatting sqref="F4:G4 N4:O4 F7:G7 G10:H12">
    <cfRule type="colorScale" priority="63">
      <colorScale>
        <cfvo type="num" val="1"/>
        <cfvo type="num" val="3"/>
        <cfvo type="num" val="5"/>
        <color theme="6" tint="-0.499984740745262"/>
        <color rgb="FFFFFF00"/>
        <color rgb="FFC00000"/>
      </colorScale>
    </cfRule>
  </conditionalFormatting>
  <conditionalFormatting sqref="I14:I17">
    <cfRule type="cellIs" dxfId="239" priority="62" operator="equal">
      <formula>"BAJA"</formula>
    </cfRule>
  </conditionalFormatting>
  <conditionalFormatting sqref="I14:I17">
    <cfRule type="cellIs" dxfId="238" priority="59" operator="equal">
      <formula>"EXTREMA"</formula>
    </cfRule>
    <cfRule type="cellIs" dxfId="237" priority="60" operator="equal">
      <formula>"ALTA"</formula>
    </cfRule>
    <cfRule type="cellIs" dxfId="236" priority="61" operator="equal">
      <formula>"MODERADA"</formula>
    </cfRule>
  </conditionalFormatting>
  <conditionalFormatting sqref="G14:G17">
    <cfRule type="colorScale" priority="58">
      <colorScale>
        <cfvo type="num" val="1"/>
        <cfvo type="num" val="3"/>
        <cfvo type="num" val="5"/>
        <color theme="6" tint="-0.499984740745262"/>
        <color rgb="FFFFFF00"/>
        <color rgb="FFC00000"/>
      </colorScale>
    </cfRule>
  </conditionalFormatting>
  <conditionalFormatting sqref="I14:I17">
    <cfRule type="cellIs" dxfId="235" priority="57" operator="equal">
      <formula>"BAJA"</formula>
    </cfRule>
  </conditionalFormatting>
  <conditionalFormatting sqref="I14:I17">
    <cfRule type="cellIs" dxfId="234" priority="54" operator="equal">
      <formula>"EXTREMA"</formula>
    </cfRule>
    <cfRule type="cellIs" dxfId="233" priority="55" operator="equal">
      <formula>"ALTA"</formula>
    </cfRule>
    <cfRule type="cellIs" dxfId="232" priority="56" operator="equal">
      <formula>"MODERADA"</formula>
    </cfRule>
  </conditionalFormatting>
  <conditionalFormatting sqref="G14:G17">
    <cfRule type="colorScale" priority="53">
      <colorScale>
        <cfvo type="num" val="1"/>
        <cfvo type="num" val="3"/>
        <cfvo type="num" val="5"/>
        <color theme="6" tint="-0.499984740745262"/>
        <color rgb="FFFFFF00"/>
        <color rgb="FFC00000"/>
      </colorScale>
    </cfRule>
  </conditionalFormatting>
  <conditionalFormatting sqref="I14:I17">
    <cfRule type="cellIs" dxfId="231" priority="52" operator="equal">
      <formula>"BAJA"</formula>
    </cfRule>
  </conditionalFormatting>
  <conditionalFormatting sqref="I14:I17">
    <cfRule type="cellIs" dxfId="230" priority="49" operator="equal">
      <formula>"EXTREMA"</formula>
    </cfRule>
    <cfRule type="cellIs" dxfId="229" priority="50" operator="equal">
      <formula>"ALTA"</formula>
    </cfRule>
    <cfRule type="cellIs" dxfId="228" priority="51" operator="equal">
      <formula>"MODERADA"</formula>
    </cfRule>
  </conditionalFormatting>
  <conditionalFormatting sqref="G14:G17">
    <cfRule type="colorScale" priority="48">
      <colorScale>
        <cfvo type="num" val="1"/>
        <cfvo type="num" val="3"/>
        <cfvo type="num" val="5"/>
        <color theme="6" tint="-0.499984740745262"/>
        <color rgb="FFFFFF00"/>
        <color rgb="FFC00000"/>
      </colorScale>
    </cfRule>
  </conditionalFormatting>
  <conditionalFormatting sqref="I14:I17">
    <cfRule type="cellIs" dxfId="227" priority="47" operator="equal">
      <formula>"BAJA"</formula>
    </cfRule>
  </conditionalFormatting>
  <conditionalFormatting sqref="I14:I17">
    <cfRule type="cellIs" dxfId="226" priority="44" operator="equal">
      <formula>"EXTREMA"</formula>
    </cfRule>
    <cfRule type="cellIs" dxfId="225" priority="45" operator="equal">
      <formula>"ALTA"</formula>
    </cfRule>
    <cfRule type="cellIs" dxfId="224" priority="46" operator="equal">
      <formula>"MODERADA"</formula>
    </cfRule>
  </conditionalFormatting>
  <conditionalFormatting sqref="G14:G17">
    <cfRule type="colorScale" priority="43">
      <colorScale>
        <cfvo type="num" val="1"/>
        <cfvo type="num" val="3"/>
        <cfvo type="num" val="5"/>
        <color theme="6" tint="-0.499984740745262"/>
        <color rgb="FFFFFF00"/>
        <color rgb="FFC00000"/>
      </colorScale>
    </cfRule>
  </conditionalFormatting>
  <conditionalFormatting sqref="I14:I17">
    <cfRule type="cellIs" dxfId="223" priority="42" operator="equal">
      <formula>"BAJA"</formula>
    </cfRule>
  </conditionalFormatting>
  <conditionalFormatting sqref="I14:I17">
    <cfRule type="cellIs" dxfId="222" priority="39" operator="equal">
      <formula>"EXTREMA"</formula>
    </cfRule>
    <cfRule type="cellIs" dxfId="221" priority="40" operator="equal">
      <formula>"ALTA"</formula>
    </cfRule>
    <cfRule type="cellIs" dxfId="220" priority="41" operator="equal">
      <formula>"MODERADA"</formula>
    </cfRule>
  </conditionalFormatting>
  <conditionalFormatting sqref="P14:P17">
    <cfRule type="cellIs" dxfId="219" priority="38" operator="equal">
      <formula>"BAJA"</formula>
    </cfRule>
  </conditionalFormatting>
  <conditionalFormatting sqref="P14:P17">
    <cfRule type="cellIs" dxfId="218" priority="35" operator="equal">
      <formula>"EXTREMA"</formula>
    </cfRule>
    <cfRule type="cellIs" dxfId="217" priority="36" operator="equal">
      <formula>"ALTA"</formula>
    </cfRule>
    <cfRule type="cellIs" dxfId="216" priority="37" operator="equal">
      <formula>"MODERADA"</formula>
    </cfRule>
  </conditionalFormatting>
  <conditionalFormatting sqref="N14:N17">
    <cfRule type="colorScale" priority="34">
      <colorScale>
        <cfvo type="num" val="1"/>
        <cfvo type="num" val="3"/>
        <cfvo type="num" val="5"/>
        <color theme="6" tint="-0.499984740745262"/>
        <color rgb="FFFFFF00"/>
        <color rgb="FFC00000"/>
      </colorScale>
    </cfRule>
  </conditionalFormatting>
  <conditionalFormatting sqref="P14:P17">
    <cfRule type="cellIs" dxfId="215" priority="33" operator="equal">
      <formula>"BAJA"</formula>
    </cfRule>
  </conditionalFormatting>
  <conditionalFormatting sqref="P14:P17">
    <cfRule type="cellIs" dxfId="214" priority="30" operator="equal">
      <formula>"EXTREMA"</formula>
    </cfRule>
    <cfRule type="cellIs" dxfId="213" priority="31" operator="equal">
      <formula>"ALTA"</formula>
    </cfRule>
    <cfRule type="cellIs" dxfId="212" priority="32" operator="equal">
      <formula>"MODERADA"</formula>
    </cfRule>
  </conditionalFormatting>
  <conditionalFormatting sqref="N14:N17">
    <cfRule type="colorScale" priority="29">
      <colorScale>
        <cfvo type="num" val="1"/>
        <cfvo type="num" val="3"/>
        <cfvo type="num" val="5"/>
        <color theme="6" tint="-0.499984740745262"/>
        <color rgb="FFFFFF00"/>
        <color rgb="FFC00000"/>
      </colorScale>
    </cfRule>
  </conditionalFormatting>
  <conditionalFormatting sqref="P14:P17">
    <cfRule type="cellIs" dxfId="211" priority="28" operator="equal">
      <formula>"BAJA"</formula>
    </cfRule>
  </conditionalFormatting>
  <conditionalFormatting sqref="P14:P17">
    <cfRule type="cellIs" dxfId="210" priority="25" operator="equal">
      <formula>"EXTREMA"</formula>
    </cfRule>
    <cfRule type="cellIs" dxfId="209" priority="26" operator="equal">
      <formula>"ALTA"</formula>
    </cfRule>
    <cfRule type="cellIs" dxfId="208" priority="27" operator="equal">
      <formula>"MODERADA"</formula>
    </cfRule>
  </conditionalFormatting>
  <conditionalFormatting sqref="N14:N17">
    <cfRule type="colorScale" priority="24">
      <colorScale>
        <cfvo type="num" val="1"/>
        <cfvo type="num" val="3"/>
        <cfvo type="num" val="5"/>
        <color theme="6" tint="-0.499984740745262"/>
        <color rgb="FFFFFF00"/>
        <color rgb="FFC00000"/>
      </colorScale>
    </cfRule>
  </conditionalFormatting>
  <conditionalFormatting sqref="P14:P17">
    <cfRule type="cellIs" dxfId="207" priority="23" operator="equal">
      <formula>"BAJA"</formula>
    </cfRule>
  </conditionalFormatting>
  <conditionalFormatting sqref="P14:P17">
    <cfRule type="cellIs" dxfId="206" priority="20" operator="equal">
      <formula>"EXTREMA"</formula>
    </cfRule>
    <cfRule type="cellIs" dxfId="205" priority="21" operator="equal">
      <formula>"ALTA"</formula>
    </cfRule>
    <cfRule type="cellIs" dxfId="204" priority="22" operator="equal">
      <formula>"MODERADA"</formula>
    </cfRule>
  </conditionalFormatting>
  <conditionalFormatting sqref="N14:N17">
    <cfRule type="colorScale" priority="19">
      <colorScale>
        <cfvo type="num" val="1"/>
        <cfvo type="num" val="3"/>
        <cfvo type="num" val="5"/>
        <color theme="6" tint="-0.499984740745262"/>
        <color rgb="FFFFFF00"/>
        <color rgb="FFC00000"/>
      </colorScale>
    </cfRule>
  </conditionalFormatting>
  <conditionalFormatting sqref="P14:P17">
    <cfRule type="cellIs" dxfId="203" priority="18" operator="equal">
      <formula>"BAJA"</formula>
    </cfRule>
  </conditionalFormatting>
  <conditionalFormatting sqref="P14:P17">
    <cfRule type="cellIs" dxfId="202" priority="15" operator="equal">
      <formula>"EXTREMA"</formula>
    </cfRule>
    <cfRule type="cellIs" dxfId="201" priority="16" operator="equal">
      <formula>"ALTA"</formula>
    </cfRule>
    <cfRule type="cellIs" dxfId="200" priority="17" operator="equal">
      <formula>"MODERADA"</formula>
    </cfRule>
  </conditionalFormatting>
  <conditionalFormatting sqref="I10:I12">
    <cfRule type="cellIs" dxfId="199" priority="11" operator="equal">
      <formula>"EXTREMA"</formula>
    </cfRule>
    <cfRule type="cellIs" dxfId="198" priority="12" operator="equal">
      <formula>"ALTA"</formula>
    </cfRule>
    <cfRule type="cellIs" dxfId="197" priority="13" operator="equal">
      <formula>"MODERADA"</formula>
    </cfRule>
    <cfRule type="cellIs" dxfId="196" priority="14" operator="equal">
      <formula>"BAJA"</formula>
    </cfRule>
  </conditionalFormatting>
  <conditionalFormatting sqref="P10:P12">
    <cfRule type="cellIs" dxfId="195" priority="7" operator="equal">
      <formula>"EXTREMA"</formula>
    </cfRule>
    <cfRule type="cellIs" dxfId="194" priority="8" operator="equal">
      <formula>"ALTA"</formula>
    </cfRule>
    <cfRule type="cellIs" dxfId="193" priority="9" operator="equal">
      <formula>"MODERADA"</formula>
    </cfRule>
    <cfRule type="cellIs" dxfId="192" priority="10" operator="equal">
      <formula>"BAJA"</formula>
    </cfRule>
  </conditionalFormatting>
  <conditionalFormatting sqref="N10:O12">
    <cfRule type="colorScale" priority="6">
      <colorScale>
        <cfvo type="num" val="1"/>
        <cfvo type="num" val="3"/>
        <cfvo type="num" val="5"/>
        <color theme="6" tint="-0.499984740745262"/>
        <color rgb="FFFFFF00"/>
        <color rgb="FFC00000"/>
      </colorScale>
    </cfRule>
  </conditionalFormatting>
  <conditionalFormatting sqref="I8:I9 P8:P9">
    <cfRule type="cellIs" dxfId="191" priority="5" operator="equal">
      <formula>"BAJA"</formula>
    </cfRule>
  </conditionalFormatting>
  <conditionalFormatting sqref="I8:I9 P8:P9">
    <cfRule type="cellIs" dxfId="190" priority="2" operator="equal">
      <formula>"EXTREMA"</formula>
    </cfRule>
    <cfRule type="cellIs" dxfId="189" priority="3" operator="equal">
      <formula>"ALTA"</formula>
    </cfRule>
    <cfRule type="cellIs" dxfId="188" priority="4" operator="equal">
      <formula>"MODERADA"</formula>
    </cfRule>
  </conditionalFormatting>
  <conditionalFormatting sqref="G8:H9 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23622047244094491" top="0.74803149606299213" bottom="0.39370078740157483" header="0.31496062992125984" footer="0.31496062992125984"/>
  <pageSetup paperSize="5" scale="72" fitToHeight="9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X57"/>
  <sheetViews>
    <sheetView showGridLines="0" zoomScale="80" zoomScaleNormal="80" workbookViewId="0">
      <selection activeCell="E1" sqref="E1:R3"/>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4.28515625" style="1" customWidth="1"/>
    <col min="6" max="8" width="6.7109375" style="1" customWidth="1"/>
    <col min="9" max="9" width="6.7109375" style="3" customWidth="1"/>
    <col min="10" max="10" width="21.71093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0.5703125" style="1" customWidth="1"/>
    <col min="21" max="21" width="16.7109375" style="1" customWidth="1"/>
    <col min="22" max="22" width="23.7109375" style="2" customWidth="1"/>
    <col min="23" max="23" width="16.7109375" style="2" hidden="1" customWidth="1"/>
    <col min="24" max="24" width="67.7109375" style="1" hidden="1" customWidth="1"/>
    <col min="25" max="16384" width="11.42578125" style="1"/>
  </cols>
  <sheetData>
    <row r="1" spans="1:24" ht="20.25" customHeight="1" x14ac:dyDescent="0.25">
      <c r="B1" s="330"/>
      <c r="C1" s="331"/>
      <c r="D1" s="105"/>
      <c r="E1" s="370" t="s">
        <v>69</v>
      </c>
      <c r="F1" s="370"/>
      <c r="G1" s="370"/>
      <c r="H1" s="370"/>
      <c r="I1" s="370"/>
      <c r="J1" s="370"/>
      <c r="K1" s="370"/>
      <c r="L1" s="370"/>
      <c r="M1" s="370"/>
      <c r="N1" s="370"/>
      <c r="O1" s="370"/>
      <c r="P1" s="370"/>
      <c r="Q1" s="370"/>
      <c r="R1" s="370"/>
      <c r="S1" s="293" t="s">
        <v>73</v>
      </c>
      <c r="T1" s="293"/>
      <c r="U1" s="293"/>
      <c r="V1" s="343"/>
      <c r="W1" s="1"/>
    </row>
    <row r="2" spans="1:24" ht="32.25" customHeight="1" x14ac:dyDescent="0.2">
      <c r="B2" s="332"/>
      <c r="C2" s="333"/>
      <c r="D2" s="72"/>
      <c r="E2" s="350"/>
      <c r="F2" s="350"/>
      <c r="G2" s="350"/>
      <c r="H2" s="350"/>
      <c r="I2" s="350"/>
      <c r="J2" s="350"/>
      <c r="K2" s="350"/>
      <c r="L2" s="350"/>
      <c r="M2" s="350"/>
      <c r="N2" s="350"/>
      <c r="O2" s="350"/>
      <c r="P2" s="350"/>
      <c r="Q2" s="350"/>
      <c r="R2" s="350"/>
      <c r="S2" s="267" t="s">
        <v>70</v>
      </c>
      <c r="T2" s="267"/>
      <c r="U2" s="267"/>
      <c r="V2" s="344"/>
      <c r="W2" s="1"/>
    </row>
    <row r="3" spans="1:24" ht="41.25" customHeight="1" thickBot="1" x14ac:dyDescent="0.25">
      <c r="B3" s="334"/>
      <c r="C3" s="335"/>
      <c r="D3" s="106"/>
      <c r="E3" s="371" t="s">
        <v>72</v>
      </c>
      <c r="F3" s="371"/>
      <c r="G3" s="371"/>
      <c r="H3" s="371"/>
      <c r="I3" s="371"/>
      <c r="J3" s="371"/>
      <c r="K3" s="371"/>
      <c r="L3" s="371"/>
      <c r="M3" s="371"/>
      <c r="N3" s="371"/>
      <c r="O3" s="371"/>
      <c r="P3" s="371"/>
      <c r="Q3" s="371"/>
      <c r="R3" s="371"/>
      <c r="S3" s="297" t="s">
        <v>71</v>
      </c>
      <c r="T3" s="297"/>
      <c r="U3" s="297"/>
      <c r="V3" s="345"/>
      <c r="W3" s="1"/>
    </row>
    <row r="4" spans="1:24" ht="11.25" customHeight="1" x14ac:dyDescent="0.35">
      <c r="B4" s="226"/>
      <c r="C4" s="226"/>
      <c r="D4" s="226"/>
      <c r="E4" s="226"/>
      <c r="F4" s="226"/>
      <c r="G4" s="226"/>
      <c r="H4" s="226"/>
      <c r="I4" s="226"/>
      <c r="J4" s="226"/>
      <c r="K4" s="226"/>
      <c r="L4" s="226"/>
      <c r="M4" s="226"/>
      <c r="N4" s="226"/>
      <c r="O4" s="226"/>
      <c r="P4" s="226"/>
      <c r="Q4" s="226"/>
      <c r="R4" s="226"/>
      <c r="S4" s="226"/>
      <c r="T4" s="226"/>
      <c r="U4" s="226"/>
      <c r="V4" s="226"/>
      <c r="W4" s="71"/>
    </row>
    <row r="5" spans="1:24" ht="13.5" customHeight="1" x14ac:dyDescent="0.35">
      <c r="D5" s="48"/>
      <c r="E5" s="48"/>
      <c r="F5" s="48"/>
      <c r="G5" s="48"/>
      <c r="H5" s="48"/>
      <c r="I5" s="49"/>
      <c r="J5" s="48"/>
      <c r="K5" s="48"/>
      <c r="L5" s="48"/>
      <c r="M5" s="48"/>
    </row>
    <row r="6" spans="1:24" s="19" customFormat="1" ht="24" customHeight="1" x14ac:dyDescent="0.25">
      <c r="A6" s="45"/>
      <c r="D6" s="326" t="s">
        <v>68</v>
      </c>
      <c r="E6" s="327"/>
      <c r="F6" s="227" t="s">
        <v>136</v>
      </c>
      <c r="G6" s="227"/>
      <c r="H6" s="227"/>
      <c r="I6" s="227"/>
      <c r="J6" s="227"/>
      <c r="K6" s="227"/>
      <c r="L6" s="227"/>
      <c r="M6" s="227"/>
      <c r="N6" s="227"/>
      <c r="O6" s="227"/>
      <c r="P6" s="227"/>
      <c r="Q6" s="227"/>
      <c r="R6" s="228" t="s">
        <v>66</v>
      </c>
      <c r="S6" s="228"/>
      <c r="T6" s="229">
        <v>2021</v>
      </c>
      <c r="U6" s="229"/>
      <c r="V6" s="229"/>
      <c r="W6" s="47"/>
    </row>
    <row r="7" spans="1:24" s="19" customFormat="1" ht="38.25" customHeight="1" x14ac:dyDescent="0.25">
      <c r="A7" s="45"/>
      <c r="D7" s="326" t="s">
        <v>65</v>
      </c>
      <c r="E7" s="327"/>
      <c r="F7" s="230" t="s">
        <v>135</v>
      </c>
      <c r="G7" s="230"/>
      <c r="H7" s="230"/>
      <c r="I7" s="230"/>
      <c r="J7" s="230"/>
      <c r="K7" s="230"/>
      <c r="L7" s="230"/>
      <c r="M7" s="230"/>
      <c r="N7" s="230"/>
      <c r="O7" s="230"/>
      <c r="P7" s="230"/>
      <c r="Q7" s="230"/>
      <c r="R7" s="230"/>
      <c r="S7" s="230"/>
      <c r="T7" s="230"/>
      <c r="U7" s="230"/>
      <c r="V7" s="230"/>
      <c r="W7" s="46"/>
    </row>
    <row r="8" spans="1:24" s="19" customFormat="1" ht="15" x14ac:dyDescent="0.25">
      <c r="A8" s="45"/>
      <c r="B8" s="44"/>
      <c r="C8" s="44"/>
      <c r="I8" s="42"/>
      <c r="J8" s="43"/>
      <c r="K8" s="43"/>
      <c r="P8" s="42"/>
      <c r="Q8" s="42"/>
      <c r="V8" s="42"/>
      <c r="W8" s="42"/>
    </row>
    <row r="9" spans="1:24" s="33" customFormat="1" ht="30" customHeight="1" x14ac:dyDescent="0.25">
      <c r="A9" s="41"/>
      <c r="B9" s="231" t="s">
        <v>63</v>
      </c>
      <c r="C9" s="231" t="s">
        <v>62</v>
      </c>
      <c r="D9" s="231" t="s">
        <v>61</v>
      </c>
      <c r="E9" s="231" t="s">
        <v>60</v>
      </c>
      <c r="F9" s="232" t="s">
        <v>59</v>
      </c>
      <c r="G9" s="231" t="s">
        <v>58</v>
      </c>
      <c r="H9" s="231"/>
      <c r="I9" s="241" t="s">
        <v>53</v>
      </c>
      <c r="J9" s="235" t="s">
        <v>57</v>
      </c>
      <c r="K9" s="237" t="s">
        <v>56</v>
      </c>
      <c r="L9" s="238"/>
      <c r="M9" s="239" t="s">
        <v>55</v>
      </c>
      <c r="N9" s="231" t="s">
        <v>54</v>
      </c>
      <c r="O9" s="231"/>
      <c r="P9" s="241" t="s">
        <v>53</v>
      </c>
      <c r="Q9" s="232" t="s">
        <v>52</v>
      </c>
      <c r="R9" s="231" t="s">
        <v>51</v>
      </c>
      <c r="S9" s="255" t="s">
        <v>50</v>
      </c>
      <c r="T9" s="231" t="s">
        <v>49</v>
      </c>
      <c r="U9" s="235" t="s">
        <v>48</v>
      </c>
      <c r="V9" s="231" t="s">
        <v>47</v>
      </c>
      <c r="W9" s="279" t="s">
        <v>280</v>
      </c>
      <c r="X9" s="280"/>
    </row>
    <row r="10" spans="1:24" s="33" customFormat="1" ht="98.25" customHeight="1" x14ac:dyDescent="0.25">
      <c r="A10" s="41"/>
      <c r="B10" s="231"/>
      <c r="C10" s="231"/>
      <c r="D10" s="231"/>
      <c r="E10" s="231"/>
      <c r="F10" s="232"/>
      <c r="G10" s="40" t="s">
        <v>44</v>
      </c>
      <c r="H10" s="70" t="s">
        <v>43</v>
      </c>
      <c r="I10" s="242"/>
      <c r="J10" s="236"/>
      <c r="K10" s="69" t="s">
        <v>46</v>
      </c>
      <c r="L10" s="37" t="s">
        <v>45</v>
      </c>
      <c r="M10" s="240"/>
      <c r="N10" s="36" t="s">
        <v>44</v>
      </c>
      <c r="O10" s="35" t="s">
        <v>43</v>
      </c>
      <c r="P10" s="242"/>
      <c r="Q10" s="232"/>
      <c r="R10" s="231"/>
      <c r="S10" s="255"/>
      <c r="T10" s="231"/>
      <c r="U10" s="236"/>
      <c r="V10" s="231"/>
      <c r="W10" s="34" t="s">
        <v>42</v>
      </c>
      <c r="X10" s="34" t="s">
        <v>41</v>
      </c>
    </row>
    <row r="11" spans="1:24" s="19" customFormat="1" ht="100.5" customHeight="1" x14ac:dyDescent="0.25">
      <c r="A11" s="29">
        <v>1</v>
      </c>
      <c r="B11" s="22" t="s">
        <v>253</v>
      </c>
      <c r="C11" s="65" t="s">
        <v>134</v>
      </c>
      <c r="D11" s="22"/>
      <c r="E11" s="22" t="s">
        <v>133</v>
      </c>
      <c r="F11" s="23" t="s">
        <v>80</v>
      </c>
      <c r="G11" s="22">
        <v>1</v>
      </c>
      <c r="H11" s="22">
        <v>3</v>
      </c>
      <c r="I11" s="26" t="str">
        <f>INDEX([7]Listas!$L$4:$P$8,G11,H11)</f>
        <v>MODERADA</v>
      </c>
      <c r="J11" s="27" t="s">
        <v>132</v>
      </c>
      <c r="K11" s="25" t="s">
        <v>13</v>
      </c>
      <c r="L11" s="25" t="str">
        <f>IF('[7]Evaluación de Controles'!F40="X","Probabilidad",IF('[7]Evaluación de Controles'!H40="X","Impacto",))</f>
        <v>Probabilidad</v>
      </c>
      <c r="M11" s="22">
        <f>'[7]Evaluación de Controles'!X40</f>
        <v>70</v>
      </c>
      <c r="N11" s="22">
        <f>IF('[7]Evaluación de Controles'!F40="X",IF(M11&gt;75,IF(G11&gt;2,G11-2,IF(G11&gt;1,G11-1,G11)),IF(M11&gt;50,IF(G11&gt;1,G11-1,G11),G11)),G11)</f>
        <v>1</v>
      </c>
      <c r="O11" s="22">
        <f>IF('[7]Evaluación de Controles'!H40="X",IF(M11&gt;75,IF(H11&gt;2,H11-2,IF(H11&gt;1,H11-1,H11)),IF(M11&gt;50,IF(H11&gt;1,H11-1,H11),H11)),H11)</f>
        <v>3</v>
      </c>
      <c r="P11" s="26" t="str">
        <f>INDEX([7]Listas!$L$4:$P$8,N11,O11)</f>
        <v>MODERADA</v>
      </c>
      <c r="Q11" s="25" t="s">
        <v>98</v>
      </c>
      <c r="R11" s="24" t="s">
        <v>131</v>
      </c>
      <c r="S11" s="23" t="s">
        <v>116</v>
      </c>
      <c r="T11" s="22" t="s">
        <v>115</v>
      </c>
      <c r="U11" s="22" t="s">
        <v>124</v>
      </c>
      <c r="V11" s="22" t="s">
        <v>130</v>
      </c>
      <c r="W11" s="31"/>
      <c r="X11" s="115"/>
    </row>
    <row r="12" spans="1:24" s="19" customFormat="1" ht="130.5" customHeight="1" x14ac:dyDescent="0.25">
      <c r="A12" s="29">
        <v>2</v>
      </c>
      <c r="B12" s="22" t="s">
        <v>129</v>
      </c>
      <c r="C12" s="65" t="s">
        <v>128</v>
      </c>
      <c r="D12" s="22"/>
      <c r="E12" s="22" t="s">
        <v>127</v>
      </c>
      <c r="F12" s="23" t="s">
        <v>80</v>
      </c>
      <c r="G12" s="22">
        <v>2</v>
      </c>
      <c r="H12" s="22">
        <v>4</v>
      </c>
      <c r="I12" s="26" t="str">
        <f>INDEX([7]Listas!$L$4:$P$8,G12,H12)</f>
        <v>ALTA</v>
      </c>
      <c r="J12" s="27" t="s">
        <v>126</v>
      </c>
      <c r="K12" s="25" t="s">
        <v>21</v>
      </c>
      <c r="L12" s="25" t="str">
        <f>IF('[7]Evaluación de Controles'!F42="X","Probabilidad",IF('[7]Evaluación de Controles'!H42="X","Impacto",))</f>
        <v>Probabilidad</v>
      </c>
      <c r="M12" s="22">
        <f>'[7]Evaluación de Controles'!X41</f>
        <v>40</v>
      </c>
      <c r="N12" s="22">
        <f>IF('[7]Evaluación de Controles'!F41="X",IF(M12&gt;75,IF(G12&gt;2,G12-2,IF(G12&gt;1,G12-1,G12)),IF(M12&gt;50,IF(G12&gt;1,G12-1,G12),G12)),G12)</f>
        <v>2</v>
      </c>
      <c r="O12" s="22">
        <f>IF('[7]Evaluación de Controles'!H41="X",IF(M12&gt;75,IF(H12&gt;2,H12-2,IF(H12&gt;1,H12-1,H12)),IF(M12&gt;50,IF(H12&gt;1,H12-1,H12),H12)),H12)</f>
        <v>4</v>
      </c>
      <c r="P12" s="26" t="str">
        <f>INDEX([7]Listas!$L$4:$P$8,N12,O12)</f>
        <v>ALTA</v>
      </c>
      <c r="Q12" s="25" t="s">
        <v>118</v>
      </c>
      <c r="R12" s="24" t="s">
        <v>125</v>
      </c>
      <c r="S12" s="23" t="s">
        <v>116</v>
      </c>
      <c r="T12" s="22" t="s">
        <v>115</v>
      </c>
      <c r="U12" s="22" t="s">
        <v>124</v>
      </c>
      <c r="V12" s="22" t="s">
        <v>123</v>
      </c>
      <c r="W12" s="32"/>
      <c r="X12" s="79"/>
    </row>
    <row r="13" spans="1:24" s="19" customFormat="1" ht="116.25" customHeight="1" x14ac:dyDescent="0.25">
      <c r="A13" s="29">
        <v>3</v>
      </c>
      <c r="B13" s="22" t="s">
        <v>122</v>
      </c>
      <c r="C13" s="65" t="s">
        <v>121</v>
      </c>
      <c r="D13" s="22"/>
      <c r="E13" s="22" t="s">
        <v>120</v>
      </c>
      <c r="F13" s="23" t="s">
        <v>80</v>
      </c>
      <c r="G13" s="22">
        <v>3</v>
      </c>
      <c r="H13" s="22">
        <v>3</v>
      </c>
      <c r="I13" s="26" t="str">
        <f>INDEX([7]Listas!$L$4:$P$8,G13,H13)</f>
        <v>ALTA</v>
      </c>
      <c r="J13" s="27" t="s">
        <v>119</v>
      </c>
      <c r="K13" s="25" t="s">
        <v>21</v>
      </c>
      <c r="L13" s="25" t="str">
        <f>IF('[7]Evaluación de Controles'!F43="X","Probabilidad",IF('[7]Evaluación de Controles'!H43="X","Impacto",))</f>
        <v>Probabilidad</v>
      </c>
      <c r="M13" s="22">
        <f>'[7]Evaluación de Controles'!X42</f>
        <v>70</v>
      </c>
      <c r="N13" s="22">
        <f>IF('[7]Evaluación de Controles'!F42="X",IF(M13&gt;75,IF(G13&gt;2,G13-2,IF(G13&gt;1,G13-1,G13)),IF(M13&gt;50,IF(G13&gt;1,G13-1,G13),G13)),G13)</f>
        <v>2</v>
      </c>
      <c r="O13" s="22">
        <f>IF('[7]Evaluación de Controles'!H42="X",IF(M13&gt;75,IF(H13&gt;2,H13-2,IF(H13&gt;1,H13-1,H13)),IF(M13&gt;50,IF(H13&gt;1,H13-1,H13),H13)),H13)</f>
        <v>3</v>
      </c>
      <c r="P13" s="26" t="str">
        <f>INDEX([7]Listas!$L$4:$P$8,N13,O13)</f>
        <v>MODERADA</v>
      </c>
      <c r="Q13" s="25" t="s">
        <v>118</v>
      </c>
      <c r="R13" s="24" t="s">
        <v>117</v>
      </c>
      <c r="S13" s="23" t="s">
        <v>116</v>
      </c>
      <c r="T13" s="22" t="s">
        <v>115</v>
      </c>
      <c r="U13" s="22" t="s">
        <v>114</v>
      </c>
      <c r="V13" s="22" t="s">
        <v>113</v>
      </c>
      <c r="W13" s="32"/>
      <c r="X13" s="116"/>
    </row>
    <row r="14" spans="1:24" s="19" customFormat="1" ht="24.75" hidden="1" customHeight="1" x14ac:dyDescent="0.25">
      <c r="A14" s="29"/>
      <c r="B14" s="22"/>
      <c r="C14" s="65"/>
      <c r="D14" s="22"/>
      <c r="E14" s="22"/>
      <c r="F14" s="23"/>
      <c r="G14" s="22"/>
      <c r="H14" s="22"/>
      <c r="I14" s="26"/>
      <c r="J14" s="27"/>
      <c r="K14" s="25"/>
      <c r="L14" s="25"/>
      <c r="M14" s="22"/>
      <c r="N14" s="22"/>
      <c r="O14" s="22"/>
      <c r="P14" s="26"/>
      <c r="Q14" s="25"/>
      <c r="R14" s="24"/>
      <c r="S14" s="23"/>
      <c r="T14" s="22"/>
      <c r="U14" s="22"/>
      <c r="V14" s="22"/>
      <c r="W14" s="54"/>
      <c r="X14" s="64"/>
    </row>
    <row r="15" spans="1:24" ht="15" x14ac:dyDescent="0.2">
      <c r="B15" s="18"/>
      <c r="C15" s="17"/>
      <c r="D15" s="16"/>
      <c r="E15" s="7"/>
      <c r="F15" s="7"/>
      <c r="G15" s="7"/>
      <c r="H15" s="7"/>
      <c r="I15" s="9"/>
      <c r="J15" s="8"/>
      <c r="K15" s="8"/>
      <c r="L15" s="7"/>
      <c r="M15" s="11"/>
      <c r="W15" s="1"/>
    </row>
    <row r="16" spans="1:24" x14ac:dyDescent="0.2">
      <c r="B16" s="12"/>
      <c r="C16" s="12"/>
      <c r="D16" s="12"/>
      <c r="E16" s="12"/>
      <c r="F16" s="12"/>
      <c r="G16" s="256" t="s">
        <v>6</v>
      </c>
      <c r="H16" s="256"/>
      <c r="I16" s="10">
        <f>COUNTIF(I11:I13,"BAJA")</f>
        <v>0</v>
      </c>
      <c r="J16" s="8"/>
      <c r="K16" s="8"/>
      <c r="L16" s="7"/>
      <c r="M16" s="11"/>
      <c r="N16" s="256" t="s">
        <v>6</v>
      </c>
      <c r="O16" s="256"/>
      <c r="P16" s="10">
        <f>COUNTIF(P11:P14,"BAJA")</f>
        <v>0</v>
      </c>
      <c r="W16" s="1"/>
    </row>
    <row r="17" spans="2:23" x14ac:dyDescent="0.2">
      <c r="B17" s="285"/>
      <c r="C17" s="285"/>
      <c r="D17" s="285"/>
      <c r="E17" s="285"/>
      <c r="F17" s="285"/>
      <c r="G17" s="256" t="s">
        <v>5</v>
      </c>
      <c r="H17" s="256"/>
      <c r="I17" s="10">
        <f>COUNTIF(I11:I13,"MODERADA")</f>
        <v>1</v>
      </c>
      <c r="J17" s="8"/>
      <c r="K17" s="8"/>
      <c r="L17" s="7"/>
      <c r="M17" s="12"/>
      <c r="N17" s="256" t="s">
        <v>5</v>
      </c>
      <c r="O17" s="256"/>
      <c r="P17" s="10">
        <f>COUNTIF(P11:P13,"MODERADA")</f>
        <v>2</v>
      </c>
      <c r="W17" s="1"/>
    </row>
    <row r="18" spans="2:23" x14ac:dyDescent="0.2">
      <c r="B18" s="15"/>
      <c r="D18" s="7"/>
      <c r="E18" s="15"/>
      <c r="F18" s="7"/>
      <c r="G18" s="256" t="s">
        <v>4</v>
      </c>
      <c r="H18" s="256"/>
      <c r="I18" s="10">
        <f>COUNTIF(I11:I13,"ALTA")</f>
        <v>2</v>
      </c>
      <c r="J18" s="8"/>
      <c r="K18" s="8"/>
      <c r="L18" s="7"/>
      <c r="M18" s="7"/>
      <c r="N18" s="256" t="s">
        <v>4</v>
      </c>
      <c r="O18" s="256"/>
      <c r="P18" s="10">
        <f>COUNTIF(P11:P13,"ALTA")</f>
        <v>1</v>
      </c>
      <c r="Q18" s="1"/>
      <c r="V18" s="1"/>
      <c r="W18" s="1"/>
    </row>
    <row r="19" spans="2:23" ht="15.75" x14ac:dyDescent="0.2">
      <c r="B19" s="14" t="s">
        <v>3</v>
      </c>
      <c r="D19" s="7"/>
      <c r="E19" s="13" t="s">
        <v>2</v>
      </c>
      <c r="F19" s="7"/>
      <c r="G19" s="256" t="s">
        <v>1</v>
      </c>
      <c r="H19" s="256"/>
      <c r="I19" s="10">
        <f>COUNTIF(I11:I13,"EXTREMA")</f>
        <v>0</v>
      </c>
      <c r="J19" s="8"/>
      <c r="K19" s="8"/>
      <c r="L19" s="7"/>
      <c r="M19" s="7"/>
      <c r="N19" s="256" t="s">
        <v>1</v>
      </c>
      <c r="O19" s="256"/>
      <c r="P19" s="10">
        <f>COUNTIF(P11:P13,"EXTREMA")</f>
        <v>0</v>
      </c>
      <c r="Q19" s="1"/>
      <c r="V19" s="1"/>
      <c r="W19" s="1"/>
    </row>
    <row r="20" spans="2:23" x14ac:dyDescent="0.2">
      <c r="D20" s="7"/>
      <c r="E20" s="7"/>
      <c r="G20" s="7"/>
      <c r="H20" s="7"/>
      <c r="I20" s="9"/>
      <c r="J20" s="8"/>
      <c r="K20" s="8"/>
      <c r="L20" s="7"/>
      <c r="M20" s="7" t="s">
        <v>0</v>
      </c>
      <c r="P20" s="1"/>
      <c r="Q20" s="1"/>
      <c r="V20" s="1"/>
      <c r="W20" s="1"/>
    </row>
    <row r="21" spans="2:23" ht="15.75" x14ac:dyDescent="0.2">
      <c r="B21" s="6"/>
      <c r="C21" s="5"/>
      <c r="D21" s="7"/>
      <c r="E21" s="7"/>
      <c r="G21" s="7"/>
      <c r="H21" s="7"/>
      <c r="I21" s="9"/>
      <c r="J21" s="8"/>
      <c r="K21" s="8"/>
      <c r="L21" s="7"/>
      <c r="M21" s="7"/>
      <c r="P21" s="1"/>
      <c r="Q21" s="1"/>
      <c r="V21" s="1"/>
    </row>
    <row r="22" spans="2:23" x14ac:dyDescent="0.2">
      <c r="D22" s="7"/>
      <c r="E22" s="7"/>
      <c r="G22" s="7"/>
      <c r="H22" s="7"/>
      <c r="I22" s="9"/>
      <c r="J22" s="8"/>
      <c r="K22" s="8"/>
      <c r="L22" s="7"/>
      <c r="M22" s="7"/>
      <c r="P22" s="1"/>
      <c r="Q22" s="1"/>
      <c r="V22" s="1"/>
    </row>
    <row r="23" spans="2:23" x14ac:dyDescent="0.2">
      <c r="D23" s="7"/>
      <c r="H23" s="7"/>
      <c r="I23" s="9"/>
      <c r="P23" s="1"/>
      <c r="Q23" s="1"/>
      <c r="V23" s="1"/>
    </row>
    <row r="24" spans="2:23" x14ac:dyDescent="0.2">
      <c r="D24" s="7"/>
      <c r="F24" s="7"/>
      <c r="H24" s="7"/>
      <c r="I24" s="9"/>
      <c r="P24" s="1"/>
      <c r="Q24" s="1"/>
      <c r="V24" s="1"/>
    </row>
    <row r="25" spans="2:23" x14ac:dyDescent="0.2">
      <c r="D25" s="7"/>
      <c r="H25" s="7"/>
      <c r="I25" s="9"/>
      <c r="P25" s="1"/>
      <c r="Q25" s="1"/>
      <c r="V25" s="1"/>
    </row>
    <row r="26" spans="2:23" x14ac:dyDescent="0.2">
      <c r="D26" s="7"/>
      <c r="H26" s="7"/>
      <c r="I26" s="9"/>
      <c r="P26" s="1"/>
      <c r="Q26" s="1"/>
      <c r="V26" s="1"/>
    </row>
    <row r="27" spans="2:23" x14ac:dyDescent="0.2">
      <c r="D27" s="7"/>
      <c r="H27" s="7"/>
      <c r="I27" s="9"/>
      <c r="P27" s="1"/>
      <c r="Q27" s="1"/>
      <c r="V27" s="1"/>
    </row>
    <row r="28" spans="2:23" x14ac:dyDescent="0.2">
      <c r="D28" s="7"/>
      <c r="H28" s="7"/>
      <c r="I28" s="9"/>
      <c r="P28" s="1"/>
      <c r="Q28" s="1"/>
      <c r="V28" s="1"/>
    </row>
    <row r="29" spans="2:23" x14ac:dyDescent="0.2">
      <c r="D29" s="7"/>
      <c r="H29" s="7"/>
      <c r="I29" s="9"/>
      <c r="P29" s="1"/>
      <c r="Q29" s="1"/>
      <c r="V29" s="1"/>
    </row>
    <row r="30" spans="2:23" x14ac:dyDescent="0.2">
      <c r="D30" s="7"/>
      <c r="H30" s="7"/>
      <c r="I30" s="9"/>
      <c r="P30" s="1"/>
      <c r="Q30" s="1"/>
      <c r="V30" s="1"/>
    </row>
    <row r="31" spans="2:23" x14ac:dyDescent="0.2">
      <c r="D31" s="7"/>
      <c r="P31" s="1"/>
      <c r="Q31" s="1"/>
      <c r="V31" s="1"/>
    </row>
    <row r="32" spans="2:23" x14ac:dyDescent="0.2">
      <c r="D32" s="7"/>
      <c r="P32" s="1"/>
      <c r="Q32" s="1"/>
      <c r="V32" s="1"/>
    </row>
    <row r="33" spans="1:24" x14ac:dyDescent="0.2">
      <c r="D33" s="7"/>
      <c r="P33" s="1"/>
      <c r="Q33" s="1"/>
      <c r="V33" s="1"/>
    </row>
    <row r="34" spans="1:24" x14ac:dyDescent="0.2">
      <c r="D34" s="7"/>
      <c r="I34" s="1"/>
      <c r="J34" s="1"/>
      <c r="K34" s="1"/>
      <c r="P34" s="1"/>
      <c r="Q34" s="1"/>
      <c r="V34" s="1"/>
    </row>
    <row r="35" spans="1:24" s="2" customFormat="1" x14ac:dyDescent="0.2">
      <c r="A35" s="1"/>
      <c r="B35" s="1"/>
      <c r="C35" s="1"/>
      <c r="D35" s="7"/>
      <c r="E35" s="1"/>
      <c r="F35" s="1"/>
      <c r="G35" s="1"/>
      <c r="H35" s="1"/>
      <c r="I35" s="1"/>
      <c r="J35" s="1"/>
      <c r="K35" s="1"/>
      <c r="L35" s="1"/>
      <c r="M35" s="1"/>
      <c r="N35" s="1"/>
      <c r="O35" s="1"/>
      <c r="P35" s="1"/>
      <c r="Q35" s="1"/>
      <c r="R35" s="1"/>
      <c r="S35" s="1"/>
      <c r="T35" s="1"/>
      <c r="U35" s="1"/>
      <c r="V35" s="1"/>
      <c r="X35" s="1"/>
    </row>
    <row r="36" spans="1:24" s="2" customFormat="1" x14ac:dyDescent="0.2">
      <c r="A36" s="1"/>
      <c r="B36" s="1"/>
      <c r="C36" s="1"/>
      <c r="D36" s="7"/>
      <c r="E36" s="1"/>
      <c r="F36" s="1"/>
      <c r="G36" s="1"/>
      <c r="H36" s="1"/>
      <c r="I36" s="1"/>
      <c r="J36" s="1"/>
      <c r="K36" s="1"/>
      <c r="L36" s="1"/>
      <c r="M36" s="1"/>
      <c r="N36" s="1"/>
      <c r="O36" s="1"/>
      <c r="P36" s="1"/>
      <c r="Q36" s="1"/>
      <c r="R36" s="1"/>
      <c r="S36" s="1"/>
      <c r="T36" s="1"/>
      <c r="U36" s="1"/>
      <c r="V36" s="1"/>
      <c r="X36" s="1"/>
    </row>
    <row r="37" spans="1:24" s="2" customFormat="1" x14ac:dyDescent="0.2">
      <c r="A37" s="1"/>
      <c r="B37" s="1"/>
      <c r="C37" s="1"/>
      <c r="D37" s="7"/>
      <c r="E37" s="1"/>
      <c r="F37" s="1"/>
      <c r="G37" s="1"/>
      <c r="H37" s="1"/>
      <c r="I37" s="1"/>
      <c r="J37" s="1"/>
      <c r="K37" s="1"/>
      <c r="L37" s="1"/>
      <c r="M37" s="1"/>
      <c r="N37" s="1"/>
      <c r="O37" s="1"/>
      <c r="P37" s="1"/>
      <c r="Q37" s="1"/>
      <c r="R37" s="1"/>
      <c r="S37" s="1"/>
      <c r="T37" s="1"/>
      <c r="U37" s="1"/>
      <c r="V37" s="1"/>
      <c r="X37" s="1"/>
    </row>
    <row r="38" spans="1:24" s="2" customFormat="1" x14ac:dyDescent="0.2">
      <c r="A38" s="1"/>
      <c r="B38" s="1"/>
      <c r="C38" s="1"/>
      <c r="D38" s="7"/>
      <c r="E38" s="1"/>
      <c r="F38" s="1"/>
      <c r="G38" s="1"/>
      <c r="H38" s="1"/>
      <c r="I38" s="1"/>
      <c r="J38" s="1"/>
      <c r="K38" s="1"/>
      <c r="L38" s="1"/>
      <c r="M38" s="1"/>
      <c r="N38" s="1"/>
      <c r="O38" s="1"/>
      <c r="P38" s="1"/>
      <c r="Q38" s="1"/>
      <c r="R38" s="1"/>
      <c r="S38" s="1"/>
      <c r="T38" s="1"/>
      <c r="U38" s="1"/>
      <c r="V38" s="1"/>
      <c r="X38" s="1"/>
    </row>
    <row r="39" spans="1:24" s="2" customFormat="1" x14ac:dyDescent="0.2">
      <c r="A39" s="1"/>
      <c r="B39" s="1"/>
      <c r="C39" s="1"/>
      <c r="D39" s="7"/>
      <c r="E39" s="1"/>
      <c r="F39" s="1"/>
      <c r="G39" s="1"/>
      <c r="H39" s="1"/>
      <c r="I39" s="1"/>
      <c r="J39" s="1"/>
      <c r="K39" s="1"/>
      <c r="L39" s="1"/>
      <c r="M39" s="1"/>
      <c r="N39" s="1"/>
      <c r="O39" s="1"/>
      <c r="P39" s="1"/>
      <c r="Q39" s="1"/>
      <c r="R39" s="1"/>
      <c r="S39" s="1"/>
      <c r="T39" s="1"/>
      <c r="U39" s="1"/>
      <c r="V39" s="1"/>
      <c r="X39" s="1"/>
    </row>
    <row r="40" spans="1:24" s="2" customFormat="1" x14ac:dyDescent="0.2">
      <c r="A40" s="1"/>
      <c r="B40" s="1"/>
      <c r="C40" s="1"/>
      <c r="D40" s="7"/>
      <c r="E40" s="1"/>
      <c r="F40" s="1"/>
      <c r="G40" s="1"/>
      <c r="H40" s="1"/>
      <c r="I40" s="1"/>
      <c r="J40" s="1"/>
      <c r="K40" s="1"/>
      <c r="L40" s="1"/>
      <c r="M40" s="1"/>
      <c r="N40" s="1"/>
      <c r="O40" s="1"/>
      <c r="P40" s="1"/>
      <c r="Q40" s="1"/>
      <c r="R40" s="1"/>
      <c r="S40" s="1"/>
      <c r="T40" s="1"/>
      <c r="U40" s="1"/>
      <c r="V40" s="1"/>
      <c r="X40" s="1"/>
    </row>
    <row r="41" spans="1:24" s="2" customFormat="1" x14ac:dyDescent="0.2">
      <c r="A41" s="1"/>
      <c r="B41" s="1"/>
      <c r="C41" s="1"/>
      <c r="D41" s="7"/>
      <c r="E41" s="1"/>
      <c r="F41" s="1"/>
      <c r="G41" s="1"/>
      <c r="H41" s="1"/>
      <c r="I41" s="1"/>
      <c r="J41" s="1"/>
      <c r="K41" s="1"/>
      <c r="L41" s="1"/>
      <c r="M41" s="1"/>
      <c r="N41" s="1"/>
      <c r="O41" s="1"/>
      <c r="P41" s="1"/>
      <c r="Q41" s="1"/>
      <c r="R41" s="1"/>
      <c r="S41" s="1"/>
      <c r="T41" s="1"/>
      <c r="U41" s="1"/>
      <c r="V41" s="1"/>
      <c r="X41" s="1"/>
    </row>
    <row r="42" spans="1:24" s="2" customFormat="1" x14ac:dyDescent="0.2">
      <c r="A42" s="1"/>
      <c r="B42" s="1"/>
      <c r="C42" s="1"/>
      <c r="D42" s="7"/>
      <c r="E42" s="1"/>
      <c r="F42" s="1"/>
      <c r="G42" s="1"/>
      <c r="H42" s="1"/>
      <c r="I42" s="1"/>
      <c r="J42" s="1"/>
      <c r="K42" s="1"/>
      <c r="L42" s="1"/>
      <c r="M42" s="1"/>
      <c r="N42" s="1"/>
      <c r="O42" s="1"/>
      <c r="P42" s="1"/>
      <c r="Q42" s="1"/>
      <c r="R42" s="1"/>
      <c r="S42" s="1"/>
      <c r="T42" s="1"/>
      <c r="U42" s="1"/>
      <c r="V42" s="1"/>
      <c r="X42" s="1"/>
    </row>
    <row r="43" spans="1:24" s="2" customFormat="1" x14ac:dyDescent="0.2">
      <c r="A43" s="1"/>
      <c r="B43" s="1"/>
      <c r="C43" s="1"/>
      <c r="D43" s="7"/>
      <c r="E43" s="1"/>
      <c r="F43" s="1"/>
      <c r="G43" s="1"/>
      <c r="H43" s="1"/>
      <c r="I43" s="1"/>
      <c r="J43" s="1"/>
      <c r="K43" s="1"/>
      <c r="L43" s="1"/>
      <c r="M43" s="1"/>
      <c r="N43" s="1"/>
      <c r="O43" s="1"/>
      <c r="P43" s="1"/>
      <c r="Q43" s="1"/>
      <c r="R43" s="1"/>
      <c r="S43" s="1"/>
      <c r="T43" s="1"/>
      <c r="U43" s="1"/>
      <c r="V43" s="1"/>
      <c r="X43" s="1"/>
    </row>
    <row r="44" spans="1:24" s="2" customFormat="1" x14ac:dyDescent="0.2">
      <c r="A44" s="1"/>
      <c r="B44" s="1"/>
      <c r="C44" s="1"/>
      <c r="D44" s="7"/>
      <c r="E44" s="1"/>
      <c r="F44" s="1"/>
      <c r="G44" s="1"/>
      <c r="H44" s="1"/>
      <c r="I44" s="1"/>
      <c r="J44" s="1"/>
      <c r="K44" s="1"/>
      <c r="L44" s="1"/>
      <c r="M44" s="1"/>
      <c r="N44" s="1"/>
      <c r="O44" s="1"/>
      <c r="P44" s="1"/>
      <c r="Q44" s="1"/>
      <c r="R44" s="1"/>
      <c r="S44" s="1"/>
      <c r="T44" s="1"/>
      <c r="U44" s="1"/>
      <c r="V44" s="1"/>
      <c r="X44" s="1"/>
    </row>
    <row r="45" spans="1:24" s="2" customFormat="1" x14ac:dyDescent="0.2">
      <c r="A45" s="1"/>
      <c r="B45" s="1"/>
      <c r="C45" s="1"/>
      <c r="D45" s="7"/>
      <c r="E45" s="1"/>
      <c r="F45" s="1"/>
      <c r="G45" s="1"/>
      <c r="H45" s="1"/>
      <c r="I45" s="1"/>
      <c r="J45" s="1"/>
      <c r="K45" s="1"/>
      <c r="L45" s="1"/>
      <c r="M45" s="1"/>
      <c r="N45" s="1"/>
      <c r="O45" s="1"/>
      <c r="P45" s="1"/>
      <c r="Q45" s="1"/>
      <c r="R45" s="1"/>
      <c r="S45" s="1"/>
      <c r="T45" s="1"/>
      <c r="U45" s="1"/>
      <c r="V45" s="1"/>
      <c r="X45" s="1"/>
    </row>
    <row r="46" spans="1:24" s="2" customFormat="1" x14ac:dyDescent="0.2">
      <c r="A46" s="1"/>
      <c r="B46" s="1"/>
      <c r="C46" s="1"/>
      <c r="D46" s="7"/>
      <c r="E46" s="1"/>
      <c r="F46" s="1"/>
      <c r="G46" s="1"/>
      <c r="H46" s="1"/>
      <c r="I46" s="1"/>
      <c r="J46" s="1"/>
      <c r="K46" s="1"/>
      <c r="L46" s="1"/>
      <c r="M46" s="1"/>
      <c r="N46" s="1"/>
      <c r="O46" s="1"/>
      <c r="P46" s="1"/>
      <c r="Q46" s="1"/>
      <c r="R46" s="1"/>
      <c r="S46" s="1"/>
      <c r="T46" s="1"/>
      <c r="U46" s="1"/>
      <c r="V46" s="1"/>
      <c r="X46" s="1"/>
    </row>
    <row r="47" spans="1:24" s="2" customFormat="1" x14ac:dyDescent="0.2">
      <c r="A47" s="1"/>
      <c r="B47" s="1"/>
      <c r="C47" s="1"/>
      <c r="D47" s="7"/>
      <c r="E47" s="1"/>
      <c r="F47" s="1"/>
      <c r="G47" s="1"/>
      <c r="H47" s="1"/>
      <c r="I47" s="1"/>
      <c r="J47" s="1"/>
      <c r="K47" s="1"/>
      <c r="L47" s="1"/>
      <c r="M47" s="1"/>
      <c r="N47" s="1"/>
      <c r="O47" s="1"/>
      <c r="P47" s="1"/>
      <c r="Q47" s="1"/>
      <c r="R47" s="1"/>
      <c r="S47" s="1"/>
      <c r="T47" s="1"/>
      <c r="U47" s="1"/>
      <c r="V47" s="1"/>
      <c r="X47" s="1"/>
    </row>
    <row r="48" spans="1:24" s="2" customFormat="1" x14ac:dyDescent="0.2">
      <c r="A48" s="1"/>
      <c r="B48" s="1"/>
      <c r="C48" s="1"/>
      <c r="D48" s="7"/>
      <c r="E48" s="1"/>
      <c r="F48" s="1"/>
      <c r="G48" s="1"/>
      <c r="H48" s="1"/>
      <c r="I48" s="1"/>
      <c r="J48" s="1"/>
      <c r="K48" s="1"/>
      <c r="L48" s="1"/>
      <c r="M48" s="1"/>
      <c r="N48" s="1"/>
      <c r="O48" s="1"/>
      <c r="P48" s="1"/>
      <c r="Q48" s="1"/>
      <c r="R48" s="1"/>
      <c r="S48" s="1"/>
      <c r="T48" s="1"/>
      <c r="U48" s="1"/>
      <c r="V48" s="1"/>
      <c r="X48" s="1"/>
    </row>
    <row r="49" spans="1:24" s="2" customFormat="1" x14ac:dyDescent="0.2">
      <c r="A49" s="1"/>
      <c r="B49" s="1"/>
      <c r="C49" s="1"/>
      <c r="D49" s="7"/>
      <c r="E49" s="1"/>
      <c r="F49" s="1"/>
      <c r="G49" s="1"/>
      <c r="H49" s="1"/>
      <c r="I49" s="1"/>
      <c r="J49" s="1"/>
      <c r="K49" s="1"/>
      <c r="L49" s="1"/>
      <c r="M49" s="1"/>
      <c r="N49" s="1"/>
      <c r="O49" s="1"/>
      <c r="P49" s="1"/>
      <c r="Q49" s="1"/>
      <c r="R49" s="1"/>
      <c r="S49" s="1"/>
      <c r="T49" s="1"/>
      <c r="U49" s="1"/>
      <c r="V49" s="1"/>
      <c r="X49" s="1"/>
    </row>
    <row r="50" spans="1:24" s="2" customFormat="1" x14ac:dyDescent="0.2">
      <c r="A50" s="1"/>
      <c r="B50" s="1"/>
      <c r="C50" s="1"/>
      <c r="D50" s="7"/>
      <c r="E50" s="1"/>
      <c r="F50" s="1"/>
      <c r="G50" s="1"/>
      <c r="H50" s="1"/>
      <c r="I50" s="1"/>
      <c r="J50" s="1"/>
      <c r="K50" s="1"/>
      <c r="L50" s="1"/>
      <c r="M50" s="1"/>
      <c r="N50" s="1"/>
      <c r="O50" s="1"/>
      <c r="P50" s="1"/>
      <c r="Q50" s="1"/>
      <c r="R50" s="1"/>
      <c r="S50" s="1"/>
      <c r="T50" s="1"/>
      <c r="U50" s="1"/>
      <c r="V50" s="1"/>
      <c r="X50" s="1"/>
    </row>
    <row r="51" spans="1:24" s="2" customFormat="1" x14ac:dyDescent="0.2">
      <c r="A51" s="1"/>
      <c r="B51" s="1"/>
      <c r="C51" s="1"/>
      <c r="D51" s="7"/>
      <c r="E51" s="1"/>
      <c r="F51" s="1"/>
      <c r="G51" s="1"/>
      <c r="H51" s="1"/>
      <c r="I51" s="1"/>
      <c r="J51" s="1"/>
      <c r="K51" s="1"/>
      <c r="L51" s="1"/>
      <c r="M51" s="1"/>
      <c r="N51" s="1"/>
      <c r="O51" s="1"/>
      <c r="P51" s="1"/>
      <c r="Q51" s="1"/>
      <c r="R51" s="1"/>
      <c r="S51" s="1"/>
      <c r="T51" s="1"/>
      <c r="U51" s="1"/>
      <c r="V51" s="1"/>
      <c r="X51" s="1"/>
    </row>
    <row r="52" spans="1:24" s="2" customFormat="1" x14ac:dyDescent="0.2">
      <c r="A52" s="1"/>
      <c r="B52" s="1"/>
      <c r="C52" s="1"/>
      <c r="D52" s="7"/>
      <c r="E52" s="1"/>
      <c r="F52" s="1"/>
      <c r="G52" s="1"/>
      <c r="H52" s="1"/>
      <c r="I52" s="1"/>
      <c r="J52" s="1"/>
      <c r="K52" s="1"/>
      <c r="L52" s="1"/>
      <c r="M52" s="1"/>
      <c r="N52" s="1"/>
      <c r="O52" s="1"/>
      <c r="P52" s="1"/>
      <c r="Q52" s="1"/>
      <c r="R52" s="1"/>
      <c r="S52" s="1"/>
      <c r="T52" s="1"/>
      <c r="U52" s="1"/>
      <c r="V52" s="1"/>
      <c r="X52" s="1"/>
    </row>
    <row r="53" spans="1:24" s="2" customFormat="1" x14ac:dyDescent="0.2">
      <c r="A53" s="1"/>
      <c r="B53" s="1"/>
      <c r="C53" s="1"/>
      <c r="D53" s="7"/>
      <c r="E53" s="1"/>
      <c r="F53" s="1"/>
      <c r="G53" s="1"/>
      <c r="H53" s="1"/>
      <c r="I53" s="1"/>
      <c r="J53" s="1"/>
      <c r="K53" s="1"/>
      <c r="L53" s="1"/>
      <c r="M53" s="1"/>
      <c r="N53" s="1"/>
      <c r="O53" s="1"/>
      <c r="P53" s="1"/>
      <c r="Q53" s="1"/>
      <c r="R53" s="1"/>
      <c r="S53" s="1"/>
      <c r="T53" s="1"/>
      <c r="U53" s="1"/>
      <c r="V53" s="1"/>
      <c r="X53" s="1"/>
    </row>
    <row r="54" spans="1:24" s="2" customFormat="1" x14ac:dyDescent="0.2">
      <c r="A54" s="1"/>
      <c r="B54" s="1"/>
      <c r="C54" s="1"/>
      <c r="D54" s="7"/>
      <c r="E54" s="1"/>
      <c r="F54" s="1"/>
      <c r="G54" s="1"/>
      <c r="H54" s="1"/>
      <c r="I54" s="1"/>
      <c r="J54" s="1"/>
      <c r="K54" s="1"/>
      <c r="L54" s="1"/>
      <c r="M54" s="1"/>
      <c r="N54" s="1"/>
      <c r="O54" s="1"/>
      <c r="P54" s="1"/>
      <c r="Q54" s="1"/>
      <c r="R54" s="1"/>
      <c r="S54" s="1"/>
      <c r="T54" s="1"/>
      <c r="U54" s="1"/>
      <c r="V54" s="1"/>
      <c r="X54" s="1"/>
    </row>
    <row r="55" spans="1:24" s="2" customFormat="1" x14ac:dyDescent="0.2">
      <c r="A55" s="1"/>
      <c r="B55" s="1"/>
      <c r="C55" s="1"/>
      <c r="D55" s="7"/>
      <c r="E55" s="1"/>
      <c r="F55" s="1"/>
      <c r="G55" s="1"/>
      <c r="H55" s="1"/>
      <c r="I55" s="1"/>
      <c r="J55" s="1"/>
      <c r="K55" s="1"/>
      <c r="L55" s="1"/>
      <c r="M55" s="1"/>
      <c r="N55" s="1"/>
      <c r="O55" s="1"/>
      <c r="P55" s="1"/>
      <c r="Q55" s="1"/>
      <c r="R55" s="1"/>
      <c r="S55" s="1"/>
      <c r="T55" s="1"/>
      <c r="U55" s="1"/>
      <c r="V55" s="1"/>
      <c r="X55" s="1"/>
    </row>
    <row r="56" spans="1:24" s="2" customFormat="1" x14ac:dyDescent="0.2">
      <c r="A56" s="1"/>
      <c r="B56" s="1"/>
      <c r="C56" s="1"/>
      <c r="D56" s="7"/>
      <c r="E56" s="1"/>
      <c r="F56" s="1"/>
      <c r="G56" s="1"/>
      <c r="H56" s="1"/>
      <c r="I56" s="1"/>
      <c r="J56" s="1"/>
      <c r="K56" s="1"/>
      <c r="L56" s="1"/>
      <c r="M56" s="1"/>
      <c r="N56" s="1"/>
      <c r="O56" s="1"/>
      <c r="P56" s="1"/>
      <c r="Q56" s="1"/>
      <c r="R56" s="1"/>
      <c r="S56" s="1"/>
      <c r="T56" s="1"/>
      <c r="U56" s="1"/>
      <c r="V56" s="1"/>
      <c r="X56" s="1"/>
    </row>
    <row r="57" spans="1:24" s="2" customFormat="1" x14ac:dyDescent="0.2">
      <c r="A57" s="1"/>
      <c r="B57" s="1"/>
      <c r="C57" s="1"/>
      <c r="D57" s="7"/>
      <c r="E57" s="1"/>
      <c r="F57" s="1"/>
      <c r="G57" s="1"/>
      <c r="H57" s="1"/>
      <c r="I57" s="1"/>
      <c r="J57" s="1"/>
      <c r="K57" s="1"/>
      <c r="L57" s="1"/>
      <c r="M57" s="1"/>
      <c r="N57" s="1"/>
      <c r="O57" s="1"/>
      <c r="P57" s="1"/>
      <c r="Q57" s="1"/>
      <c r="R57" s="1"/>
      <c r="S57" s="1"/>
      <c r="T57" s="1"/>
      <c r="U57" s="1"/>
      <c r="V57" s="1"/>
      <c r="X57" s="1"/>
    </row>
  </sheetData>
  <mergeCells count="42">
    <mergeCell ref="V1:V3"/>
    <mergeCell ref="B4:V4"/>
    <mergeCell ref="D6:E6"/>
    <mergeCell ref="F6:Q6"/>
    <mergeCell ref="R6:S6"/>
    <mergeCell ref="T6:V6"/>
    <mergeCell ref="D7:E7"/>
    <mergeCell ref="F7:V7"/>
    <mergeCell ref="B9:B10"/>
    <mergeCell ref="C9:C10"/>
    <mergeCell ref="D9:D10"/>
    <mergeCell ref="E9:E10"/>
    <mergeCell ref="F9:F10"/>
    <mergeCell ref="G9:H9"/>
    <mergeCell ref="I9:I10"/>
    <mergeCell ref="J9:J10"/>
    <mergeCell ref="W9:X9"/>
    <mergeCell ref="K9:L9"/>
    <mergeCell ref="M9:M10"/>
    <mergeCell ref="N9:O9"/>
    <mergeCell ref="P9:P10"/>
    <mergeCell ref="Q9:Q10"/>
    <mergeCell ref="R9:R10"/>
    <mergeCell ref="S9:S10"/>
    <mergeCell ref="T9:T10"/>
    <mergeCell ref="U9:U10"/>
    <mergeCell ref="V9:V10"/>
    <mergeCell ref="B1:C3"/>
    <mergeCell ref="G19:H19"/>
    <mergeCell ref="N19:O19"/>
    <mergeCell ref="E1:R2"/>
    <mergeCell ref="E3:R3"/>
    <mergeCell ref="S1:U1"/>
    <mergeCell ref="S2:U2"/>
    <mergeCell ref="S3:U3"/>
    <mergeCell ref="G16:H16"/>
    <mergeCell ref="N16:O16"/>
    <mergeCell ref="B17:F17"/>
    <mergeCell ref="G17:H17"/>
    <mergeCell ref="N17:O17"/>
    <mergeCell ref="G18:H18"/>
    <mergeCell ref="N18:O18"/>
  </mergeCells>
  <conditionalFormatting sqref="I5 P5 I8 P8 I15:I1048576 P15:P1048576">
    <cfRule type="cellIs" dxfId="187" priority="87" operator="equal">
      <formula>"BAJA"</formula>
    </cfRule>
  </conditionalFormatting>
  <conditionalFormatting sqref="I5 P5 I8 P8 I15:I1048576 P15:P1048576">
    <cfRule type="cellIs" dxfId="186" priority="84" operator="equal">
      <formula>"EXTREMA"</formula>
    </cfRule>
    <cfRule type="cellIs" dxfId="185" priority="85" operator="equal">
      <formula>"ALTA"</formula>
    </cfRule>
    <cfRule type="cellIs" dxfId="184" priority="86" operator="equal">
      <formula>"MODERADA"</formula>
    </cfRule>
  </conditionalFormatting>
  <conditionalFormatting sqref="F5:G5 N5:O5 F8:G8 F15:G1048576 N8:O8 N15:O1048576 G11:H14">
    <cfRule type="colorScale" priority="83">
      <colorScale>
        <cfvo type="num" val="1"/>
        <cfvo type="num" val="3"/>
        <cfvo type="num" val="5"/>
        <color theme="6" tint="-0.499984740745262"/>
        <color rgb="FFFFFF00"/>
        <color rgb="FFC00000"/>
      </colorScale>
    </cfRule>
  </conditionalFormatting>
  <conditionalFormatting sqref="I16:I19">
    <cfRule type="cellIs" dxfId="183" priority="82" operator="equal">
      <formula>"BAJA"</formula>
    </cfRule>
  </conditionalFormatting>
  <conditionalFormatting sqref="I16:I19">
    <cfRule type="cellIs" dxfId="182" priority="79" operator="equal">
      <formula>"EXTREMA"</formula>
    </cfRule>
    <cfRule type="cellIs" dxfId="181" priority="80" operator="equal">
      <formula>"ALTA"</formula>
    </cfRule>
    <cfRule type="cellIs" dxfId="180" priority="81" operator="equal">
      <formula>"MODERADA"</formula>
    </cfRule>
  </conditionalFormatting>
  <conditionalFormatting sqref="G16:G19">
    <cfRule type="colorScale" priority="78">
      <colorScale>
        <cfvo type="num" val="1"/>
        <cfvo type="num" val="3"/>
        <cfvo type="num" val="5"/>
        <color theme="6" tint="-0.499984740745262"/>
        <color rgb="FFFFFF00"/>
        <color rgb="FFC00000"/>
      </colorScale>
    </cfRule>
  </conditionalFormatting>
  <conditionalFormatting sqref="I16:I19">
    <cfRule type="cellIs" dxfId="179" priority="77" operator="equal">
      <formula>"BAJA"</formula>
    </cfRule>
  </conditionalFormatting>
  <conditionalFormatting sqref="I16:I19">
    <cfRule type="cellIs" dxfId="178" priority="74" operator="equal">
      <formula>"EXTREMA"</formula>
    </cfRule>
    <cfRule type="cellIs" dxfId="177" priority="75" operator="equal">
      <formula>"ALTA"</formula>
    </cfRule>
    <cfRule type="cellIs" dxfId="176" priority="76" operator="equal">
      <formula>"MODERADA"</formula>
    </cfRule>
  </conditionalFormatting>
  <conditionalFormatting sqref="G16:G19">
    <cfRule type="colorScale" priority="73">
      <colorScale>
        <cfvo type="num" val="1"/>
        <cfvo type="num" val="3"/>
        <cfvo type="num" val="5"/>
        <color theme="6" tint="-0.499984740745262"/>
        <color rgb="FFFFFF00"/>
        <color rgb="FFC00000"/>
      </colorScale>
    </cfRule>
  </conditionalFormatting>
  <conditionalFormatting sqref="I16:I19">
    <cfRule type="cellIs" dxfId="175" priority="72" operator="equal">
      <formula>"BAJA"</formula>
    </cfRule>
  </conditionalFormatting>
  <conditionalFormatting sqref="I16:I19">
    <cfRule type="cellIs" dxfId="174" priority="69" operator="equal">
      <formula>"EXTREMA"</formula>
    </cfRule>
    <cfRule type="cellIs" dxfId="173" priority="70" operator="equal">
      <formula>"ALTA"</formula>
    </cfRule>
    <cfRule type="cellIs" dxfId="172" priority="71" operator="equal">
      <formula>"MODERADA"</formula>
    </cfRule>
  </conditionalFormatting>
  <conditionalFormatting sqref="G16:G19">
    <cfRule type="colorScale" priority="68">
      <colorScale>
        <cfvo type="num" val="1"/>
        <cfvo type="num" val="3"/>
        <cfvo type="num" val="5"/>
        <color theme="6" tint="-0.499984740745262"/>
        <color rgb="FFFFFF00"/>
        <color rgb="FFC00000"/>
      </colorScale>
    </cfRule>
  </conditionalFormatting>
  <conditionalFormatting sqref="I16:I19">
    <cfRule type="cellIs" dxfId="171" priority="67" operator="equal">
      <formula>"BAJA"</formula>
    </cfRule>
  </conditionalFormatting>
  <conditionalFormatting sqref="I16:I19">
    <cfRule type="cellIs" dxfId="170" priority="64" operator="equal">
      <formula>"EXTREMA"</formula>
    </cfRule>
    <cfRule type="cellIs" dxfId="169" priority="65" operator="equal">
      <formula>"ALTA"</formula>
    </cfRule>
    <cfRule type="cellIs" dxfId="168" priority="66" operator="equal">
      <formula>"MODERADA"</formula>
    </cfRule>
  </conditionalFormatting>
  <conditionalFormatting sqref="G16:G19">
    <cfRule type="colorScale" priority="63">
      <colorScale>
        <cfvo type="num" val="1"/>
        <cfvo type="num" val="3"/>
        <cfvo type="num" val="5"/>
        <color theme="6" tint="-0.499984740745262"/>
        <color rgb="FFFFFF00"/>
        <color rgb="FFC00000"/>
      </colorScale>
    </cfRule>
  </conditionalFormatting>
  <conditionalFormatting sqref="I16:I19">
    <cfRule type="cellIs" dxfId="167" priority="62" operator="equal">
      <formula>"BAJA"</formula>
    </cfRule>
  </conditionalFormatting>
  <conditionalFormatting sqref="I16:I19">
    <cfRule type="cellIs" dxfId="166" priority="59" operator="equal">
      <formula>"EXTREMA"</formula>
    </cfRule>
    <cfRule type="cellIs" dxfId="165" priority="60" operator="equal">
      <formula>"ALTA"</formula>
    </cfRule>
    <cfRule type="cellIs" dxfId="164" priority="61" operator="equal">
      <formula>"MODERADA"</formula>
    </cfRule>
  </conditionalFormatting>
  <conditionalFormatting sqref="G16:G19">
    <cfRule type="colorScale" priority="58">
      <colorScale>
        <cfvo type="num" val="1"/>
        <cfvo type="num" val="3"/>
        <cfvo type="num" val="5"/>
        <color theme="6" tint="-0.499984740745262"/>
        <color rgb="FFFFFF00"/>
        <color rgb="FFC00000"/>
      </colorScale>
    </cfRule>
  </conditionalFormatting>
  <conditionalFormatting sqref="I16:I19">
    <cfRule type="cellIs" dxfId="163" priority="57" operator="equal">
      <formula>"BAJA"</formula>
    </cfRule>
  </conditionalFormatting>
  <conditionalFormatting sqref="I16:I19">
    <cfRule type="cellIs" dxfId="162" priority="54" operator="equal">
      <formula>"EXTREMA"</formula>
    </cfRule>
    <cfRule type="cellIs" dxfId="161" priority="55" operator="equal">
      <formula>"ALTA"</formula>
    </cfRule>
    <cfRule type="cellIs" dxfId="160" priority="56" operator="equal">
      <formula>"MODERADA"</formula>
    </cfRule>
  </conditionalFormatting>
  <conditionalFormatting sqref="G16:G19">
    <cfRule type="colorScale" priority="53">
      <colorScale>
        <cfvo type="num" val="1"/>
        <cfvo type="num" val="3"/>
        <cfvo type="num" val="5"/>
        <color theme="6" tint="-0.499984740745262"/>
        <color rgb="FFFFFF00"/>
        <color rgb="FFC00000"/>
      </colorScale>
    </cfRule>
  </conditionalFormatting>
  <conditionalFormatting sqref="I16:I19">
    <cfRule type="cellIs" dxfId="159" priority="52" operator="equal">
      <formula>"BAJA"</formula>
    </cfRule>
  </conditionalFormatting>
  <conditionalFormatting sqref="I16:I19">
    <cfRule type="cellIs" dxfId="158" priority="49" operator="equal">
      <formula>"EXTREMA"</formula>
    </cfRule>
    <cfRule type="cellIs" dxfId="157" priority="50" operator="equal">
      <formula>"ALTA"</formula>
    </cfRule>
    <cfRule type="cellIs" dxfId="156" priority="51" operator="equal">
      <formula>"MODERADA"</formula>
    </cfRule>
  </conditionalFormatting>
  <conditionalFormatting sqref="P16:P19">
    <cfRule type="cellIs" dxfId="155" priority="48" operator="equal">
      <formula>"BAJA"</formula>
    </cfRule>
  </conditionalFormatting>
  <conditionalFormatting sqref="P16:P19">
    <cfRule type="cellIs" dxfId="154" priority="45" operator="equal">
      <formula>"EXTREMA"</formula>
    </cfRule>
    <cfRule type="cellIs" dxfId="153" priority="46" operator="equal">
      <formula>"ALTA"</formula>
    </cfRule>
    <cfRule type="cellIs" dxfId="152" priority="47" operator="equal">
      <formula>"MODERADA"</formula>
    </cfRule>
  </conditionalFormatting>
  <conditionalFormatting sqref="N16:N19">
    <cfRule type="colorScale" priority="44">
      <colorScale>
        <cfvo type="num" val="1"/>
        <cfvo type="num" val="3"/>
        <cfvo type="num" val="5"/>
        <color theme="6" tint="-0.499984740745262"/>
        <color rgb="FFFFFF00"/>
        <color rgb="FFC00000"/>
      </colorScale>
    </cfRule>
  </conditionalFormatting>
  <conditionalFormatting sqref="P16:P19">
    <cfRule type="cellIs" dxfId="151" priority="43" operator="equal">
      <formula>"BAJA"</formula>
    </cfRule>
  </conditionalFormatting>
  <conditionalFormatting sqref="P16:P19">
    <cfRule type="cellIs" dxfId="150" priority="40" operator="equal">
      <formula>"EXTREMA"</formula>
    </cfRule>
    <cfRule type="cellIs" dxfId="149" priority="41" operator="equal">
      <formula>"ALTA"</formula>
    </cfRule>
    <cfRule type="cellIs" dxfId="148" priority="42" operator="equal">
      <formula>"MODERADA"</formula>
    </cfRule>
  </conditionalFormatting>
  <conditionalFormatting sqref="N16:N19">
    <cfRule type="colorScale" priority="39">
      <colorScale>
        <cfvo type="num" val="1"/>
        <cfvo type="num" val="3"/>
        <cfvo type="num" val="5"/>
        <color theme="6" tint="-0.499984740745262"/>
        <color rgb="FFFFFF00"/>
        <color rgb="FFC00000"/>
      </colorScale>
    </cfRule>
  </conditionalFormatting>
  <conditionalFormatting sqref="P16:P19">
    <cfRule type="cellIs" dxfId="147" priority="38" operator="equal">
      <formula>"BAJA"</formula>
    </cfRule>
  </conditionalFormatting>
  <conditionalFormatting sqref="P16:P19">
    <cfRule type="cellIs" dxfId="146" priority="35" operator="equal">
      <formula>"EXTREMA"</formula>
    </cfRule>
    <cfRule type="cellIs" dxfId="145" priority="36" operator="equal">
      <formula>"ALTA"</formula>
    </cfRule>
    <cfRule type="cellIs" dxfId="144"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143" priority="33" operator="equal">
      <formula>"BAJA"</formula>
    </cfRule>
  </conditionalFormatting>
  <conditionalFormatting sqref="P16:P19">
    <cfRule type="cellIs" dxfId="142" priority="30" operator="equal">
      <formula>"EXTREMA"</formula>
    </cfRule>
    <cfRule type="cellIs" dxfId="141" priority="31" operator="equal">
      <formula>"ALTA"</formula>
    </cfRule>
    <cfRule type="cellIs" dxfId="140"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139" priority="28" operator="equal">
      <formula>"BAJA"</formula>
    </cfRule>
  </conditionalFormatting>
  <conditionalFormatting sqref="P16:P19">
    <cfRule type="cellIs" dxfId="138" priority="25" operator="equal">
      <formula>"EXTREMA"</formula>
    </cfRule>
    <cfRule type="cellIs" dxfId="137" priority="26" operator="equal">
      <formula>"ALTA"</formula>
    </cfRule>
    <cfRule type="cellIs" dxfId="136" priority="27" operator="equal">
      <formula>"MODERADA"</formula>
    </cfRule>
  </conditionalFormatting>
  <conditionalFormatting sqref="N16:N19">
    <cfRule type="colorScale" priority="24">
      <colorScale>
        <cfvo type="num" val="1"/>
        <cfvo type="num" val="3"/>
        <cfvo type="num" val="5"/>
        <color theme="6" tint="-0.499984740745262"/>
        <color rgb="FFFFFF00"/>
        <color rgb="FFC00000"/>
      </colorScale>
    </cfRule>
  </conditionalFormatting>
  <conditionalFormatting sqref="P16:P19">
    <cfRule type="cellIs" dxfId="135" priority="23" operator="equal">
      <formula>"BAJA"</formula>
    </cfRule>
  </conditionalFormatting>
  <conditionalFormatting sqref="P16:P19">
    <cfRule type="cellIs" dxfId="134" priority="20" operator="equal">
      <formula>"EXTREMA"</formula>
    </cfRule>
    <cfRule type="cellIs" dxfId="133" priority="21" operator="equal">
      <formula>"ALTA"</formula>
    </cfRule>
    <cfRule type="cellIs" dxfId="132" priority="22" operator="equal">
      <formula>"MODERADA"</formula>
    </cfRule>
  </conditionalFormatting>
  <conditionalFormatting sqref="N16:N19">
    <cfRule type="colorScale" priority="19">
      <colorScale>
        <cfvo type="num" val="1"/>
        <cfvo type="num" val="3"/>
        <cfvo type="num" val="5"/>
        <color theme="6" tint="-0.499984740745262"/>
        <color rgb="FFFFFF00"/>
        <color rgb="FFC00000"/>
      </colorScale>
    </cfRule>
  </conditionalFormatting>
  <conditionalFormatting sqref="P16:P19">
    <cfRule type="cellIs" dxfId="131" priority="18" operator="equal">
      <formula>"BAJA"</formula>
    </cfRule>
  </conditionalFormatting>
  <conditionalFormatting sqref="P16:P19">
    <cfRule type="cellIs" dxfId="130" priority="15" operator="equal">
      <formula>"EXTREMA"</formula>
    </cfRule>
    <cfRule type="cellIs" dxfId="129" priority="16" operator="equal">
      <formula>"ALTA"</formula>
    </cfRule>
    <cfRule type="cellIs" dxfId="128" priority="17" operator="equal">
      <formula>"MODERADA"</formula>
    </cfRule>
  </conditionalFormatting>
  <conditionalFormatting sqref="I11:I14">
    <cfRule type="cellIs" dxfId="127" priority="11" operator="equal">
      <formula>"EXTREMA"</formula>
    </cfRule>
    <cfRule type="cellIs" dxfId="126" priority="12" operator="equal">
      <formula>"ALTA"</formula>
    </cfRule>
    <cfRule type="cellIs" dxfId="125" priority="13" operator="equal">
      <formula>"MODERADA"</formula>
    </cfRule>
    <cfRule type="cellIs" dxfId="124" priority="14" operator="equal">
      <formula>"BAJA"</formula>
    </cfRule>
  </conditionalFormatting>
  <conditionalFormatting sqref="P11:P14">
    <cfRule type="cellIs" dxfId="123" priority="7" operator="equal">
      <formula>"EXTREMA"</formula>
    </cfRule>
    <cfRule type="cellIs" dxfId="122" priority="8" operator="equal">
      <formula>"ALTA"</formula>
    </cfRule>
    <cfRule type="cellIs" dxfId="121" priority="9" operator="equal">
      <formula>"MODERADA"</formula>
    </cfRule>
    <cfRule type="cellIs" dxfId="120" priority="10" operator="equal">
      <formula>"BAJA"</formula>
    </cfRule>
  </conditionalFormatting>
  <conditionalFormatting sqref="N11:O14">
    <cfRule type="colorScale" priority="6">
      <colorScale>
        <cfvo type="num" val="1"/>
        <cfvo type="num" val="3"/>
        <cfvo type="num" val="5"/>
        <color theme="6" tint="-0.499984740745262"/>
        <color rgb="FFFFFF00"/>
        <color rgb="FFC00000"/>
      </colorScale>
    </cfRule>
  </conditionalFormatting>
  <conditionalFormatting sqref="I9:I10 P9:P10">
    <cfRule type="cellIs" dxfId="119" priority="5" operator="equal">
      <formula>"BAJA"</formula>
    </cfRule>
  </conditionalFormatting>
  <conditionalFormatting sqref="I9:I10 P9:P10">
    <cfRule type="cellIs" dxfId="118" priority="2" operator="equal">
      <formula>"EXTREMA"</formula>
    </cfRule>
    <cfRule type="cellIs" dxfId="117" priority="3" operator="equal">
      <formula>"ALTA"</formula>
    </cfRule>
    <cfRule type="cellIs" dxfId="116" priority="4" operator="equal">
      <formula>"MODERADA"</formula>
    </cfRule>
  </conditionalFormatting>
  <conditionalFormatting sqref="G9:H10 N9:O10">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23622047244094491" top="0.39370078740157483" bottom="0.15748031496062992" header="0.31496062992125984" footer="0.31496062992125984"/>
  <pageSetup paperSize="5" scale="7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X58"/>
  <sheetViews>
    <sheetView showGridLines="0" topLeftCell="A7" zoomScale="70" zoomScaleNormal="70" workbookViewId="0">
      <selection activeCell="O10" sqref="O10"/>
    </sheetView>
  </sheetViews>
  <sheetFormatPr baseColWidth="10" defaultColWidth="11.42578125" defaultRowHeight="12" x14ac:dyDescent="0.2"/>
  <cols>
    <col min="1" max="1" width="4.7109375" style="1" customWidth="1"/>
    <col min="2" max="3" width="21.7109375" style="1" customWidth="1"/>
    <col min="4" max="4" width="21.7109375" style="1" hidden="1" customWidth="1"/>
    <col min="5" max="5" width="23" style="1" customWidth="1"/>
    <col min="6" max="8" width="6.7109375" style="1" customWidth="1"/>
    <col min="9" max="9" width="6.7109375" style="3" customWidth="1"/>
    <col min="10" max="10" width="21.71093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19.5703125" style="1" customWidth="1"/>
    <col min="21" max="21" width="16.7109375" style="1" customWidth="1"/>
    <col min="22" max="22" width="22.42578125" style="2" customWidth="1"/>
    <col min="23" max="23" width="22.140625" style="2" hidden="1" customWidth="1"/>
    <col min="24" max="24" width="44.42578125" style="1" hidden="1" customWidth="1"/>
    <col min="25" max="16384" width="11.42578125" style="1"/>
  </cols>
  <sheetData>
    <row r="1" spans="1:24" ht="21" x14ac:dyDescent="0.35">
      <c r="B1" s="320"/>
      <c r="C1" s="321"/>
      <c r="D1" s="58"/>
      <c r="E1" s="370" t="s">
        <v>69</v>
      </c>
      <c r="F1" s="370"/>
      <c r="G1" s="370"/>
      <c r="H1" s="370"/>
      <c r="I1" s="370"/>
      <c r="J1" s="370"/>
      <c r="K1" s="370"/>
      <c r="L1" s="370"/>
      <c r="M1" s="370"/>
      <c r="N1" s="370"/>
      <c r="O1" s="370"/>
      <c r="P1" s="370"/>
      <c r="Q1" s="370"/>
      <c r="R1" s="370"/>
      <c r="S1" s="268" t="s">
        <v>73</v>
      </c>
      <c r="T1" s="269"/>
      <c r="U1" s="270"/>
      <c r="V1" s="337"/>
      <c r="W1" s="1"/>
    </row>
    <row r="2" spans="1:24" ht="21" x14ac:dyDescent="0.35">
      <c r="B2" s="322"/>
      <c r="C2" s="323"/>
      <c r="D2" s="59"/>
      <c r="E2" s="350"/>
      <c r="F2" s="350"/>
      <c r="G2" s="350"/>
      <c r="H2" s="350"/>
      <c r="I2" s="350"/>
      <c r="J2" s="350"/>
      <c r="K2" s="350"/>
      <c r="L2" s="350"/>
      <c r="M2" s="350"/>
      <c r="N2" s="350"/>
      <c r="O2" s="350"/>
      <c r="P2" s="350"/>
      <c r="Q2" s="350"/>
      <c r="R2" s="350"/>
      <c r="S2" s="271" t="s">
        <v>70</v>
      </c>
      <c r="T2" s="272"/>
      <c r="U2" s="273"/>
      <c r="V2" s="339"/>
      <c r="W2" s="1"/>
    </row>
    <row r="3" spans="1:24" ht="40.5" customHeight="1" thickBot="1" x14ac:dyDescent="0.4">
      <c r="B3" s="324"/>
      <c r="C3" s="325"/>
      <c r="D3" s="60"/>
      <c r="E3" s="371" t="s">
        <v>72</v>
      </c>
      <c r="F3" s="371"/>
      <c r="G3" s="371"/>
      <c r="H3" s="371"/>
      <c r="I3" s="371"/>
      <c r="J3" s="371"/>
      <c r="K3" s="371"/>
      <c r="L3" s="371"/>
      <c r="M3" s="371"/>
      <c r="N3" s="371"/>
      <c r="O3" s="371"/>
      <c r="P3" s="371"/>
      <c r="Q3" s="371"/>
      <c r="R3" s="371"/>
      <c r="S3" s="274" t="s">
        <v>71</v>
      </c>
      <c r="T3" s="275"/>
      <c r="U3" s="276"/>
      <c r="V3" s="341"/>
      <c r="W3" s="1"/>
    </row>
    <row r="4" spans="1:24" ht="21" x14ac:dyDescent="0.35">
      <c r="D4" s="48"/>
      <c r="E4" s="48"/>
      <c r="F4" s="48"/>
      <c r="G4" s="48"/>
      <c r="H4" s="48"/>
      <c r="I4" s="49"/>
      <c r="J4" s="48"/>
      <c r="K4" s="48"/>
      <c r="L4" s="48"/>
      <c r="M4" s="48"/>
    </row>
    <row r="5" spans="1:24" s="19" customFormat="1" ht="24" customHeight="1" x14ac:dyDescent="0.25">
      <c r="A5" s="45"/>
      <c r="D5" s="326" t="s">
        <v>68</v>
      </c>
      <c r="E5" s="327"/>
      <c r="F5" s="227" t="s">
        <v>112</v>
      </c>
      <c r="G5" s="227"/>
      <c r="H5" s="227"/>
      <c r="I5" s="227"/>
      <c r="J5" s="227"/>
      <c r="K5" s="227"/>
      <c r="L5" s="227"/>
      <c r="M5" s="227"/>
      <c r="N5" s="227"/>
      <c r="O5" s="227"/>
      <c r="P5" s="227"/>
      <c r="Q5" s="227"/>
      <c r="R5" s="228" t="s">
        <v>66</v>
      </c>
      <c r="S5" s="228"/>
      <c r="T5" s="229">
        <v>2021</v>
      </c>
      <c r="U5" s="229"/>
      <c r="V5" s="229"/>
      <c r="W5" s="47"/>
    </row>
    <row r="6" spans="1:24" s="19" customFormat="1" ht="48.75" customHeight="1" x14ac:dyDescent="0.25">
      <c r="A6" s="45"/>
      <c r="D6" s="326" t="s">
        <v>65</v>
      </c>
      <c r="E6" s="327"/>
      <c r="F6" s="230" t="s">
        <v>111</v>
      </c>
      <c r="G6" s="230"/>
      <c r="H6" s="230"/>
      <c r="I6" s="230"/>
      <c r="J6" s="230"/>
      <c r="K6" s="230"/>
      <c r="L6" s="230"/>
      <c r="M6" s="230"/>
      <c r="N6" s="230"/>
      <c r="O6" s="230"/>
      <c r="P6" s="230"/>
      <c r="Q6" s="230"/>
      <c r="R6" s="230"/>
      <c r="S6" s="230"/>
      <c r="T6" s="230"/>
      <c r="U6" s="230"/>
      <c r="V6" s="230"/>
      <c r="W6" s="57"/>
    </row>
    <row r="7" spans="1:24" s="19" customFormat="1" ht="15" x14ac:dyDescent="0.25">
      <c r="A7" s="45"/>
      <c r="B7" s="44"/>
      <c r="C7" s="44"/>
      <c r="I7" s="42"/>
      <c r="J7" s="43"/>
      <c r="K7" s="43"/>
      <c r="P7" s="42"/>
      <c r="Q7" s="42"/>
      <c r="V7" s="42"/>
      <c r="W7" s="42"/>
    </row>
    <row r="8" spans="1:24" s="33" customFormat="1" ht="30" customHeight="1" x14ac:dyDescent="0.25">
      <c r="A8" s="41"/>
      <c r="B8" s="231" t="s">
        <v>63</v>
      </c>
      <c r="C8" s="231" t="s">
        <v>62</v>
      </c>
      <c r="D8" s="231" t="s">
        <v>61</v>
      </c>
      <c r="E8" s="231" t="s">
        <v>60</v>
      </c>
      <c r="F8" s="232" t="s">
        <v>59</v>
      </c>
      <c r="G8" s="231" t="s">
        <v>58</v>
      </c>
      <c r="H8" s="231"/>
      <c r="I8" s="241" t="s">
        <v>53</v>
      </c>
      <c r="J8" s="235" t="s">
        <v>57</v>
      </c>
      <c r="K8" s="237" t="s">
        <v>56</v>
      </c>
      <c r="L8" s="238"/>
      <c r="M8" s="239" t="s">
        <v>55</v>
      </c>
      <c r="N8" s="231" t="s">
        <v>54</v>
      </c>
      <c r="O8" s="231"/>
      <c r="P8" s="241" t="s">
        <v>53</v>
      </c>
      <c r="Q8" s="232" t="s">
        <v>52</v>
      </c>
      <c r="R8" s="231" t="s">
        <v>51</v>
      </c>
      <c r="S8" s="255" t="s">
        <v>50</v>
      </c>
      <c r="T8" s="231" t="s">
        <v>49</v>
      </c>
      <c r="U8" s="235" t="s">
        <v>48</v>
      </c>
      <c r="V8" s="231" t="s">
        <v>47</v>
      </c>
      <c r="W8" s="279" t="s">
        <v>281</v>
      </c>
      <c r="X8" s="280"/>
    </row>
    <row r="9" spans="1:24" s="33" customFormat="1" ht="90" customHeight="1" x14ac:dyDescent="0.25">
      <c r="A9" s="41"/>
      <c r="B9" s="231"/>
      <c r="C9" s="231"/>
      <c r="D9" s="231"/>
      <c r="E9" s="231"/>
      <c r="F9" s="232"/>
      <c r="G9" s="39" t="s">
        <v>44</v>
      </c>
      <c r="H9" s="39" t="s">
        <v>43</v>
      </c>
      <c r="I9" s="242"/>
      <c r="J9" s="236"/>
      <c r="K9" s="38" t="s">
        <v>46</v>
      </c>
      <c r="L9" s="37" t="s">
        <v>45</v>
      </c>
      <c r="M9" s="240"/>
      <c r="N9" s="36" t="s">
        <v>44</v>
      </c>
      <c r="O9" s="35" t="s">
        <v>43</v>
      </c>
      <c r="P9" s="242"/>
      <c r="Q9" s="232"/>
      <c r="R9" s="231"/>
      <c r="S9" s="255"/>
      <c r="T9" s="231"/>
      <c r="U9" s="236"/>
      <c r="V9" s="231"/>
      <c r="W9" s="56" t="s">
        <v>110</v>
      </c>
      <c r="X9" s="56" t="s">
        <v>41</v>
      </c>
    </row>
    <row r="10" spans="1:24" s="19" customFormat="1" ht="129" customHeight="1" x14ac:dyDescent="0.25">
      <c r="A10" s="29">
        <v>1</v>
      </c>
      <c r="B10" s="22" t="s">
        <v>109</v>
      </c>
      <c r="C10" s="28" t="s">
        <v>108</v>
      </c>
      <c r="D10" s="22"/>
      <c r="E10" s="22" t="s">
        <v>107</v>
      </c>
      <c r="F10" s="23" t="s">
        <v>15</v>
      </c>
      <c r="G10" s="22">
        <v>3</v>
      </c>
      <c r="H10" s="22">
        <v>2</v>
      </c>
      <c r="I10" s="26" t="str">
        <f>INDEX([10]Listas!$L$4:$P$8,G10,H10)</f>
        <v>MODERADA</v>
      </c>
      <c r="J10" s="27" t="s">
        <v>106</v>
      </c>
      <c r="K10" s="25" t="s">
        <v>13</v>
      </c>
      <c r="L10" s="25" t="str">
        <f>IF('[10]Evaluación de Controles'!F43="X","Probabilidad",IF('[10]Evaluación de Controles'!H43="X","Impacto",))</f>
        <v>Probabilidad</v>
      </c>
      <c r="M10" s="22">
        <f>'[10]Evaluación de Controles'!X43</f>
        <v>60</v>
      </c>
      <c r="N10" s="22">
        <f>IF('[10]Evaluación de Controles'!F43="X",IF(M10&gt;75,IF(G10&gt;2,G10-2,IF(G10&gt;1,G10-1,G10)),IF(M10&gt;50,IF(G10&gt;1,G10-1,G10),G10)),G10)</f>
        <v>2</v>
      </c>
      <c r="O10" s="22" t="e">
        <f>IF('[10]Evaluación de Controles'!H43="X",IF(M10&gt;75,IF(H10&gt;2,H10-2,IF(H10&gt;1,H10-1,H10)),IF(M10&gt;50,IF(H10&gt;1,H10-1,H10),H10)),H10)</f>
        <v>#REF!</v>
      </c>
      <c r="P10" s="26" t="e">
        <f>INDEX([10]Listas!$L$4:$P$8,N10,O10)</f>
        <v>#REF!</v>
      </c>
      <c r="Q10" s="25" t="s">
        <v>12</v>
      </c>
      <c r="R10" s="24" t="s">
        <v>105</v>
      </c>
      <c r="S10" s="23" t="s">
        <v>96</v>
      </c>
      <c r="T10" s="22" t="s">
        <v>76</v>
      </c>
      <c r="U10" s="22" t="s">
        <v>85</v>
      </c>
      <c r="V10" s="22" t="s">
        <v>104</v>
      </c>
      <c r="W10" s="55"/>
      <c r="X10" s="117"/>
    </row>
    <row r="11" spans="1:24" s="19" customFormat="1" ht="111.75" customHeight="1" x14ac:dyDescent="0.25">
      <c r="A11" s="29">
        <v>2</v>
      </c>
      <c r="B11" s="22" t="s">
        <v>103</v>
      </c>
      <c r="C11" s="28" t="s">
        <v>102</v>
      </c>
      <c r="D11" s="22"/>
      <c r="E11" s="22" t="s">
        <v>101</v>
      </c>
      <c r="F11" s="23" t="s">
        <v>100</v>
      </c>
      <c r="G11" s="22">
        <v>2</v>
      </c>
      <c r="H11" s="22">
        <v>3</v>
      </c>
      <c r="I11" s="26" t="str">
        <f>INDEX([10]Listas!$L$4:$P$8,G11,H11)</f>
        <v>MODERADA</v>
      </c>
      <c r="J11" s="27" t="s">
        <v>99</v>
      </c>
      <c r="K11" s="25" t="s">
        <v>13</v>
      </c>
      <c r="L11" s="25" t="str">
        <f>IF('[10]Evaluación de Controles'!F44="X","Probabilidad",IF('[10]Evaluación de Controles'!H44="X","Impacto",))</f>
        <v>Probabilidad</v>
      </c>
      <c r="M11" s="22">
        <f>'[10]Evaluación de Controles'!X44</f>
        <v>70</v>
      </c>
      <c r="N11" s="22">
        <f>IF('[10]Evaluación de Controles'!F44="X",IF(M11&gt;75,IF(G11&gt;2,G11-2,IF(G11&gt;1,G11-1,G11)),IF(M11&gt;50,IF(G11&gt;1,G11-1,G11),G11)),G11)</f>
        <v>1</v>
      </c>
      <c r="O11" s="22" t="e">
        <f>IF('[10]Evaluación de Controles'!H44="X",IF(M11&gt;75,IF(H11&gt;2,H11-2,IF(H11&gt;1,H11-1,H11)),IF(M11&gt;50,IF(H11&gt;1,H11-1,H11),H11)),H11)</f>
        <v>#REF!</v>
      </c>
      <c r="P11" s="26" t="e">
        <f>INDEX([10]Listas!$L$4:$P$8,N11,O11)</f>
        <v>#REF!</v>
      </c>
      <c r="Q11" s="25" t="s">
        <v>98</v>
      </c>
      <c r="R11" s="24" t="s">
        <v>97</v>
      </c>
      <c r="S11" s="23" t="s">
        <v>96</v>
      </c>
      <c r="T11" s="22" t="s">
        <v>95</v>
      </c>
      <c r="U11" s="22" t="s">
        <v>94</v>
      </c>
      <c r="V11" s="22" t="s">
        <v>93</v>
      </c>
      <c r="W11" s="55"/>
      <c r="X11" s="118"/>
    </row>
    <row r="12" spans="1:24" s="19" customFormat="1" ht="154.5" customHeight="1" x14ac:dyDescent="0.25">
      <c r="A12" s="29">
        <v>3</v>
      </c>
      <c r="B12" s="22" t="s">
        <v>92</v>
      </c>
      <c r="C12" s="28" t="s">
        <v>91</v>
      </c>
      <c r="D12" s="22"/>
      <c r="E12" s="22" t="s">
        <v>90</v>
      </c>
      <c r="F12" s="23" t="s">
        <v>89</v>
      </c>
      <c r="G12" s="22">
        <v>3</v>
      </c>
      <c r="H12" s="22">
        <v>2</v>
      </c>
      <c r="I12" s="26" t="str">
        <f>INDEX([10]Listas!$L$4:$P$8,G12,H12)</f>
        <v>MODERADA</v>
      </c>
      <c r="J12" s="27" t="s">
        <v>88</v>
      </c>
      <c r="K12" s="25" t="s">
        <v>13</v>
      </c>
      <c r="L12" s="25" t="str">
        <f>IF('[10]Evaluación de Controles'!F45="X","Probabilidad",IF('[10]Evaluación de Controles'!H45="X","Impacto",))</f>
        <v>Probabilidad</v>
      </c>
      <c r="M12" s="22">
        <f>'[10]Evaluación de Controles'!X45</f>
        <v>70</v>
      </c>
      <c r="N12" s="22">
        <f>IF('[10]Evaluación de Controles'!F45="X",IF(M12&gt;75,IF(G12&gt;2,G12-2,IF(G12&gt;1,G12-1,G12)),IF(M12&gt;50,IF(G12&gt;1,G12-1,G12),G12)),G12)</f>
        <v>2</v>
      </c>
      <c r="O12" s="22" t="e">
        <f>IF('[10]Evaluación de Controles'!H45="X",IF(M12&gt;75,IF(H12&gt;2,H12-2,IF(H12&gt;1,H12-1,H12)),IF(M12&gt;50,IF(H12&gt;1,H12-1,H12),H12)),H12)</f>
        <v>#REF!</v>
      </c>
      <c r="P12" s="26" t="e">
        <f>INDEX([10]Listas!$L$4:$P$8,N12,O12)</f>
        <v>#REF!</v>
      </c>
      <c r="Q12" s="25" t="s">
        <v>12</v>
      </c>
      <c r="R12" s="24" t="s">
        <v>87</v>
      </c>
      <c r="S12" s="23" t="s">
        <v>86</v>
      </c>
      <c r="T12" s="22" t="s">
        <v>76</v>
      </c>
      <c r="U12" s="24" t="s">
        <v>85</v>
      </c>
      <c r="V12" s="22" t="s">
        <v>84</v>
      </c>
      <c r="W12" s="55"/>
      <c r="X12" s="117"/>
    </row>
    <row r="13" spans="1:24" s="19" customFormat="1" ht="154.5" customHeight="1" x14ac:dyDescent="0.25">
      <c r="A13" s="29">
        <v>4</v>
      </c>
      <c r="B13" s="22" t="s">
        <v>83</v>
      </c>
      <c r="C13" s="28" t="s">
        <v>82</v>
      </c>
      <c r="D13" s="22"/>
      <c r="E13" s="22" t="s">
        <v>81</v>
      </c>
      <c r="F13" s="23" t="s">
        <v>80</v>
      </c>
      <c r="G13" s="22">
        <v>1</v>
      </c>
      <c r="H13" s="22">
        <v>2</v>
      </c>
      <c r="I13" s="26" t="str">
        <f>INDEX([10]Listas!$L$4:$P$8,G13,H13)</f>
        <v>BAJA</v>
      </c>
      <c r="J13" s="27" t="s">
        <v>79</v>
      </c>
      <c r="K13" s="25" t="s">
        <v>13</v>
      </c>
      <c r="L13" s="25" t="str">
        <f>IF('[10]Evaluación de Controles'!F46="X","Probabilidad",IF('[10]Evaluación de Controles'!H46="X","Impacto",))</f>
        <v>Probabilidad</v>
      </c>
      <c r="M13" s="22">
        <f>'[10]Evaluación de Controles'!X46</f>
        <v>70</v>
      </c>
      <c r="N13" s="22">
        <f>IF('[10]Evaluación de Controles'!F46="X",IF(M13&gt;75,IF(G13&gt;2,G13-2,IF(G13&gt;1,G13-1,G13)),IF(M13&gt;50,IF(G13&gt;1,G13-1,G13),G13)),G13)</f>
        <v>1</v>
      </c>
      <c r="O13" s="22" t="e">
        <f>IF('[10]Evaluación de Controles'!H46="X",IF(M13&gt;75,IF(H13&gt;2,H13-2,IF(H13&gt;1,H13-1,H13)),IF(M13&gt;50,IF(H13&gt;1,H13-1,H13),H13)),H13)</f>
        <v>#REF!</v>
      </c>
      <c r="P13" s="26" t="e">
        <f>INDEX([10]Listas!$L$4:$P$8,N13,O13)</f>
        <v>#REF!</v>
      </c>
      <c r="Q13" s="25" t="s">
        <v>12</v>
      </c>
      <c r="R13" s="24" t="s">
        <v>78</v>
      </c>
      <c r="S13" s="23" t="s">
        <v>77</v>
      </c>
      <c r="T13" s="22" t="s">
        <v>76</v>
      </c>
      <c r="U13" s="24" t="s">
        <v>75</v>
      </c>
      <c r="V13" s="22" t="s">
        <v>74</v>
      </c>
      <c r="W13" s="55"/>
      <c r="X13" s="117"/>
    </row>
    <row r="14" spans="1:24" s="19" customFormat="1" ht="99" hidden="1" customHeight="1" x14ac:dyDescent="0.25">
      <c r="A14" s="29"/>
      <c r="B14" s="22"/>
      <c r="C14" s="28"/>
      <c r="D14" s="22"/>
      <c r="E14" s="22"/>
      <c r="F14" s="23"/>
      <c r="G14" s="22"/>
      <c r="H14" s="22"/>
      <c r="I14" s="26"/>
      <c r="J14" s="27"/>
      <c r="K14" s="25"/>
      <c r="L14" s="25"/>
      <c r="M14" s="22"/>
      <c r="N14" s="22"/>
      <c r="O14" s="22"/>
      <c r="P14" s="26"/>
      <c r="Q14" s="25"/>
      <c r="R14" s="24"/>
      <c r="S14" s="23"/>
      <c r="T14" s="22"/>
      <c r="U14" s="24"/>
      <c r="V14" s="22"/>
      <c r="W14" s="54"/>
      <c r="X14" s="20"/>
    </row>
    <row r="15" spans="1:24" s="19" customFormat="1" ht="109.5" hidden="1" customHeight="1" x14ac:dyDescent="0.25">
      <c r="A15" s="29"/>
      <c r="B15" s="22"/>
      <c r="C15" s="28"/>
      <c r="D15" s="22"/>
      <c r="E15" s="22"/>
      <c r="F15" s="23"/>
      <c r="G15" s="22"/>
      <c r="H15" s="22"/>
      <c r="I15" s="26"/>
      <c r="J15" s="27"/>
      <c r="K15" s="25"/>
      <c r="L15" s="25"/>
      <c r="M15" s="22"/>
      <c r="N15" s="22"/>
      <c r="O15" s="22"/>
      <c r="P15" s="26"/>
      <c r="Q15" s="25"/>
      <c r="R15" s="24"/>
      <c r="S15" s="23"/>
      <c r="T15" s="22"/>
      <c r="U15" s="24"/>
      <c r="V15" s="22"/>
      <c r="W15" s="54"/>
      <c r="X15" s="20"/>
    </row>
    <row r="16" spans="1:24" ht="15" x14ac:dyDescent="0.2">
      <c r="B16" s="18"/>
      <c r="C16" s="17"/>
      <c r="D16" s="16"/>
      <c r="E16" s="7"/>
      <c r="F16" s="7"/>
      <c r="G16" s="7"/>
      <c r="H16" s="7"/>
      <c r="I16" s="9"/>
      <c r="J16" s="8"/>
      <c r="K16" s="8"/>
      <c r="L16" s="7"/>
      <c r="M16" s="11"/>
    </row>
    <row r="17" spans="2:23" x14ac:dyDescent="0.2">
      <c r="B17" s="12"/>
      <c r="C17" s="12"/>
      <c r="D17" s="12"/>
      <c r="E17" s="12"/>
      <c r="F17" s="12"/>
      <c r="G17" s="256" t="s">
        <v>6</v>
      </c>
      <c r="H17" s="256"/>
      <c r="I17" s="10">
        <f>COUNTIF(I10:I13,"BAJA")</f>
        <v>1</v>
      </c>
      <c r="J17" s="8"/>
      <c r="K17" s="8"/>
      <c r="L17" s="7"/>
      <c r="M17" s="11"/>
      <c r="N17" s="256" t="s">
        <v>6</v>
      </c>
      <c r="O17" s="256"/>
      <c r="P17" s="10">
        <f>COUNTIF(P10:P13,"BAJA")</f>
        <v>0</v>
      </c>
      <c r="W17" s="1"/>
    </row>
    <row r="18" spans="2:23" x14ac:dyDescent="0.2">
      <c r="B18" s="285"/>
      <c r="C18" s="285"/>
      <c r="D18" s="285"/>
      <c r="E18" s="285"/>
      <c r="F18" s="285"/>
      <c r="G18" s="256" t="s">
        <v>5</v>
      </c>
      <c r="H18" s="256"/>
      <c r="I18" s="10">
        <f>COUNTIF(I10:I13,"MODERADA")</f>
        <v>3</v>
      </c>
      <c r="J18" s="8"/>
      <c r="K18" s="8"/>
      <c r="L18" s="7"/>
      <c r="M18" s="12"/>
      <c r="N18" s="256" t="s">
        <v>5</v>
      </c>
      <c r="O18" s="256"/>
      <c r="P18" s="10">
        <f>COUNTIF(P10:P13,"MODERADA")</f>
        <v>0</v>
      </c>
      <c r="W18" s="1"/>
    </row>
    <row r="19" spans="2:23" x14ac:dyDescent="0.2">
      <c r="B19" s="15"/>
      <c r="D19" s="7"/>
      <c r="E19" s="15"/>
      <c r="F19" s="7"/>
      <c r="G19" s="256" t="s">
        <v>4</v>
      </c>
      <c r="H19" s="256"/>
      <c r="I19" s="10">
        <f>COUNTIF(I10:I13,"ALTA")</f>
        <v>0</v>
      </c>
      <c r="J19" s="8"/>
      <c r="K19" s="8"/>
      <c r="L19" s="7"/>
      <c r="M19" s="7"/>
      <c r="N19" s="256" t="s">
        <v>4</v>
      </c>
      <c r="O19" s="256"/>
      <c r="P19" s="10">
        <f>COUNTIF(P10:P13,"ALTA")</f>
        <v>0</v>
      </c>
      <c r="Q19" s="1"/>
      <c r="V19" s="1"/>
      <c r="W19" s="1"/>
    </row>
    <row r="20" spans="2:23" ht="15.75" x14ac:dyDescent="0.2">
      <c r="B20" s="14" t="s">
        <v>3</v>
      </c>
      <c r="D20" s="7"/>
      <c r="E20" s="13" t="s">
        <v>2</v>
      </c>
      <c r="F20" s="7"/>
      <c r="G20" s="256" t="s">
        <v>1</v>
      </c>
      <c r="H20" s="256"/>
      <c r="I20" s="10">
        <f>COUNTIF(I10:I13,"EXTREMA")</f>
        <v>0</v>
      </c>
      <c r="J20" s="8"/>
      <c r="K20" s="8"/>
      <c r="L20" s="7"/>
      <c r="M20" s="7"/>
      <c r="N20" s="256" t="s">
        <v>1</v>
      </c>
      <c r="O20" s="256"/>
      <c r="P20" s="10">
        <f>COUNTIF(P10:P13,"EXTREMA")</f>
        <v>0</v>
      </c>
      <c r="Q20" s="1"/>
      <c r="V20" s="1"/>
      <c r="W20" s="1"/>
    </row>
    <row r="21" spans="2:23" x14ac:dyDescent="0.2">
      <c r="D21" s="7"/>
      <c r="E21" s="7"/>
      <c r="G21" s="7"/>
      <c r="H21" s="7"/>
      <c r="I21" s="9"/>
      <c r="J21" s="8"/>
      <c r="K21" s="8"/>
      <c r="L21" s="7"/>
      <c r="M21" s="7" t="s">
        <v>0</v>
      </c>
      <c r="P21" s="1"/>
      <c r="Q21" s="1"/>
      <c r="V21" s="1"/>
      <c r="W21" s="1"/>
    </row>
    <row r="22" spans="2:23" ht="15.75" x14ac:dyDescent="0.2">
      <c r="B22" s="6"/>
      <c r="C22" s="5"/>
      <c r="D22" s="7"/>
      <c r="E22" s="7"/>
      <c r="G22" s="7"/>
      <c r="H22" s="7"/>
      <c r="I22" s="9"/>
      <c r="J22" s="8"/>
      <c r="K22" s="8"/>
      <c r="L22" s="7"/>
      <c r="M22" s="7"/>
      <c r="P22" s="1"/>
      <c r="Q22" s="1"/>
      <c r="V22" s="1"/>
      <c r="W22" s="1"/>
    </row>
    <row r="23" spans="2:23" x14ac:dyDescent="0.2">
      <c r="D23" s="7"/>
      <c r="E23" s="7"/>
      <c r="G23" s="7"/>
      <c r="H23" s="7"/>
      <c r="I23" s="9"/>
      <c r="J23" s="8"/>
      <c r="K23" s="8"/>
      <c r="L23" s="7"/>
      <c r="M23" s="7"/>
      <c r="P23" s="1"/>
      <c r="Q23" s="1"/>
      <c r="V23" s="1"/>
      <c r="W23" s="1"/>
    </row>
    <row r="24" spans="2:23" x14ac:dyDescent="0.2">
      <c r="D24" s="7"/>
      <c r="H24" s="7"/>
      <c r="I24" s="9"/>
      <c r="P24" s="1"/>
      <c r="Q24" s="1"/>
      <c r="V24" s="1"/>
      <c r="W24" s="1"/>
    </row>
    <row r="25" spans="2:23" x14ac:dyDescent="0.2">
      <c r="D25" s="7"/>
      <c r="F25" s="7"/>
      <c r="H25" s="7"/>
      <c r="I25" s="9"/>
      <c r="P25" s="1"/>
      <c r="Q25" s="1"/>
      <c r="V25" s="1"/>
      <c r="W25" s="1"/>
    </row>
    <row r="26" spans="2:23" x14ac:dyDescent="0.2">
      <c r="D26" s="7"/>
      <c r="H26" s="7"/>
      <c r="I26" s="9"/>
      <c r="P26" s="1"/>
      <c r="Q26" s="1"/>
      <c r="V26" s="1"/>
      <c r="W26" s="1"/>
    </row>
    <row r="27" spans="2:23" x14ac:dyDescent="0.2">
      <c r="D27" s="7"/>
      <c r="H27" s="7"/>
      <c r="I27" s="9"/>
      <c r="P27" s="1"/>
      <c r="Q27" s="1"/>
      <c r="V27" s="1"/>
      <c r="W27" s="1"/>
    </row>
    <row r="28" spans="2:23" x14ac:dyDescent="0.2">
      <c r="D28" s="7"/>
      <c r="H28" s="7"/>
      <c r="I28" s="9"/>
      <c r="P28" s="1"/>
      <c r="Q28" s="1"/>
      <c r="V28" s="1"/>
      <c r="W28" s="1"/>
    </row>
    <row r="29" spans="2:23" x14ac:dyDescent="0.2">
      <c r="D29" s="7"/>
      <c r="H29" s="7"/>
      <c r="I29" s="9"/>
      <c r="P29" s="1"/>
      <c r="Q29" s="1"/>
      <c r="V29" s="1"/>
      <c r="W29" s="1"/>
    </row>
    <row r="30" spans="2:23" x14ac:dyDescent="0.2">
      <c r="D30" s="7"/>
      <c r="H30" s="7"/>
      <c r="I30" s="9"/>
      <c r="P30" s="1"/>
      <c r="Q30" s="1"/>
      <c r="V30" s="1"/>
      <c r="W30" s="1"/>
    </row>
    <row r="31" spans="2:23" x14ac:dyDescent="0.2">
      <c r="D31" s="7"/>
      <c r="H31" s="7"/>
      <c r="I31" s="9"/>
      <c r="P31" s="1"/>
      <c r="Q31" s="1"/>
      <c r="V31" s="1"/>
      <c r="W31" s="1"/>
    </row>
    <row r="32" spans="2:23" x14ac:dyDescent="0.2">
      <c r="D32" s="7"/>
      <c r="P32" s="1"/>
      <c r="Q32" s="1"/>
      <c r="V32" s="1"/>
      <c r="W32" s="1"/>
    </row>
    <row r="33" spans="4:23" x14ac:dyDescent="0.2">
      <c r="D33" s="7"/>
      <c r="P33" s="1"/>
      <c r="Q33" s="1"/>
      <c r="V33" s="1"/>
      <c r="W33" s="1"/>
    </row>
    <row r="34" spans="4:23" x14ac:dyDescent="0.2">
      <c r="D34" s="7"/>
      <c r="P34" s="1"/>
      <c r="Q34" s="1"/>
      <c r="V34" s="1"/>
      <c r="W34" s="1"/>
    </row>
    <row r="35" spans="4:23" x14ac:dyDescent="0.2">
      <c r="D35" s="7"/>
      <c r="I35" s="1"/>
      <c r="J35" s="1"/>
      <c r="K35" s="1"/>
      <c r="P35" s="1"/>
      <c r="Q35" s="1"/>
      <c r="V35" s="1"/>
      <c r="W35" s="1"/>
    </row>
    <row r="36" spans="4:23" x14ac:dyDescent="0.2">
      <c r="D36" s="7"/>
      <c r="I36" s="1"/>
      <c r="J36" s="1"/>
      <c r="K36" s="1"/>
      <c r="P36" s="1"/>
      <c r="Q36" s="1"/>
      <c r="V36" s="1"/>
      <c r="W36" s="1"/>
    </row>
    <row r="37" spans="4:23" x14ac:dyDescent="0.2">
      <c r="D37" s="7"/>
      <c r="I37" s="1"/>
      <c r="J37" s="1"/>
      <c r="K37" s="1"/>
      <c r="P37" s="1"/>
      <c r="Q37" s="1"/>
      <c r="V37" s="1"/>
      <c r="W37" s="1"/>
    </row>
    <row r="38" spans="4:23" x14ac:dyDescent="0.2">
      <c r="D38" s="7"/>
      <c r="I38" s="1"/>
      <c r="J38" s="1"/>
      <c r="K38" s="1"/>
      <c r="P38" s="1"/>
      <c r="Q38" s="1"/>
      <c r="V38" s="1"/>
      <c r="W38" s="1"/>
    </row>
    <row r="39" spans="4:23" x14ac:dyDescent="0.2">
      <c r="D39" s="7"/>
      <c r="I39" s="1"/>
      <c r="J39" s="1"/>
      <c r="K39" s="1"/>
      <c r="P39" s="1"/>
      <c r="Q39" s="1"/>
      <c r="V39" s="1"/>
      <c r="W39" s="1"/>
    </row>
    <row r="40" spans="4:23" x14ac:dyDescent="0.2">
      <c r="D40" s="7"/>
      <c r="I40" s="1"/>
      <c r="J40" s="1"/>
      <c r="K40" s="1"/>
      <c r="P40" s="1"/>
      <c r="Q40" s="1"/>
      <c r="V40" s="1"/>
      <c r="W40" s="1"/>
    </row>
    <row r="41" spans="4:23" x14ac:dyDescent="0.2">
      <c r="D41" s="7"/>
      <c r="I41" s="1"/>
      <c r="J41" s="1"/>
      <c r="K41" s="1"/>
      <c r="P41" s="1"/>
      <c r="Q41" s="1"/>
      <c r="V41" s="1"/>
      <c r="W41" s="1"/>
    </row>
    <row r="42" spans="4:23" x14ac:dyDescent="0.2">
      <c r="D42" s="7"/>
      <c r="I42" s="1"/>
      <c r="J42" s="1"/>
      <c r="K42" s="1"/>
      <c r="P42" s="1"/>
      <c r="Q42" s="1"/>
      <c r="V42" s="1"/>
      <c r="W42" s="1"/>
    </row>
    <row r="43" spans="4:23" x14ac:dyDescent="0.2">
      <c r="D43" s="7"/>
      <c r="I43" s="1"/>
      <c r="J43" s="1"/>
      <c r="K43" s="1"/>
      <c r="P43" s="1"/>
      <c r="Q43" s="1"/>
      <c r="V43" s="1"/>
      <c r="W43" s="1"/>
    </row>
    <row r="44" spans="4:23" x14ac:dyDescent="0.2">
      <c r="D44" s="7"/>
      <c r="I44" s="1"/>
      <c r="J44" s="1"/>
      <c r="K44" s="1"/>
      <c r="P44" s="1"/>
      <c r="Q44" s="1"/>
      <c r="V44" s="1"/>
      <c r="W44" s="1"/>
    </row>
    <row r="45" spans="4:23" x14ac:dyDescent="0.2">
      <c r="D45" s="7"/>
      <c r="I45" s="1"/>
      <c r="J45" s="1"/>
      <c r="K45" s="1"/>
      <c r="P45" s="1"/>
      <c r="Q45" s="1"/>
      <c r="V45" s="1"/>
      <c r="W45" s="1"/>
    </row>
    <row r="46" spans="4:23" x14ac:dyDescent="0.2">
      <c r="D46" s="7"/>
      <c r="I46" s="1"/>
      <c r="J46" s="1"/>
      <c r="K46" s="1"/>
      <c r="P46" s="1"/>
      <c r="Q46" s="1"/>
      <c r="V46" s="1"/>
      <c r="W46" s="1"/>
    </row>
    <row r="47" spans="4:23" x14ac:dyDescent="0.2">
      <c r="D47" s="7"/>
      <c r="I47" s="1"/>
      <c r="J47" s="1"/>
      <c r="K47" s="1"/>
      <c r="P47" s="1"/>
      <c r="Q47" s="1"/>
      <c r="V47" s="1"/>
      <c r="W47" s="1"/>
    </row>
    <row r="48" spans="4:23" x14ac:dyDescent="0.2">
      <c r="D48" s="7"/>
      <c r="I48" s="1"/>
      <c r="J48" s="1"/>
      <c r="K48" s="1"/>
      <c r="P48" s="1"/>
      <c r="Q48" s="1"/>
      <c r="V48" s="1"/>
      <c r="W48" s="1"/>
    </row>
    <row r="49" spans="4:23" x14ac:dyDescent="0.2">
      <c r="D49" s="7"/>
      <c r="I49" s="1"/>
      <c r="J49" s="1"/>
      <c r="K49" s="1"/>
      <c r="P49" s="1"/>
      <c r="Q49" s="1"/>
      <c r="V49" s="1"/>
      <c r="W49" s="1"/>
    </row>
    <row r="50" spans="4:23" x14ac:dyDescent="0.2">
      <c r="D50" s="7"/>
      <c r="I50" s="1"/>
      <c r="J50" s="1"/>
      <c r="K50" s="1"/>
      <c r="P50" s="1"/>
      <c r="Q50" s="1"/>
      <c r="V50" s="1"/>
      <c r="W50" s="1"/>
    </row>
    <row r="51" spans="4:23" x14ac:dyDescent="0.2">
      <c r="D51" s="7"/>
      <c r="I51" s="1"/>
      <c r="J51" s="1"/>
      <c r="K51" s="1"/>
      <c r="P51" s="1"/>
      <c r="Q51" s="1"/>
      <c r="V51" s="1"/>
      <c r="W51" s="1"/>
    </row>
    <row r="52" spans="4:23" x14ac:dyDescent="0.2">
      <c r="D52" s="7"/>
      <c r="I52" s="1"/>
      <c r="J52" s="1"/>
      <c r="K52" s="1"/>
      <c r="P52" s="1"/>
      <c r="Q52" s="1"/>
      <c r="V52" s="1"/>
      <c r="W52" s="1"/>
    </row>
    <row r="53" spans="4:23" x14ac:dyDescent="0.2">
      <c r="D53" s="7"/>
      <c r="I53" s="1"/>
      <c r="J53" s="1"/>
      <c r="K53" s="1"/>
      <c r="P53" s="1"/>
      <c r="Q53" s="1"/>
      <c r="V53" s="1"/>
      <c r="W53" s="1"/>
    </row>
    <row r="54" spans="4:23" x14ac:dyDescent="0.2">
      <c r="D54" s="7"/>
      <c r="I54" s="1"/>
      <c r="J54" s="1"/>
      <c r="K54" s="1"/>
      <c r="P54" s="1"/>
      <c r="Q54" s="1"/>
      <c r="V54" s="1"/>
      <c r="W54" s="1"/>
    </row>
    <row r="55" spans="4:23" x14ac:dyDescent="0.2">
      <c r="D55" s="7"/>
      <c r="I55" s="1"/>
      <c r="J55" s="1"/>
      <c r="K55" s="1"/>
      <c r="P55" s="1"/>
      <c r="Q55" s="1"/>
      <c r="V55" s="1"/>
      <c r="W55" s="1"/>
    </row>
    <row r="56" spans="4:23" x14ac:dyDescent="0.2">
      <c r="D56" s="7"/>
      <c r="I56" s="1"/>
      <c r="J56" s="1"/>
      <c r="K56" s="1"/>
      <c r="P56" s="1"/>
      <c r="Q56" s="1"/>
      <c r="V56" s="1"/>
      <c r="W56" s="1"/>
    </row>
    <row r="57" spans="4:23" x14ac:dyDescent="0.2">
      <c r="D57" s="7"/>
      <c r="I57" s="1"/>
      <c r="J57" s="1"/>
      <c r="K57" s="1"/>
      <c r="P57" s="1"/>
      <c r="Q57" s="1"/>
      <c r="V57" s="1"/>
    </row>
    <row r="58" spans="4:23" x14ac:dyDescent="0.2">
      <c r="D58" s="7"/>
      <c r="I58" s="1"/>
      <c r="J58" s="1"/>
      <c r="K58" s="1"/>
      <c r="P58" s="1"/>
      <c r="Q58" s="1"/>
      <c r="V58" s="1"/>
    </row>
  </sheetData>
  <mergeCells count="40">
    <mergeCell ref="W8:X8"/>
    <mergeCell ref="D5:E5"/>
    <mergeCell ref="F5:Q5"/>
    <mergeCell ref="R5:S5"/>
    <mergeCell ref="T5:V5"/>
    <mergeCell ref="D6:E6"/>
    <mergeCell ref="F6:V6"/>
    <mergeCell ref="U8:U9"/>
    <mergeCell ref="Q8:Q9"/>
    <mergeCell ref="R8:R9"/>
    <mergeCell ref="G8:H8"/>
    <mergeCell ref="I8:I9"/>
    <mergeCell ref="S8:S9"/>
    <mergeCell ref="T8:T9"/>
    <mergeCell ref="B1:C3"/>
    <mergeCell ref="E1:R2"/>
    <mergeCell ref="E3:R3"/>
    <mergeCell ref="S1:U1"/>
    <mergeCell ref="S2:U2"/>
    <mergeCell ref="S3:U3"/>
    <mergeCell ref="V8:V9"/>
    <mergeCell ref="K8:L8"/>
    <mergeCell ref="F8:F9"/>
    <mergeCell ref="B18:F18"/>
    <mergeCell ref="N8:O8"/>
    <mergeCell ref="P8:P9"/>
    <mergeCell ref="G17:H17"/>
    <mergeCell ref="G18:H18"/>
    <mergeCell ref="M8:M9"/>
    <mergeCell ref="B8:B9"/>
    <mergeCell ref="C8:C9"/>
    <mergeCell ref="D8:D9"/>
    <mergeCell ref="E8:E9"/>
    <mergeCell ref="J8:J9"/>
    <mergeCell ref="G19:H19"/>
    <mergeCell ref="G20:H20"/>
    <mergeCell ref="N17:O17"/>
    <mergeCell ref="N18:O18"/>
    <mergeCell ref="N19:O19"/>
    <mergeCell ref="N20:O20"/>
  </mergeCells>
  <conditionalFormatting sqref="I4 P4 I7 P7 I16:I1048576 P16:P1048576">
    <cfRule type="cellIs" dxfId="115" priority="63" operator="equal">
      <formula>"BAJA"</formula>
    </cfRule>
  </conditionalFormatting>
  <conditionalFormatting sqref="I4 P4 I7 P7 I16:I1048576 P16:P1048576">
    <cfRule type="cellIs" dxfId="114" priority="60" operator="equal">
      <formula>"EXTREMA"</formula>
    </cfRule>
    <cfRule type="cellIs" dxfId="113" priority="61" operator="equal">
      <formula>"ALTA"</formula>
    </cfRule>
    <cfRule type="cellIs" dxfId="112" priority="62" operator="equal">
      <formula>"MODERADA"</formula>
    </cfRule>
  </conditionalFormatting>
  <conditionalFormatting sqref="F4:G4 N4:O4 F7:G7 F16:G1048576 G10:H15 N7:O7 N10:O1048576">
    <cfRule type="colorScale" priority="59">
      <colorScale>
        <cfvo type="num" val="1"/>
        <cfvo type="num" val="3"/>
        <cfvo type="num" val="5"/>
        <color theme="6" tint="-0.499984740745262"/>
        <color rgb="FFFFFF00"/>
        <color rgb="FFC00000"/>
      </colorScale>
    </cfRule>
  </conditionalFormatting>
  <conditionalFormatting sqref="I17:I20">
    <cfRule type="cellIs" dxfId="111" priority="58" operator="equal">
      <formula>"BAJA"</formula>
    </cfRule>
  </conditionalFormatting>
  <conditionalFormatting sqref="I17:I20">
    <cfRule type="cellIs" dxfId="110" priority="55" operator="equal">
      <formula>"EXTREMA"</formula>
    </cfRule>
    <cfRule type="cellIs" dxfId="109" priority="56" operator="equal">
      <formula>"ALTA"</formula>
    </cfRule>
    <cfRule type="cellIs" dxfId="108" priority="57" operator="equal">
      <formula>"MODERADA"</formula>
    </cfRule>
  </conditionalFormatting>
  <conditionalFormatting sqref="G17:G20">
    <cfRule type="colorScale" priority="54">
      <colorScale>
        <cfvo type="num" val="1"/>
        <cfvo type="num" val="3"/>
        <cfvo type="num" val="5"/>
        <color theme="6" tint="-0.499984740745262"/>
        <color rgb="FFFFFF00"/>
        <color rgb="FFC00000"/>
      </colorScale>
    </cfRule>
  </conditionalFormatting>
  <conditionalFormatting sqref="I17:I20">
    <cfRule type="cellIs" dxfId="107" priority="53" operator="equal">
      <formula>"BAJA"</formula>
    </cfRule>
  </conditionalFormatting>
  <conditionalFormatting sqref="I17:I20">
    <cfRule type="cellIs" dxfId="106" priority="50" operator="equal">
      <formula>"EXTREMA"</formula>
    </cfRule>
    <cfRule type="cellIs" dxfId="105" priority="51" operator="equal">
      <formula>"ALTA"</formula>
    </cfRule>
    <cfRule type="cellIs" dxfId="104" priority="52" operator="equal">
      <formula>"MODERADA"</formula>
    </cfRule>
  </conditionalFormatting>
  <conditionalFormatting sqref="G17:G20">
    <cfRule type="colorScale" priority="49">
      <colorScale>
        <cfvo type="num" val="1"/>
        <cfvo type="num" val="3"/>
        <cfvo type="num" val="5"/>
        <color theme="6" tint="-0.499984740745262"/>
        <color rgb="FFFFFF00"/>
        <color rgb="FFC00000"/>
      </colorScale>
    </cfRule>
  </conditionalFormatting>
  <conditionalFormatting sqref="I17:I20">
    <cfRule type="cellIs" dxfId="103" priority="48" operator="equal">
      <formula>"BAJA"</formula>
    </cfRule>
  </conditionalFormatting>
  <conditionalFormatting sqref="I17:I20">
    <cfRule type="cellIs" dxfId="102" priority="45" operator="equal">
      <formula>"EXTREMA"</formula>
    </cfRule>
    <cfRule type="cellIs" dxfId="101" priority="46" operator="equal">
      <formula>"ALTA"</formula>
    </cfRule>
    <cfRule type="cellIs" dxfId="100" priority="47" operator="equal">
      <formula>"MODERADA"</formula>
    </cfRule>
  </conditionalFormatting>
  <conditionalFormatting sqref="G17:G20">
    <cfRule type="colorScale" priority="44">
      <colorScale>
        <cfvo type="num" val="1"/>
        <cfvo type="num" val="3"/>
        <cfvo type="num" val="5"/>
        <color theme="6" tint="-0.499984740745262"/>
        <color rgb="FFFFFF00"/>
        <color rgb="FFC00000"/>
      </colorScale>
    </cfRule>
  </conditionalFormatting>
  <conditionalFormatting sqref="I17:I20">
    <cfRule type="cellIs" dxfId="99" priority="43" operator="equal">
      <formula>"BAJA"</formula>
    </cfRule>
  </conditionalFormatting>
  <conditionalFormatting sqref="I17:I20">
    <cfRule type="cellIs" dxfId="98" priority="40" operator="equal">
      <formula>"EXTREMA"</formula>
    </cfRule>
    <cfRule type="cellIs" dxfId="97" priority="41" operator="equal">
      <formula>"ALTA"</formula>
    </cfRule>
    <cfRule type="cellIs" dxfId="96" priority="42" operator="equal">
      <formula>"MODERADA"</formula>
    </cfRule>
  </conditionalFormatting>
  <conditionalFormatting sqref="G17:G20">
    <cfRule type="colorScale" priority="39">
      <colorScale>
        <cfvo type="num" val="1"/>
        <cfvo type="num" val="3"/>
        <cfvo type="num" val="5"/>
        <color theme="6" tint="-0.499984740745262"/>
        <color rgb="FFFFFF00"/>
        <color rgb="FFC00000"/>
      </colorScale>
    </cfRule>
  </conditionalFormatting>
  <conditionalFormatting sqref="I17:I20">
    <cfRule type="cellIs" dxfId="95" priority="38" operator="equal">
      <formula>"BAJA"</formula>
    </cfRule>
  </conditionalFormatting>
  <conditionalFormatting sqref="I17:I20">
    <cfRule type="cellIs" dxfId="94" priority="35" operator="equal">
      <formula>"EXTREMA"</formula>
    </cfRule>
    <cfRule type="cellIs" dxfId="93" priority="36" operator="equal">
      <formula>"ALTA"</formula>
    </cfRule>
    <cfRule type="cellIs" dxfId="92" priority="37" operator="equal">
      <formula>"MODERADA"</formula>
    </cfRule>
  </conditionalFormatting>
  <conditionalFormatting sqref="P17:P20">
    <cfRule type="cellIs" dxfId="91" priority="34" operator="equal">
      <formula>"BAJA"</formula>
    </cfRule>
  </conditionalFormatting>
  <conditionalFormatting sqref="P17:P20">
    <cfRule type="cellIs" dxfId="90" priority="31" operator="equal">
      <formula>"EXTREMA"</formula>
    </cfRule>
    <cfRule type="cellIs" dxfId="89" priority="32" operator="equal">
      <formula>"ALTA"</formula>
    </cfRule>
    <cfRule type="cellIs" dxfId="88" priority="33" operator="equal">
      <formula>"MODERADA"</formula>
    </cfRule>
  </conditionalFormatting>
  <conditionalFormatting sqref="N17:N20">
    <cfRule type="colorScale" priority="30">
      <colorScale>
        <cfvo type="num" val="1"/>
        <cfvo type="num" val="3"/>
        <cfvo type="num" val="5"/>
        <color theme="6" tint="-0.499984740745262"/>
        <color rgb="FFFFFF00"/>
        <color rgb="FFC00000"/>
      </colorScale>
    </cfRule>
  </conditionalFormatting>
  <conditionalFormatting sqref="P17:P20">
    <cfRule type="cellIs" dxfId="87" priority="29" operator="equal">
      <formula>"BAJA"</formula>
    </cfRule>
  </conditionalFormatting>
  <conditionalFormatting sqref="P17:P20">
    <cfRule type="cellIs" dxfId="86" priority="26" operator="equal">
      <formula>"EXTREMA"</formula>
    </cfRule>
    <cfRule type="cellIs" dxfId="85" priority="27" operator="equal">
      <formula>"ALTA"</formula>
    </cfRule>
    <cfRule type="cellIs" dxfId="84" priority="28" operator="equal">
      <formula>"MODERADA"</formula>
    </cfRule>
  </conditionalFormatting>
  <conditionalFormatting sqref="N17:N20">
    <cfRule type="colorScale" priority="25">
      <colorScale>
        <cfvo type="num" val="1"/>
        <cfvo type="num" val="3"/>
        <cfvo type="num" val="5"/>
        <color theme="6" tint="-0.499984740745262"/>
        <color rgb="FFFFFF00"/>
        <color rgb="FFC00000"/>
      </colorScale>
    </cfRule>
  </conditionalFormatting>
  <conditionalFormatting sqref="P17:P20">
    <cfRule type="cellIs" dxfId="83" priority="24" operator="equal">
      <formula>"BAJA"</formula>
    </cfRule>
  </conditionalFormatting>
  <conditionalFormatting sqref="P17:P20">
    <cfRule type="cellIs" dxfId="82" priority="21" operator="equal">
      <formula>"EXTREMA"</formula>
    </cfRule>
    <cfRule type="cellIs" dxfId="81" priority="22" operator="equal">
      <formula>"ALTA"</formula>
    </cfRule>
    <cfRule type="cellIs" dxfId="80" priority="23" operator="equal">
      <formula>"MODERADA"</formula>
    </cfRule>
  </conditionalFormatting>
  <conditionalFormatting sqref="N17:N20">
    <cfRule type="colorScale" priority="20">
      <colorScale>
        <cfvo type="num" val="1"/>
        <cfvo type="num" val="3"/>
        <cfvo type="num" val="5"/>
        <color theme="6" tint="-0.499984740745262"/>
        <color rgb="FFFFFF00"/>
        <color rgb="FFC00000"/>
      </colorScale>
    </cfRule>
  </conditionalFormatting>
  <conditionalFormatting sqref="P17:P20">
    <cfRule type="cellIs" dxfId="79" priority="19" operator="equal">
      <formula>"BAJA"</formula>
    </cfRule>
  </conditionalFormatting>
  <conditionalFormatting sqref="P17:P20">
    <cfRule type="cellIs" dxfId="78" priority="16" operator="equal">
      <formula>"EXTREMA"</formula>
    </cfRule>
    <cfRule type="cellIs" dxfId="77" priority="17" operator="equal">
      <formula>"ALTA"</formula>
    </cfRule>
    <cfRule type="cellIs" dxfId="76" priority="18" operator="equal">
      <formula>"MODERADA"</formula>
    </cfRule>
  </conditionalFormatting>
  <conditionalFormatting sqref="N17:N20">
    <cfRule type="colorScale" priority="15">
      <colorScale>
        <cfvo type="num" val="1"/>
        <cfvo type="num" val="3"/>
        <cfvo type="num" val="5"/>
        <color theme="6" tint="-0.499984740745262"/>
        <color rgb="FFFFFF00"/>
        <color rgb="FFC00000"/>
      </colorScale>
    </cfRule>
  </conditionalFormatting>
  <conditionalFormatting sqref="P17:P20">
    <cfRule type="cellIs" dxfId="75" priority="14" operator="equal">
      <formula>"BAJA"</formula>
    </cfRule>
  </conditionalFormatting>
  <conditionalFormatting sqref="P17:P20">
    <cfRule type="cellIs" dxfId="74" priority="11" operator="equal">
      <formula>"EXTREMA"</formula>
    </cfRule>
    <cfRule type="cellIs" dxfId="73" priority="12" operator="equal">
      <formula>"ALTA"</formula>
    </cfRule>
    <cfRule type="cellIs" dxfId="72" priority="13" operator="equal">
      <formula>"MODERADA"</formula>
    </cfRule>
  </conditionalFormatting>
  <conditionalFormatting sqref="I10:I15 P10:P15">
    <cfRule type="cellIs" dxfId="71" priority="7" operator="equal">
      <formula>"EXTREMA"</formula>
    </cfRule>
    <cfRule type="cellIs" dxfId="70" priority="8" operator="equal">
      <formula>"ALTA"</formula>
    </cfRule>
    <cfRule type="cellIs" dxfId="69" priority="9" operator="equal">
      <formula>"MODERADA"</formula>
    </cfRule>
    <cfRule type="cellIs" dxfId="68" priority="10" operator="equal">
      <formula>"BAJA"</formula>
    </cfRule>
  </conditionalFormatting>
  <conditionalFormatting sqref="G8:H9">
    <cfRule type="colorScale" priority="6">
      <colorScale>
        <cfvo type="num" val="1"/>
        <cfvo type="num" val="3"/>
        <cfvo type="num" val="5"/>
        <color theme="6" tint="-0.499984740745262"/>
        <color rgb="FFFFFF00"/>
        <color rgb="FFC00000"/>
      </colorScale>
    </cfRule>
  </conditionalFormatting>
  <conditionalFormatting sqref="P8:P9">
    <cfRule type="cellIs" dxfId="67" priority="5" operator="equal">
      <formula>"BAJA"</formula>
    </cfRule>
  </conditionalFormatting>
  <conditionalFormatting sqref="P8:P9">
    <cfRule type="cellIs" dxfId="66" priority="2" operator="equal">
      <formula>"EXTREMA"</formula>
    </cfRule>
    <cfRule type="cellIs" dxfId="65" priority="3" operator="equal">
      <formula>"ALTA"</formula>
    </cfRule>
    <cfRule type="cellIs" dxfId="64" priority="4" operator="equal">
      <formula>"MODERADA"</formula>
    </cfRule>
  </conditionalFormatting>
  <conditionalFormatting sqref="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55118110236220474" bottom="0.35433070866141736" header="0.31496062992125984" footer="0.31496062992125984"/>
  <pageSetup paperSize="5" scale="77"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X57"/>
  <sheetViews>
    <sheetView showGridLines="0" topLeftCell="A4" zoomScale="70" zoomScaleNormal="70" workbookViewId="0">
      <selection activeCell="E1" sqref="E1:R3"/>
    </sheetView>
  </sheetViews>
  <sheetFormatPr baseColWidth="10" defaultColWidth="11.42578125" defaultRowHeight="12" x14ac:dyDescent="0.2"/>
  <cols>
    <col min="1" max="1" width="4.7109375" style="1" customWidth="1"/>
    <col min="2" max="2" width="21.7109375" style="1" customWidth="1"/>
    <col min="3" max="3" width="28.42578125" style="1" customWidth="1"/>
    <col min="4" max="4" width="21.7109375" style="1" hidden="1" customWidth="1"/>
    <col min="5" max="5" width="25.140625" style="1" customWidth="1"/>
    <col min="6" max="8" width="6.7109375" style="1" customWidth="1"/>
    <col min="9" max="9" width="6.7109375" style="3" customWidth="1"/>
    <col min="10" max="10" width="21.71093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3.140625" style="1" customWidth="1"/>
    <col min="21" max="21" width="16.7109375" style="1" customWidth="1"/>
    <col min="22" max="22" width="22.42578125" style="2" customWidth="1"/>
    <col min="23" max="23" width="22.140625" style="2" hidden="1" customWidth="1"/>
    <col min="24" max="24" width="60.42578125" style="1" hidden="1" customWidth="1"/>
    <col min="25" max="16384" width="11.42578125" style="1"/>
  </cols>
  <sheetData>
    <row r="1" spans="1:24" ht="21" x14ac:dyDescent="0.35">
      <c r="B1" s="287"/>
      <c r="C1" s="288"/>
      <c r="D1" s="67"/>
      <c r="E1" s="370" t="s">
        <v>69</v>
      </c>
      <c r="F1" s="370"/>
      <c r="G1" s="370"/>
      <c r="H1" s="370"/>
      <c r="I1" s="370"/>
      <c r="J1" s="370"/>
      <c r="K1" s="370"/>
      <c r="L1" s="370"/>
      <c r="M1" s="370"/>
      <c r="N1" s="370"/>
      <c r="O1" s="370"/>
      <c r="P1" s="370"/>
      <c r="Q1" s="370"/>
      <c r="R1" s="370"/>
      <c r="S1" s="293" t="s">
        <v>73</v>
      </c>
      <c r="T1" s="293"/>
      <c r="U1" s="293"/>
      <c r="V1" s="346"/>
      <c r="W1" s="1"/>
    </row>
    <row r="2" spans="1:24" ht="21" customHeight="1" x14ac:dyDescent="0.35">
      <c r="B2" s="289"/>
      <c r="C2" s="290"/>
      <c r="D2" s="109"/>
      <c r="E2" s="350"/>
      <c r="F2" s="350"/>
      <c r="G2" s="350"/>
      <c r="H2" s="350"/>
      <c r="I2" s="350"/>
      <c r="J2" s="350"/>
      <c r="K2" s="350"/>
      <c r="L2" s="350"/>
      <c r="M2" s="350"/>
      <c r="N2" s="350"/>
      <c r="O2" s="350"/>
      <c r="P2" s="350"/>
      <c r="Q2" s="350"/>
      <c r="R2" s="350"/>
      <c r="S2" s="267" t="s">
        <v>70</v>
      </c>
      <c r="T2" s="267"/>
      <c r="U2" s="267"/>
      <c r="V2" s="347"/>
      <c r="W2" s="1"/>
    </row>
    <row r="3" spans="1:24" ht="40.5" customHeight="1" thickBot="1" x14ac:dyDescent="0.4">
      <c r="B3" s="291"/>
      <c r="C3" s="292"/>
      <c r="D3" s="104"/>
      <c r="E3" s="371" t="s">
        <v>72</v>
      </c>
      <c r="F3" s="371"/>
      <c r="G3" s="371"/>
      <c r="H3" s="371"/>
      <c r="I3" s="371"/>
      <c r="J3" s="371"/>
      <c r="K3" s="371"/>
      <c r="L3" s="371"/>
      <c r="M3" s="371"/>
      <c r="N3" s="371"/>
      <c r="O3" s="371"/>
      <c r="P3" s="371"/>
      <c r="Q3" s="371"/>
      <c r="R3" s="371"/>
      <c r="S3" s="297" t="s">
        <v>71</v>
      </c>
      <c r="T3" s="297"/>
      <c r="U3" s="297"/>
      <c r="V3" s="348"/>
      <c r="W3" s="1"/>
    </row>
    <row r="4" spans="1:24" ht="21" x14ac:dyDescent="0.35">
      <c r="B4" s="108"/>
      <c r="C4" s="108"/>
      <c r="D4" s="48"/>
      <c r="E4" s="48"/>
      <c r="F4" s="48"/>
      <c r="G4" s="48"/>
      <c r="H4" s="48"/>
      <c r="I4" s="49"/>
      <c r="J4" s="48"/>
      <c r="K4" s="48"/>
      <c r="L4" s="48"/>
      <c r="M4" s="48"/>
    </row>
    <row r="5" spans="1:24" s="19" customFormat="1" ht="24" customHeight="1" x14ac:dyDescent="0.25">
      <c r="A5" s="45"/>
      <c r="D5" s="349" t="s">
        <v>68</v>
      </c>
      <c r="E5" s="349"/>
      <c r="F5" s="227" t="s">
        <v>254</v>
      </c>
      <c r="G5" s="227"/>
      <c r="H5" s="227"/>
      <c r="I5" s="227"/>
      <c r="J5" s="227"/>
      <c r="K5" s="227"/>
      <c r="L5" s="227"/>
      <c r="M5" s="227"/>
      <c r="N5" s="227"/>
      <c r="O5" s="227"/>
      <c r="P5" s="227"/>
      <c r="Q5" s="227"/>
      <c r="R5" s="228" t="s">
        <v>66</v>
      </c>
      <c r="S5" s="228"/>
      <c r="T5" s="229">
        <v>2021</v>
      </c>
      <c r="U5" s="229"/>
      <c r="V5" s="229"/>
      <c r="W5" s="47"/>
    </row>
    <row r="6" spans="1:24" s="19" customFormat="1" ht="87" customHeight="1" x14ac:dyDescent="0.25">
      <c r="A6" s="45"/>
      <c r="D6" s="349" t="s">
        <v>65</v>
      </c>
      <c r="E6" s="349"/>
      <c r="F6" s="336" t="s">
        <v>255</v>
      </c>
      <c r="G6" s="336"/>
      <c r="H6" s="336"/>
      <c r="I6" s="336"/>
      <c r="J6" s="336"/>
      <c r="K6" s="336"/>
      <c r="L6" s="336"/>
      <c r="M6" s="336"/>
      <c r="N6" s="336"/>
      <c r="O6" s="336"/>
      <c r="P6" s="336"/>
      <c r="Q6" s="336"/>
      <c r="R6" s="336"/>
      <c r="S6" s="336"/>
      <c r="T6" s="336"/>
      <c r="U6" s="336"/>
      <c r="V6" s="336"/>
      <c r="W6" s="57"/>
    </row>
    <row r="7" spans="1:24" s="19" customFormat="1" ht="15" x14ac:dyDescent="0.25">
      <c r="A7" s="45"/>
      <c r="B7" s="44"/>
      <c r="C7" s="44"/>
      <c r="I7" s="42"/>
      <c r="J7" s="43"/>
      <c r="K7" s="43"/>
      <c r="P7" s="42"/>
      <c r="Q7" s="42"/>
      <c r="V7" s="42"/>
      <c r="W7" s="42"/>
    </row>
    <row r="8" spans="1:24" s="33" customFormat="1" ht="30" customHeight="1" x14ac:dyDescent="0.25">
      <c r="A8" s="41"/>
      <c r="B8" s="231" t="s">
        <v>63</v>
      </c>
      <c r="C8" s="231" t="s">
        <v>62</v>
      </c>
      <c r="D8" s="231" t="s">
        <v>61</v>
      </c>
      <c r="E8" s="231" t="s">
        <v>60</v>
      </c>
      <c r="F8" s="232" t="s">
        <v>59</v>
      </c>
      <c r="G8" s="231" t="s">
        <v>58</v>
      </c>
      <c r="H8" s="231"/>
      <c r="I8" s="241" t="s">
        <v>53</v>
      </c>
      <c r="J8" s="235" t="s">
        <v>57</v>
      </c>
      <c r="K8" s="237" t="s">
        <v>56</v>
      </c>
      <c r="L8" s="238"/>
      <c r="M8" s="239" t="s">
        <v>55</v>
      </c>
      <c r="N8" s="231" t="s">
        <v>54</v>
      </c>
      <c r="O8" s="231"/>
      <c r="P8" s="241" t="s">
        <v>53</v>
      </c>
      <c r="Q8" s="232" t="s">
        <v>52</v>
      </c>
      <c r="R8" s="231" t="s">
        <v>51</v>
      </c>
      <c r="S8" s="255" t="s">
        <v>50</v>
      </c>
      <c r="T8" s="231" t="s">
        <v>49</v>
      </c>
      <c r="U8" s="235" t="s">
        <v>48</v>
      </c>
      <c r="V8" s="231" t="s">
        <v>47</v>
      </c>
      <c r="W8" s="279" t="s">
        <v>281</v>
      </c>
      <c r="X8" s="280"/>
    </row>
    <row r="9" spans="1:24" s="33" customFormat="1" ht="96.75" customHeight="1" x14ac:dyDescent="0.25">
      <c r="A9" s="41"/>
      <c r="B9" s="231"/>
      <c r="C9" s="231"/>
      <c r="D9" s="231"/>
      <c r="E9" s="231"/>
      <c r="F9" s="232"/>
      <c r="G9" s="40" t="s">
        <v>44</v>
      </c>
      <c r="H9" s="103" t="s">
        <v>43</v>
      </c>
      <c r="I9" s="242"/>
      <c r="J9" s="236"/>
      <c r="K9" s="102" t="s">
        <v>46</v>
      </c>
      <c r="L9" s="37" t="s">
        <v>45</v>
      </c>
      <c r="M9" s="240"/>
      <c r="N9" s="36" t="s">
        <v>44</v>
      </c>
      <c r="O9" s="35" t="s">
        <v>43</v>
      </c>
      <c r="P9" s="242"/>
      <c r="Q9" s="232"/>
      <c r="R9" s="231"/>
      <c r="S9" s="255"/>
      <c r="T9" s="231"/>
      <c r="U9" s="236"/>
      <c r="V9" s="231"/>
      <c r="W9" s="56" t="s">
        <v>110</v>
      </c>
      <c r="X9" s="56" t="s">
        <v>41</v>
      </c>
    </row>
    <row r="10" spans="1:24" s="19" customFormat="1" ht="138" customHeight="1" x14ac:dyDescent="0.25">
      <c r="A10" s="29">
        <v>1</v>
      </c>
      <c r="B10" s="22" t="s">
        <v>256</v>
      </c>
      <c r="C10" s="28" t="s">
        <v>257</v>
      </c>
      <c r="D10" s="22"/>
      <c r="E10" s="22" t="s">
        <v>258</v>
      </c>
      <c r="F10" s="23" t="s">
        <v>15</v>
      </c>
      <c r="G10" s="22">
        <v>2</v>
      </c>
      <c r="H10" s="22">
        <v>3</v>
      </c>
      <c r="I10" s="26" t="str">
        <f>INDEX([11]Listas!$L$4:$P$8,G10,H10)</f>
        <v>MODERADA</v>
      </c>
      <c r="J10" s="27" t="s">
        <v>259</v>
      </c>
      <c r="K10" s="25" t="s">
        <v>21</v>
      </c>
      <c r="L10" s="25" t="str">
        <f>IF('[11]Evaluación de Controles'!F47="X","Probabilidad",IF('[11]Evaluación de Controles'!H47="X","Impacto",))</f>
        <v>Probabilidad</v>
      </c>
      <c r="M10" s="22">
        <f>'[11]Evaluación de Controles'!X47</f>
        <v>85</v>
      </c>
      <c r="N10" s="22">
        <f>IF('[11]Evaluación de Controles'!F47="X",IF(M10&gt;75,IF(G10&gt;2,G10-2,IF(G10&gt;1,G10-1,G10)),IF(M10&gt;50,IF(G10&gt;1,G10-1,G10),G10)),G10)</f>
        <v>1</v>
      </c>
      <c r="O10" s="22">
        <f>IF('[11]Evaluación de Controles'!H47="X",IF(M10&gt;75,IF(H10&gt;2,H10-2,IF(H10&gt;1,H10-1,H10)),IF(M10&gt;50,IF(H10&gt;1,H10-1,H10),H10)),H10)</f>
        <v>1</v>
      </c>
      <c r="P10" s="26" t="str">
        <f>INDEX([11]Listas!$L$4:$P$8,N10,O10)</f>
        <v>BAJA</v>
      </c>
      <c r="Q10" s="25"/>
      <c r="R10" s="24" t="s">
        <v>260</v>
      </c>
      <c r="S10" s="23" t="s">
        <v>154</v>
      </c>
      <c r="T10" s="22" t="s">
        <v>261</v>
      </c>
      <c r="U10" s="22" t="s">
        <v>262</v>
      </c>
      <c r="V10" s="22" t="s">
        <v>263</v>
      </c>
      <c r="W10" s="107"/>
      <c r="X10" s="79"/>
    </row>
    <row r="11" spans="1:24" s="19" customFormat="1" ht="184.5" customHeight="1" x14ac:dyDescent="0.25">
      <c r="A11" s="29">
        <v>2</v>
      </c>
      <c r="B11" s="22" t="s">
        <v>264</v>
      </c>
      <c r="C11" s="65" t="s">
        <v>265</v>
      </c>
      <c r="D11" s="22"/>
      <c r="E11" s="22" t="s">
        <v>266</v>
      </c>
      <c r="F11" s="23" t="s">
        <v>15</v>
      </c>
      <c r="G11" s="22">
        <v>2</v>
      </c>
      <c r="H11" s="22">
        <v>2</v>
      </c>
      <c r="I11" s="26" t="str">
        <f>INDEX([11]Listas!$L$4:$P$8,G11,H11)</f>
        <v>BAJA</v>
      </c>
      <c r="J11" s="27" t="s">
        <v>267</v>
      </c>
      <c r="K11" s="25" t="s">
        <v>13</v>
      </c>
      <c r="L11" s="25" t="str">
        <f>IF('[11]Evaluación de Controles'!F48="X","Probabilidad",IF('[11]Evaluación de Controles'!H48="X","Impacto",))</f>
        <v>Probabilidad</v>
      </c>
      <c r="M11" s="22">
        <f>'[11]Evaluación de Controles'!X48</f>
        <v>85</v>
      </c>
      <c r="N11" s="22">
        <f>IF('[11]Evaluación de Controles'!F48="X",IF(M11&gt;75,IF(G11&gt;2,G11-2,IF(G11&gt;1,G11-1,G11)),IF(M11&gt;50,IF(G11&gt;1,G11-1,G11),G11)),G11)</f>
        <v>1</v>
      </c>
      <c r="O11" s="22">
        <f>IF('[11]Evaluación de Controles'!H48="X",IF(M11&gt;75,IF(H11&gt;2,H11-2,IF(H11&gt;1,H11-1,H11)),IF(M11&gt;50,IF(H11&gt;1,H11-1,H11),H11)),H11)</f>
        <v>2</v>
      </c>
      <c r="P11" s="26" t="str">
        <f>INDEX([11]Listas!$L$4:$P$8,N11,O11)</f>
        <v>BAJA</v>
      </c>
      <c r="Q11" s="25"/>
      <c r="R11" s="24" t="s">
        <v>268</v>
      </c>
      <c r="S11" s="23" t="s">
        <v>96</v>
      </c>
      <c r="T11" s="22" t="s">
        <v>261</v>
      </c>
      <c r="U11" s="22" t="s">
        <v>269</v>
      </c>
      <c r="V11" s="22" t="s">
        <v>270</v>
      </c>
      <c r="W11" s="107"/>
      <c r="X11" s="79"/>
    </row>
    <row r="12" spans="1:24" s="19" customFormat="1" ht="186" customHeight="1" x14ac:dyDescent="0.25">
      <c r="A12" s="29">
        <v>3</v>
      </c>
      <c r="B12" s="22" t="s">
        <v>271</v>
      </c>
      <c r="C12" s="28" t="s">
        <v>272</v>
      </c>
      <c r="D12" s="22"/>
      <c r="E12" s="22" t="s">
        <v>273</v>
      </c>
      <c r="F12" s="23" t="s">
        <v>15</v>
      </c>
      <c r="G12" s="22">
        <v>2</v>
      </c>
      <c r="H12" s="22">
        <v>2</v>
      </c>
      <c r="I12" s="26" t="str">
        <f>INDEX([11]Listas!$L$4:$P$8,G12,H12)</f>
        <v>BAJA</v>
      </c>
      <c r="J12" s="27" t="s">
        <v>274</v>
      </c>
      <c r="K12" s="25" t="s">
        <v>13</v>
      </c>
      <c r="L12" s="25" t="str">
        <f>IF('[11]Evaluación de Controles'!F49="X","Probabilidad",IF('[11]Evaluación de Controles'!H49="X","Impacto",))</f>
        <v>Probabilidad</v>
      </c>
      <c r="M12" s="22">
        <f>'[11]Evaluación de Controles'!X49</f>
        <v>40</v>
      </c>
      <c r="N12" s="22">
        <f>IF('[11]Evaluación de Controles'!F49="X",IF(M12&gt;75,IF(G12&gt;2,G12-2,IF(G12&gt;1,G12-1,G12)),IF(M12&gt;50,IF(G12&gt;1,G12-1,G12),G12)),G12)</f>
        <v>2</v>
      </c>
      <c r="O12" s="22">
        <f>IF('[11]Evaluación de Controles'!H49="X",IF(M12&gt;75,IF(H12&gt;2,H12-2,IF(H12&gt;1,H12-1,H12)),IF(M12&gt;50,IF(H12&gt;1,H12-1,H12),H12)),H12)</f>
        <v>2</v>
      </c>
      <c r="P12" s="26" t="str">
        <f>INDEX([11]Listas!$L$4:$P$8,N12,O12)</f>
        <v>BAJA</v>
      </c>
      <c r="Q12" s="25"/>
      <c r="R12" s="24" t="s">
        <v>275</v>
      </c>
      <c r="S12" s="23" t="s">
        <v>276</v>
      </c>
      <c r="T12" s="22" t="s">
        <v>277</v>
      </c>
      <c r="U12" s="22" t="s">
        <v>278</v>
      </c>
      <c r="V12" s="22" t="s">
        <v>279</v>
      </c>
      <c r="W12" s="107"/>
      <c r="X12" s="79"/>
    </row>
    <row r="13" spans="1:24" s="19" customFormat="1" ht="105.75" hidden="1" customHeight="1" x14ac:dyDescent="0.25">
      <c r="A13" s="29"/>
      <c r="B13" s="22"/>
      <c r="C13" s="28"/>
      <c r="D13" s="22"/>
      <c r="E13" s="22"/>
      <c r="F13" s="23"/>
      <c r="G13" s="22"/>
      <c r="H13" s="22"/>
      <c r="I13" s="26"/>
      <c r="J13" s="27"/>
      <c r="K13" s="25"/>
      <c r="L13" s="25"/>
      <c r="M13" s="22"/>
      <c r="N13" s="22"/>
      <c r="O13" s="22"/>
      <c r="P13" s="26"/>
      <c r="Q13" s="25"/>
      <c r="R13" s="24"/>
      <c r="S13" s="23"/>
      <c r="T13" s="22"/>
      <c r="U13" s="22"/>
      <c r="V13" s="22"/>
      <c r="W13" s="78">
        <v>0.25</v>
      </c>
      <c r="X13" s="79" t="s">
        <v>282</v>
      </c>
    </row>
    <row r="14" spans="1:24" s="19" customFormat="1" ht="109.5" hidden="1" customHeight="1" x14ac:dyDescent="0.25">
      <c r="A14" s="29"/>
      <c r="B14" s="22"/>
      <c r="C14" s="28"/>
      <c r="D14" s="22"/>
      <c r="E14" s="22"/>
      <c r="F14" s="23"/>
      <c r="G14" s="22"/>
      <c r="H14" s="22"/>
      <c r="I14" s="26"/>
      <c r="J14" s="27"/>
      <c r="K14" s="25"/>
      <c r="L14" s="25"/>
      <c r="M14" s="22"/>
      <c r="N14" s="22"/>
      <c r="O14" s="22"/>
      <c r="P14" s="26"/>
      <c r="Q14" s="25"/>
      <c r="R14" s="24"/>
      <c r="S14" s="23"/>
      <c r="T14" s="22"/>
      <c r="U14" s="22"/>
      <c r="V14" s="22"/>
      <c r="W14" s="80"/>
      <c r="X14" s="81"/>
    </row>
    <row r="15" spans="1:24" ht="15" x14ac:dyDescent="0.2">
      <c r="B15" s="18"/>
      <c r="C15" s="17"/>
      <c r="D15" s="16"/>
      <c r="E15" s="7"/>
      <c r="F15" s="7"/>
      <c r="G15" s="7"/>
      <c r="H15" s="7"/>
      <c r="I15" s="9"/>
      <c r="J15" s="8"/>
      <c r="K15" s="8"/>
      <c r="L15" s="7"/>
      <c r="M15" s="11"/>
    </row>
    <row r="16" spans="1:24" x14ac:dyDescent="0.2">
      <c r="B16" s="12"/>
      <c r="C16" s="12"/>
      <c r="D16" s="12"/>
      <c r="E16" s="12"/>
      <c r="F16" s="12"/>
      <c r="G16" s="256" t="s">
        <v>6</v>
      </c>
      <c r="H16" s="256"/>
      <c r="I16" s="10">
        <f>COUNTIF(I10:I12,"BAJA")</f>
        <v>2</v>
      </c>
      <c r="J16" s="8"/>
      <c r="K16" s="8"/>
      <c r="L16" s="7"/>
      <c r="M16" s="11"/>
      <c r="N16" s="256" t="s">
        <v>6</v>
      </c>
      <c r="O16" s="256"/>
      <c r="P16" s="10">
        <f>COUNTIF(P10:P12,"BAJA")</f>
        <v>3</v>
      </c>
    </row>
    <row r="17" spans="2:23" x14ac:dyDescent="0.2">
      <c r="B17" s="285"/>
      <c r="C17" s="285"/>
      <c r="D17" s="285"/>
      <c r="E17" s="285"/>
      <c r="F17" s="285"/>
      <c r="G17" s="256" t="s">
        <v>5</v>
      </c>
      <c r="H17" s="256"/>
      <c r="I17" s="10">
        <f>COUNTIF(I10:I12,"MODERADA")</f>
        <v>1</v>
      </c>
      <c r="J17" s="8"/>
      <c r="K17" s="8"/>
      <c r="L17" s="7"/>
      <c r="M17" s="12"/>
      <c r="N17" s="256" t="s">
        <v>5</v>
      </c>
      <c r="O17" s="256"/>
      <c r="P17" s="10">
        <f>COUNTIF(P10:P12,"MODERADA")</f>
        <v>0</v>
      </c>
      <c r="W17" s="1"/>
    </row>
    <row r="18" spans="2:23" x14ac:dyDescent="0.2">
      <c r="B18" s="15"/>
      <c r="D18" s="7"/>
      <c r="E18" s="15"/>
      <c r="F18" s="7"/>
      <c r="G18" s="256" t="s">
        <v>4</v>
      </c>
      <c r="H18" s="256"/>
      <c r="I18" s="10">
        <f>COUNTIF(I10:I12,"ALTA")</f>
        <v>0</v>
      </c>
      <c r="J18" s="8"/>
      <c r="K18" s="8"/>
      <c r="L18" s="7"/>
      <c r="M18" s="7"/>
      <c r="N18" s="256" t="s">
        <v>4</v>
      </c>
      <c r="O18" s="256"/>
      <c r="P18" s="10">
        <f>COUNTIF(P10:P12,"ALTA")</f>
        <v>0</v>
      </c>
      <c r="Q18" s="1"/>
      <c r="V18" s="1"/>
      <c r="W18" s="1"/>
    </row>
    <row r="19" spans="2:23" ht="15.75" x14ac:dyDescent="0.2">
      <c r="B19" s="14" t="s">
        <v>3</v>
      </c>
      <c r="D19" s="7"/>
      <c r="E19" s="13" t="s">
        <v>2</v>
      </c>
      <c r="F19" s="7"/>
      <c r="G19" s="256" t="s">
        <v>1</v>
      </c>
      <c r="H19" s="256"/>
      <c r="I19" s="10">
        <f>COUNTIF(I10:I12,"EXTREMA")</f>
        <v>0</v>
      </c>
      <c r="J19" s="8"/>
      <c r="K19" s="8"/>
      <c r="L19" s="7"/>
      <c r="M19" s="7"/>
      <c r="N19" s="256" t="s">
        <v>1</v>
      </c>
      <c r="O19" s="256"/>
      <c r="P19" s="10">
        <f>COUNTIF(P10:P12,"EXTREMA")</f>
        <v>0</v>
      </c>
      <c r="Q19" s="1"/>
      <c r="V19" s="1"/>
      <c r="W19" s="1"/>
    </row>
    <row r="20" spans="2:23" x14ac:dyDescent="0.2">
      <c r="D20" s="7"/>
      <c r="E20" s="7"/>
      <c r="G20" s="7"/>
      <c r="H20" s="7"/>
      <c r="I20" s="9"/>
      <c r="J20" s="8"/>
      <c r="K20" s="8"/>
      <c r="L20" s="7"/>
      <c r="M20" s="7" t="s">
        <v>0</v>
      </c>
      <c r="P20" s="1"/>
      <c r="Q20" s="1"/>
      <c r="V20" s="1"/>
      <c r="W20" s="1"/>
    </row>
    <row r="21" spans="2:23" x14ac:dyDescent="0.2">
      <c r="D21" s="7"/>
      <c r="E21" s="7"/>
      <c r="G21" s="7"/>
      <c r="H21" s="7"/>
      <c r="I21" s="9"/>
      <c r="J21" s="8"/>
      <c r="K21" s="8"/>
      <c r="L21" s="7"/>
      <c r="M21" s="7"/>
      <c r="P21" s="1"/>
      <c r="Q21" s="1"/>
      <c r="V21" s="1"/>
      <c r="W21" s="1"/>
    </row>
    <row r="22" spans="2:23" ht="15.75" x14ac:dyDescent="0.2">
      <c r="B22" s="6"/>
      <c r="C22" s="5"/>
      <c r="D22" s="7"/>
      <c r="E22" s="7"/>
      <c r="G22" s="7"/>
      <c r="H22" s="7"/>
      <c r="I22" s="9"/>
      <c r="J22" s="8"/>
      <c r="K22" s="8"/>
      <c r="L22" s="7"/>
      <c r="M22" s="7"/>
      <c r="P22" s="1"/>
      <c r="Q22" s="1"/>
      <c r="V22" s="1"/>
      <c r="W22" s="1"/>
    </row>
    <row r="23" spans="2:23" x14ac:dyDescent="0.2">
      <c r="D23" s="7"/>
      <c r="H23" s="7"/>
      <c r="I23" s="9"/>
      <c r="P23" s="1"/>
      <c r="Q23" s="1"/>
      <c r="V23" s="1"/>
      <c r="W23" s="1"/>
    </row>
    <row r="24" spans="2:23" x14ac:dyDescent="0.2">
      <c r="D24" s="7"/>
      <c r="F24" s="7"/>
      <c r="H24" s="7"/>
      <c r="I24" s="9"/>
      <c r="P24" s="1"/>
      <c r="Q24" s="1"/>
      <c r="V24" s="1"/>
      <c r="W24" s="1"/>
    </row>
    <row r="25" spans="2:23" x14ac:dyDescent="0.2">
      <c r="D25" s="7"/>
      <c r="H25" s="7"/>
      <c r="I25" s="9"/>
      <c r="P25" s="1"/>
      <c r="Q25" s="1"/>
      <c r="V25" s="1"/>
      <c r="W25" s="1"/>
    </row>
    <row r="26" spans="2:23" x14ac:dyDescent="0.2">
      <c r="D26" s="7"/>
      <c r="H26" s="7"/>
      <c r="I26" s="9"/>
      <c r="P26" s="1"/>
      <c r="Q26" s="1"/>
      <c r="V26" s="1"/>
      <c r="W26" s="1"/>
    </row>
    <row r="27" spans="2:23" x14ac:dyDescent="0.2">
      <c r="D27" s="7"/>
      <c r="H27" s="7"/>
      <c r="I27" s="9"/>
      <c r="P27" s="1"/>
      <c r="Q27" s="1"/>
      <c r="V27" s="1"/>
      <c r="W27" s="1"/>
    </row>
    <row r="28" spans="2:23" x14ac:dyDescent="0.2">
      <c r="D28" s="7"/>
      <c r="H28" s="7"/>
      <c r="I28" s="9"/>
      <c r="P28" s="1"/>
      <c r="Q28" s="1"/>
      <c r="V28" s="1"/>
      <c r="W28" s="1"/>
    </row>
    <row r="29" spans="2:23" x14ac:dyDescent="0.2">
      <c r="D29" s="7"/>
      <c r="H29" s="7"/>
      <c r="I29" s="9"/>
      <c r="P29" s="1"/>
      <c r="Q29" s="1"/>
      <c r="V29" s="1"/>
      <c r="W29" s="1"/>
    </row>
    <row r="30" spans="2:23" x14ac:dyDescent="0.2">
      <c r="D30" s="7"/>
      <c r="H30" s="7"/>
      <c r="I30" s="9"/>
      <c r="P30" s="1"/>
      <c r="Q30" s="1"/>
      <c r="V30" s="1"/>
      <c r="W30" s="1"/>
    </row>
    <row r="31" spans="2:23" x14ac:dyDescent="0.2">
      <c r="D31" s="7"/>
      <c r="P31" s="1"/>
      <c r="Q31" s="1"/>
      <c r="V31" s="1"/>
      <c r="W31" s="1"/>
    </row>
    <row r="32" spans="2:23" x14ac:dyDescent="0.2">
      <c r="D32" s="7"/>
      <c r="P32" s="1"/>
      <c r="Q32" s="1"/>
      <c r="V32" s="1"/>
      <c r="W32" s="1"/>
    </row>
    <row r="33" spans="4:23" x14ac:dyDescent="0.2">
      <c r="D33" s="7"/>
      <c r="P33" s="1"/>
      <c r="Q33" s="1"/>
      <c r="V33" s="1"/>
      <c r="W33" s="1"/>
    </row>
    <row r="34" spans="4:23" x14ac:dyDescent="0.2">
      <c r="D34" s="7"/>
      <c r="I34" s="1"/>
      <c r="J34" s="1"/>
      <c r="K34" s="1"/>
      <c r="P34" s="1"/>
      <c r="Q34" s="1"/>
      <c r="V34" s="1"/>
      <c r="W34" s="1"/>
    </row>
    <row r="35" spans="4:23" x14ac:dyDescent="0.2">
      <c r="D35" s="7"/>
      <c r="I35" s="1"/>
      <c r="J35" s="1"/>
      <c r="K35" s="1"/>
      <c r="P35" s="1"/>
      <c r="Q35" s="1"/>
      <c r="V35" s="1"/>
      <c r="W35" s="1"/>
    </row>
    <row r="36" spans="4:23" x14ac:dyDescent="0.2">
      <c r="D36" s="7"/>
      <c r="I36" s="1"/>
      <c r="J36" s="1"/>
      <c r="K36" s="1"/>
      <c r="P36" s="1"/>
      <c r="Q36" s="1"/>
      <c r="V36" s="1"/>
      <c r="W36" s="1"/>
    </row>
    <row r="37" spans="4:23" x14ac:dyDescent="0.2">
      <c r="D37" s="7"/>
      <c r="I37" s="1"/>
      <c r="J37" s="1"/>
      <c r="K37" s="1"/>
      <c r="P37" s="1"/>
      <c r="Q37" s="1"/>
      <c r="V37" s="1"/>
      <c r="W37" s="1"/>
    </row>
    <row r="38" spans="4:23" x14ac:dyDescent="0.2">
      <c r="D38" s="7"/>
      <c r="I38" s="1"/>
      <c r="J38" s="1"/>
      <c r="K38" s="1"/>
      <c r="P38" s="1"/>
      <c r="Q38" s="1"/>
      <c r="V38" s="1"/>
      <c r="W38" s="1"/>
    </row>
    <row r="39" spans="4:23" x14ac:dyDescent="0.2">
      <c r="D39" s="7"/>
      <c r="I39" s="1"/>
      <c r="J39" s="1"/>
      <c r="K39" s="1"/>
      <c r="P39" s="1"/>
      <c r="Q39" s="1"/>
      <c r="V39" s="1"/>
      <c r="W39" s="1"/>
    </row>
    <row r="40" spans="4:23" x14ac:dyDescent="0.2">
      <c r="D40" s="7"/>
      <c r="I40" s="1"/>
      <c r="J40" s="1"/>
      <c r="K40" s="1"/>
      <c r="P40" s="1"/>
      <c r="Q40" s="1"/>
      <c r="V40" s="1"/>
      <c r="W40" s="1"/>
    </row>
    <row r="41" spans="4:23" x14ac:dyDescent="0.2">
      <c r="D41" s="7"/>
      <c r="I41" s="1"/>
      <c r="J41" s="1"/>
      <c r="K41" s="1"/>
      <c r="P41" s="1"/>
      <c r="Q41" s="1"/>
      <c r="V41" s="1"/>
      <c r="W41" s="1"/>
    </row>
    <row r="42" spans="4:23" x14ac:dyDescent="0.2">
      <c r="D42" s="7"/>
      <c r="I42" s="1"/>
      <c r="J42" s="1"/>
      <c r="K42" s="1"/>
      <c r="P42" s="1"/>
      <c r="Q42" s="1"/>
      <c r="V42" s="1"/>
      <c r="W42" s="1"/>
    </row>
    <row r="43" spans="4:23" x14ac:dyDescent="0.2">
      <c r="D43" s="7"/>
      <c r="I43" s="1"/>
      <c r="J43" s="1"/>
      <c r="K43" s="1"/>
      <c r="P43" s="1"/>
      <c r="Q43" s="1"/>
      <c r="V43" s="1"/>
      <c r="W43" s="1"/>
    </row>
    <row r="44" spans="4:23" x14ac:dyDescent="0.2">
      <c r="D44" s="7"/>
      <c r="I44" s="1"/>
      <c r="J44" s="1"/>
      <c r="K44" s="1"/>
      <c r="P44" s="1"/>
      <c r="Q44" s="1"/>
      <c r="V44" s="1"/>
      <c r="W44" s="1"/>
    </row>
    <row r="45" spans="4:23" x14ac:dyDescent="0.2">
      <c r="D45" s="7"/>
      <c r="I45" s="1"/>
      <c r="J45" s="1"/>
      <c r="K45" s="1"/>
      <c r="P45" s="1"/>
      <c r="Q45" s="1"/>
      <c r="V45" s="1"/>
      <c r="W45" s="1"/>
    </row>
    <row r="46" spans="4:23" x14ac:dyDescent="0.2">
      <c r="D46" s="7"/>
      <c r="I46" s="1"/>
      <c r="J46" s="1"/>
      <c r="K46" s="1"/>
      <c r="P46" s="1"/>
      <c r="Q46" s="1"/>
      <c r="V46" s="1"/>
      <c r="W46" s="1"/>
    </row>
    <row r="47" spans="4:23" x14ac:dyDescent="0.2">
      <c r="D47" s="7"/>
      <c r="I47" s="1"/>
      <c r="J47" s="1"/>
      <c r="K47" s="1"/>
      <c r="P47" s="1"/>
      <c r="Q47" s="1"/>
      <c r="V47" s="1"/>
      <c r="W47" s="1"/>
    </row>
    <row r="48" spans="4:23" x14ac:dyDescent="0.2">
      <c r="D48" s="7"/>
      <c r="I48" s="1"/>
      <c r="J48" s="1"/>
      <c r="K48" s="1"/>
      <c r="P48" s="1"/>
      <c r="Q48" s="1"/>
      <c r="V48" s="1"/>
      <c r="W48" s="1"/>
    </row>
    <row r="49" spans="4:23" x14ac:dyDescent="0.2">
      <c r="D49" s="7"/>
      <c r="I49" s="1"/>
      <c r="J49" s="1"/>
      <c r="K49" s="1"/>
      <c r="P49" s="1"/>
      <c r="Q49" s="1"/>
      <c r="V49" s="1"/>
      <c r="W49" s="1"/>
    </row>
    <row r="50" spans="4:23" x14ac:dyDescent="0.2">
      <c r="D50" s="7"/>
      <c r="I50" s="1"/>
      <c r="J50" s="1"/>
      <c r="K50" s="1"/>
      <c r="P50" s="1"/>
      <c r="Q50" s="1"/>
      <c r="V50" s="1"/>
      <c r="W50" s="1"/>
    </row>
    <row r="51" spans="4:23" x14ac:dyDescent="0.2">
      <c r="D51" s="7"/>
      <c r="I51" s="1"/>
      <c r="J51" s="1"/>
      <c r="K51" s="1"/>
      <c r="P51" s="1"/>
      <c r="Q51" s="1"/>
      <c r="V51" s="1"/>
      <c r="W51" s="1"/>
    </row>
    <row r="52" spans="4:23" x14ac:dyDescent="0.2">
      <c r="D52" s="7"/>
      <c r="I52" s="1"/>
      <c r="J52" s="1"/>
      <c r="K52" s="1"/>
      <c r="P52" s="1"/>
      <c r="Q52" s="1"/>
      <c r="V52" s="1"/>
      <c r="W52" s="1"/>
    </row>
    <row r="53" spans="4:23" x14ac:dyDescent="0.2">
      <c r="D53" s="7"/>
      <c r="I53" s="1"/>
      <c r="J53" s="1"/>
      <c r="K53" s="1"/>
      <c r="P53" s="1"/>
      <c r="Q53" s="1"/>
      <c r="V53" s="1"/>
      <c r="W53" s="1"/>
    </row>
    <row r="54" spans="4:23" x14ac:dyDescent="0.2">
      <c r="D54" s="7"/>
      <c r="I54" s="1"/>
      <c r="J54" s="1"/>
      <c r="K54" s="1"/>
      <c r="P54" s="1"/>
      <c r="Q54" s="1"/>
      <c r="V54" s="1"/>
      <c r="W54" s="1"/>
    </row>
    <row r="55" spans="4:23" x14ac:dyDescent="0.2">
      <c r="D55" s="7"/>
      <c r="I55" s="1"/>
      <c r="J55" s="1"/>
      <c r="K55" s="1"/>
      <c r="P55" s="1"/>
      <c r="Q55" s="1"/>
      <c r="V55" s="1"/>
      <c r="W55" s="1"/>
    </row>
    <row r="56" spans="4:23" x14ac:dyDescent="0.2">
      <c r="D56" s="7"/>
      <c r="I56" s="1"/>
      <c r="J56" s="1"/>
      <c r="K56" s="1"/>
      <c r="P56" s="1"/>
      <c r="Q56" s="1"/>
      <c r="V56" s="1"/>
      <c r="W56" s="1"/>
    </row>
    <row r="57" spans="4:23" x14ac:dyDescent="0.2">
      <c r="D57" s="7"/>
      <c r="I57" s="1"/>
      <c r="J57" s="1"/>
      <c r="K57" s="1"/>
      <c r="P57" s="1"/>
      <c r="Q57" s="1"/>
      <c r="V57" s="1"/>
    </row>
  </sheetData>
  <mergeCells count="41">
    <mergeCell ref="G19:H19"/>
    <mergeCell ref="N19:O19"/>
    <mergeCell ref="E1:R2"/>
    <mergeCell ref="E3:R3"/>
    <mergeCell ref="S1:U1"/>
    <mergeCell ref="S2:U2"/>
    <mergeCell ref="S3:U3"/>
    <mergeCell ref="G18:H18"/>
    <mergeCell ref="N18:O18"/>
    <mergeCell ref="S8:S9"/>
    <mergeCell ref="T8:T9"/>
    <mergeCell ref="U8:U9"/>
    <mergeCell ref="D5:E5"/>
    <mergeCell ref="F5:Q5"/>
    <mergeCell ref="R5:S5"/>
    <mergeCell ref="T5:V5"/>
    <mergeCell ref="B1:C3"/>
    <mergeCell ref="G16:H16"/>
    <mergeCell ref="N16:O16"/>
    <mergeCell ref="B17:F17"/>
    <mergeCell ref="G17:H17"/>
    <mergeCell ref="N17:O17"/>
    <mergeCell ref="D6:E6"/>
    <mergeCell ref="F6:V6"/>
    <mergeCell ref="B8:B9"/>
    <mergeCell ref="C8:C9"/>
    <mergeCell ref="D8:D9"/>
    <mergeCell ref="E8:E9"/>
    <mergeCell ref="F8:F9"/>
    <mergeCell ref="G8:H8"/>
    <mergeCell ref="I8:I9"/>
    <mergeCell ref="J8:J9"/>
    <mergeCell ref="V8:V9"/>
    <mergeCell ref="W8:X8"/>
    <mergeCell ref="K8:L8"/>
    <mergeCell ref="M8:M9"/>
    <mergeCell ref="N8:O8"/>
    <mergeCell ref="P8:P9"/>
    <mergeCell ref="Q8:Q9"/>
    <mergeCell ref="R8:R9"/>
    <mergeCell ref="V1:V3"/>
  </mergeCells>
  <conditionalFormatting sqref="I4 P4 I7 P7 I15:I1048576 P15:P1048576">
    <cfRule type="cellIs" dxfId="63" priority="77" operator="equal">
      <formula>"BAJA"</formula>
    </cfRule>
  </conditionalFormatting>
  <conditionalFormatting sqref="I4 P4 I7 P7 I15:I1048576 P15:P1048576">
    <cfRule type="cellIs" dxfId="62" priority="74" operator="equal">
      <formula>"EXTREMA"</formula>
    </cfRule>
    <cfRule type="cellIs" dxfId="61" priority="75" operator="equal">
      <formula>"ALTA"</formula>
    </cfRule>
    <cfRule type="cellIs" dxfId="60" priority="76" operator="equal">
      <formula>"MODERADA"</formula>
    </cfRule>
  </conditionalFormatting>
  <conditionalFormatting sqref="F15:G1048576 F4:G4 N4:O4 F7:G7 G10:H14 N7:O7 N15:O1048576">
    <cfRule type="colorScale" priority="73">
      <colorScale>
        <cfvo type="num" val="1"/>
        <cfvo type="num" val="3"/>
        <cfvo type="num" val="5"/>
        <color theme="6" tint="-0.499984740745262"/>
        <color rgb="FFFFFF00"/>
        <color rgb="FFC00000"/>
      </colorScale>
    </cfRule>
  </conditionalFormatting>
  <conditionalFormatting sqref="I16:I19">
    <cfRule type="cellIs" dxfId="59" priority="72" operator="equal">
      <formula>"BAJA"</formula>
    </cfRule>
  </conditionalFormatting>
  <conditionalFormatting sqref="I16:I19">
    <cfRule type="cellIs" dxfId="58" priority="69" operator="equal">
      <formula>"EXTREMA"</formula>
    </cfRule>
    <cfRule type="cellIs" dxfId="57" priority="70" operator="equal">
      <formula>"ALTA"</formula>
    </cfRule>
    <cfRule type="cellIs" dxfId="56" priority="71" operator="equal">
      <formula>"MODERADA"</formula>
    </cfRule>
  </conditionalFormatting>
  <conditionalFormatting sqref="G16:G19">
    <cfRule type="colorScale" priority="68">
      <colorScale>
        <cfvo type="num" val="1"/>
        <cfvo type="num" val="3"/>
        <cfvo type="num" val="5"/>
        <color theme="6" tint="-0.499984740745262"/>
        <color rgb="FFFFFF00"/>
        <color rgb="FFC00000"/>
      </colorScale>
    </cfRule>
  </conditionalFormatting>
  <conditionalFormatting sqref="I16:I19">
    <cfRule type="cellIs" dxfId="55" priority="67" operator="equal">
      <formula>"BAJA"</formula>
    </cfRule>
  </conditionalFormatting>
  <conditionalFormatting sqref="I16:I19">
    <cfRule type="cellIs" dxfId="54" priority="64" operator="equal">
      <formula>"EXTREMA"</formula>
    </cfRule>
    <cfRule type="cellIs" dxfId="53" priority="65" operator="equal">
      <formula>"ALTA"</formula>
    </cfRule>
    <cfRule type="cellIs" dxfId="52" priority="66" operator="equal">
      <formula>"MODERADA"</formula>
    </cfRule>
  </conditionalFormatting>
  <conditionalFormatting sqref="G16:G19">
    <cfRule type="colorScale" priority="63">
      <colorScale>
        <cfvo type="num" val="1"/>
        <cfvo type="num" val="3"/>
        <cfvo type="num" val="5"/>
        <color theme="6" tint="-0.499984740745262"/>
        <color rgb="FFFFFF00"/>
        <color rgb="FFC00000"/>
      </colorScale>
    </cfRule>
  </conditionalFormatting>
  <conditionalFormatting sqref="I16:I19">
    <cfRule type="cellIs" dxfId="51" priority="62" operator="equal">
      <formula>"BAJA"</formula>
    </cfRule>
  </conditionalFormatting>
  <conditionalFormatting sqref="I16:I19">
    <cfRule type="cellIs" dxfId="50" priority="59" operator="equal">
      <formula>"EXTREMA"</formula>
    </cfRule>
    <cfRule type="cellIs" dxfId="49" priority="60" operator="equal">
      <formula>"ALTA"</formula>
    </cfRule>
    <cfRule type="cellIs" dxfId="48" priority="61" operator="equal">
      <formula>"MODERADA"</formula>
    </cfRule>
  </conditionalFormatting>
  <conditionalFormatting sqref="G16:G19">
    <cfRule type="colorScale" priority="58">
      <colorScale>
        <cfvo type="num" val="1"/>
        <cfvo type="num" val="3"/>
        <cfvo type="num" val="5"/>
        <color theme="6" tint="-0.499984740745262"/>
        <color rgb="FFFFFF00"/>
        <color rgb="FFC00000"/>
      </colorScale>
    </cfRule>
  </conditionalFormatting>
  <conditionalFormatting sqref="I16:I19">
    <cfRule type="cellIs" dxfId="47" priority="57" operator="equal">
      <formula>"BAJA"</formula>
    </cfRule>
  </conditionalFormatting>
  <conditionalFormatting sqref="I16:I19">
    <cfRule type="cellIs" dxfId="46" priority="54" operator="equal">
      <formula>"EXTREMA"</formula>
    </cfRule>
    <cfRule type="cellIs" dxfId="45" priority="55" operator="equal">
      <formula>"ALTA"</formula>
    </cfRule>
    <cfRule type="cellIs" dxfId="44" priority="56" operator="equal">
      <formula>"MODERADA"</formula>
    </cfRule>
  </conditionalFormatting>
  <conditionalFormatting sqref="G16:G19">
    <cfRule type="colorScale" priority="53">
      <colorScale>
        <cfvo type="num" val="1"/>
        <cfvo type="num" val="3"/>
        <cfvo type="num" val="5"/>
        <color theme="6" tint="-0.499984740745262"/>
        <color rgb="FFFFFF00"/>
        <color rgb="FFC00000"/>
      </colorScale>
    </cfRule>
  </conditionalFormatting>
  <conditionalFormatting sqref="I16:I19">
    <cfRule type="cellIs" dxfId="43" priority="52" operator="equal">
      <formula>"BAJA"</formula>
    </cfRule>
  </conditionalFormatting>
  <conditionalFormatting sqref="I16:I19">
    <cfRule type="cellIs" dxfId="42" priority="49" operator="equal">
      <formula>"EXTREMA"</formula>
    </cfRule>
    <cfRule type="cellIs" dxfId="41" priority="50" operator="equal">
      <formula>"ALTA"</formula>
    </cfRule>
    <cfRule type="cellIs" dxfId="40" priority="51" operator="equal">
      <formula>"MODERADA"</formula>
    </cfRule>
  </conditionalFormatting>
  <conditionalFormatting sqref="G16:G19">
    <cfRule type="colorScale" priority="48">
      <colorScale>
        <cfvo type="num" val="1"/>
        <cfvo type="num" val="3"/>
        <cfvo type="num" val="5"/>
        <color theme="6" tint="-0.499984740745262"/>
        <color rgb="FFFFFF00"/>
        <color rgb="FFC00000"/>
      </colorScale>
    </cfRule>
  </conditionalFormatting>
  <conditionalFormatting sqref="I16:I19">
    <cfRule type="cellIs" dxfId="39" priority="47" operator="equal">
      <formula>"BAJA"</formula>
    </cfRule>
  </conditionalFormatting>
  <conditionalFormatting sqref="I16:I19">
    <cfRule type="cellIs" dxfId="38" priority="44" operator="equal">
      <formula>"EXTREMA"</formula>
    </cfRule>
    <cfRule type="cellIs" dxfId="37" priority="45" operator="equal">
      <formula>"ALTA"</formula>
    </cfRule>
    <cfRule type="cellIs" dxfId="36" priority="46" operator="equal">
      <formula>"MODERADA"</formula>
    </cfRule>
  </conditionalFormatting>
  <conditionalFormatting sqref="P16:P19">
    <cfRule type="cellIs" dxfId="35" priority="43" operator="equal">
      <formula>"BAJA"</formula>
    </cfRule>
  </conditionalFormatting>
  <conditionalFormatting sqref="P16:P19">
    <cfRule type="cellIs" dxfId="34" priority="40" operator="equal">
      <formula>"EXTREMA"</formula>
    </cfRule>
    <cfRule type="cellIs" dxfId="33" priority="41" operator="equal">
      <formula>"ALTA"</formula>
    </cfRule>
    <cfRule type="cellIs" dxfId="32" priority="42" operator="equal">
      <formula>"MODERADA"</formula>
    </cfRule>
  </conditionalFormatting>
  <conditionalFormatting sqref="N16:N19">
    <cfRule type="colorScale" priority="39">
      <colorScale>
        <cfvo type="num" val="1"/>
        <cfvo type="num" val="3"/>
        <cfvo type="num" val="5"/>
        <color theme="6" tint="-0.499984740745262"/>
        <color rgb="FFFFFF00"/>
        <color rgb="FFC00000"/>
      </colorScale>
    </cfRule>
  </conditionalFormatting>
  <conditionalFormatting sqref="P16:P19">
    <cfRule type="cellIs" dxfId="31" priority="38" operator="equal">
      <formula>"BAJA"</formula>
    </cfRule>
  </conditionalFormatting>
  <conditionalFormatting sqref="P16:P19">
    <cfRule type="cellIs" dxfId="30" priority="35" operator="equal">
      <formula>"EXTREMA"</formula>
    </cfRule>
    <cfRule type="cellIs" dxfId="29" priority="36" operator="equal">
      <formula>"ALTA"</formula>
    </cfRule>
    <cfRule type="cellIs" dxfId="28"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27" priority="33" operator="equal">
      <formula>"BAJA"</formula>
    </cfRule>
  </conditionalFormatting>
  <conditionalFormatting sqref="P16:P19">
    <cfRule type="cellIs" dxfId="26" priority="30" operator="equal">
      <formula>"EXTREMA"</formula>
    </cfRule>
    <cfRule type="cellIs" dxfId="25" priority="31" operator="equal">
      <formula>"ALTA"</formula>
    </cfRule>
    <cfRule type="cellIs" dxfId="24"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23" priority="28" operator="equal">
      <formula>"BAJA"</formula>
    </cfRule>
  </conditionalFormatting>
  <conditionalFormatting sqref="P16:P19">
    <cfRule type="cellIs" dxfId="22" priority="25" operator="equal">
      <formula>"EXTREMA"</formula>
    </cfRule>
    <cfRule type="cellIs" dxfId="21" priority="26" operator="equal">
      <formula>"ALTA"</formula>
    </cfRule>
    <cfRule type="cellIs" dxfId="20" priority="27" operator="equal">
      <formula>"MODERADA"</formula>
    </cfRule>
  </conditionalFormatting>
  <conditionalFormatting sqref="N16:N19">
    <cfRule type="colorScale" priority="24">
      <colorScale>
        <cfvo type="num" val="1"/>
        <cfvo type="num" val="3"/>
        <cfvo type="num" val="5"/>
        <color theme="6" tint="-0.499984740745262"/>
        <color rgb="FFFFFF00"/>
        <color rgb="FFC00000"/>
      </colorScale>
    </cfRule>
  </conditionalFormatting>
  <conditionalFormatting sqref="P16:P19">
    <cfRule type="cellIs" dxfId="19" priority="23" operator="equal">
      <formula>"BAJA"</formula>
    </cfRule>
  </conditionalFormatting>
  <conditionalFormatting sqref="P16:P19">
    <cfRule type="cellIs" dxfId="18" priority="20" operator="equal">
      <formula>"EXTREMA"</formula>
    </cfRule>
    <cfRule type="cellIs" dxfId="17" priority="21" operator="equal">
      <formula>"ALTA"</formula>
    </cfRule>
    <cfRule type="cellIs" dxfId="16" priority="22" operator="equal">
      <formula>"MODERADA"</formula>
    </cfRule>
  </conditionalFormatting>
  <conditionalFormatting sqref="N16:N19">
    <cfRule type="colorScale" priority="19">
      <colorScale>
        <cfvo type="num" val="1"/>
        <cfvo type="num" val="3"/>
        <cfvo type="num" val="5"/>
        <color theme="6" tint="-0.499984740745262"/>
        <color rgb="FFFFFF00"/>
        <color rgb="FFC00000"/>
      </colorScale>
    </cfRule>
  </conditionalFormatting>
  <conditionalFormatting sqref="P16:P19">
    <cfRule type="cellIs" dxfId="15" priority="18" operator="equal">
      <formula>"BAJA"</formula>
    </cfRule>
  </conditionalFormatting>
  <conditionalFormatting sqref="P16:P19">
    <cfRule type="cellIs" dxfId="14" priority="15" operator="equal">
      <formula>"EXTREMA"</formula>
    </cfRule>
    <cfRule type="cellIs" dxfId="13" priority="16" operator="equal">
      <formula>"ALTA"</formula>
    </cfRule>
    <cfRule type="cellIs" dxfId="12" priority="17" operator="equal">
      <formula>"MODERADA"</formula>
    </cfRule>
  </conditionalFormatting>
  <conditionalFormatting sqref="I10:I14">
    <cfRule type="cellIs" dxfId="11" priority="11" operator="equal">
      <formula>"EXTREMA"</formula>
    </cfRule>
    <cfRule type="cellIs" dxfId="10" priority="12" operator="equal">
      <formula>"ALTA"</formula>
    </cfRule>
    <cfRule type="cellIs" dxfId="9" priority="13" operator="equal">
      <formula>"MODERADA"</formula>
    </cfRule>
    <cfRule type="cellIs" dxfId="8" priority="14" operator="equal">
      <formula>"BAJA"</formula>
    </cfRule>
  </conditionalFormatting>
  <conditionalFormatting sqref="P10:P14">
    <cfRule type="cellIs" dxfId="7" priority="7" operator="equal">
      <formula>"EXTREMA"</formula>
    </cfRule>
    <cfRule type="cellIs" dxfId="6" priority="8" operator="equal">
      <formula>"ALTA"</formula>
    </cfRule>
    <cfRule type="cellIs" dxfId="5" priority="9" operator="equal">
      <formula>"MODERADA"</formula>
    </cfRule>
    <cfRule type="cellIs" dxfId="4" priority="10" operator="equal">
      <formula>"BAJA"</formula>
    </cfRule>
  </conditionalFormatting>
  <conditionalFormatting sqref="N10:O14">
    <cfRule type="colorScale" priority="6">
      <colorScale>
        <cfvo type="num" val="1"/>
        <cfvo type="num" val="3"/>
        <cfvo type="num" val="5"/>
        <color theme="6" tint="-0.499984740745262"/>
        <color rgb="FFFFFF00"/>
        <color rgb="FFC00000"/>
      </colorScale>
    </cfRule>
  </conditionalFormatting>
  <conditionalFormatting sqref="I8:I9 P8:P9">
    <cfRule type="cellIs" dxfId="3" priority="5" operator="equal">
      <formula>"BAJA"</formula>
    </cfRule>
  </conditionalFormatting>
  <conditionalFormatting sqref="I8:I9 P8:P9">
    <cfRule type="cellIs" dxfId="2" priority="2" operator="equal">
      <formula>"EXTREMA"</formula>
    </cfRule>
    <cfRule type="cellIs" dxfId="1" priority="3" operator="equal">
      <formula>"ALTA"</formula>
    </cfRule>
    <cfRule type="cellIs" dxfId="0" priority="4" operator="equal">
      <formula>"MODERADA"</formula>
    </cfRule>
  </conditionalFormatting>
  <conditionalFormatting sqref="G8:H9 N8:O9">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74803149606299213" bottom="0.35433070866141736" header="0.31496062992125984" footer="0.31496062992125984"/>
  <pageSetup paperSize="5" scale="72" fitToHeight="9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autoPageBreaks="0" fitToPage="1"/>
  </sheetPr>
  <dimension ref="A1:Y22"/>
  <sheetViews>
    <sheetView showGridLines="0" view="pageBreakPreview" zoomScale="55" zoomScaleNormal="55" zoomScaleSheetLayoutView="55" workbookViewId="0">
      <selection activeCell="C7" sqref="C7:C8"/>
    </sheetView>
  </sheetViews>
  <sheetFormatPr baseColWidth="10" defaultColWidth="11.42578125" defaultRowHeight="12" x14ac:dyDescent="0.2"/>
  <cols>
    <col min="1" max="1" width="4.7109375" style="1" customWidth="1"/>
    <col min="2" max="2" width="18.85546875" style="1" customWidth="1"/>
    <col min="3" max="3" width="25" style="1" customWidth="1"/>
    <col min="4" max="4" width="40.28515625" style="1" customWidth="1"/>
    <col min="5" max="7" width="6.7109375" style="1" customWidth="1"/>
    <col min="8" max="8" width="6.7109375" style="3" customWidth="1"/>
    <col min="9" max="9" width="27.5703125" style="4" customWidth="1"/>
    <col min="10" max="10" width="5.85546875" style="4" customWidth="1"/>
    <col min="11" max="11" width="5.42578125" style="1" customWidth="1"/>
    <col min="12" max="12" width="6" style="1" customWidth="1"/>
    <col min="13" max="13" width="6.7109375" style="1" customWidth="1"/>
    <col min="14" max="14" width="5.28515625" style="1" customWidth="1"/>
    <col min="15" max="15" width="5.28515625" style="3" customWidth="1"/>
    <col min="16" max="16" width="6.28515625" style="3" customWidth="1"/>
    <col min="17" max="17" width="33.28515625" style="1" customWidth="1"/>
    <col min="18" max="18" width="6.7109375" style="1" customWidth="1"/>
    <col min="19" max="19" width="20.42578125" style="1" customWidth="1"/>
    <col min="20" max="20" width="26" style="1" customWidth="1"/>
    <col min="21" max="21" width="16.7109375" style="2" customWidth="1"/>
    <col min="22" max="22" width="16.7109375" style="2" hidden="1" customWidth="1"/>
    <col min="23" max="23" width="72.85546875" style="1" hidden="1" customWidth="1"/>
    <col min="24" max="24" width="16.7109375" style="2" hidden="1" customWidth="1"/>
    <col min="25" max="25" width="72.85546875" style="1" hidden="1" customWidth="1"/>
    <col min="26" max="16384" width="11.42578125" style="1"/>
  </cols>
  <sheetData>
    <row r="1" spans="1:25" ht="28.5" x14ac:dyDescent="0.45">
      <c r="B1" s="282" t="s">
        <v>335</v>
      </c>
      <c r="C1" s="282"/>
      <c r="D1" s="282"/>
      <c r="E1" s="282"/>
      <c r="F1" s="282"/>
      <c r="G1" s="282"/>
      <c r="H1" s="282"/>
      <c r="I1" s="282"/>
      <c r="J1" s="282"/>
      <c r="K1" s="282"/>
      <c r="L1" s="282"/>
      <c r="M1" s="282"/>
      <c r="N1" s="282"/>
      <c r="O1" s="282"/>
      <c r="P1" s="282"/>
      <c r="Q1" s="282"/>
      <c r="R1" s="282"/>
      <c r="S1" s="282"/>
      <c r="T1" s="282"/>
      <c r="U1" s="282"/>
      <c r="V1" s="135"/>
      <c r="X1" s="135"/>
    </row>
    <row r="2" spans="1:25" ht="21" customHeight="1" x14ac:dyDescent="0.45">
      <c r="B2" s="282" t="s">
        <v>336</v>
      </c>
      <c r="C2" s="282"/>
      <c r="D2" s="282"/>
      <c r="E2" s="282"/>
      <c r="F2" s="282"/>
      <c r="G2" s="282"/>
      <c r="H2" s="282"/>
      <c r="I2" s="282"/>
      <c r="J2" s="282"/>
      <c r="K2" s="282"/>
      <c r="L2" s="282"/>
      <c r="M2" s="282"/>
      <c r="N2" s="282"/>
      <c r="O2" s="282"/>
      <c r="P2" s="282"/>
      <c r="Q2" s="282"/>
      <c r="R2" s="282"/>
      <c r="S2" s="282"/>
      <c r="T2" s="282"/>
      <c r="U2" s="282"/>
      <c r="V2" s="135"/>
      <c r="X2" s="135"/>
    </row>
    <row r="3" spans="1:25" ht="21" x14ac:dyDescent="0.35">
      <c r="D3" s="48"/>
      <c r="E3" s="48"/>
      <c r="F3" s="48"/>
      <c r="G3" s="48"/>
      <c r="H3" s="49"/>
      <c r="I3" s="48"/>
      <c r="J3" s="48"/>
      <c r="K3" s="48"/>
      <c r="L3" s="48"/>
    </row>
    <row r="4" spans="1:25" s="19" customFormat="1" ht="39" customHeight="1" x14ac:dyDescent="0.25">
      <c r="A4" s="45"/>
      <c r="D4" s="138" t="s">
        <v>68</v>
      </c>
      <c r="E4" s="227" t="s">
        <v>337</v>
      </c>
      <c r="F4" s="227"/>
      <c r="G4" s="227"/>
      <c r="H4" s="227"/>
      <c r="I4" s="227"/>
      <c r="J4" s="227"/>
      <c r="K4" s="227"/>
      <c r="L4" s="227"/>
      <c r="M4" s="227"/>
      <c r="N4" s="227"/>
      <c r="O4" s="227"/>
      <c r="P4" s="227"/>
      <c r="Q4" s="228" t="s">
        <v>66</v>
      </c>
      <c r="R4" s="228"/>
      <c r="S4" s="229">
        <v>2021</v>
      </c>
      <c r="T4" s="229"/>
      <c r="U4" s="229"/>
      <c r="V4" s="47"/>
      <c r="X4" s="47"/>
    </row>
    <row r="5" spans="1:25" s="19" customFormat="1" ht="60.75" customHeight="1" x14ac:dyDescent="0.25">
      <c r="A5" s="45"/>
      <c r="D5" s="138" t="s">
        <v>338</v>
      </c>
      <c r="E5" s="230" t="s">
        <v>339</v>
      </c>
      <c r="F5" s="230"/>
      <c r="G5" s="230"/>
      <c r="H5" s="230"/>
      <c r="I5" s="230"/>
      <c r="J5" s="230"/>
      <c r="K5" s="230"/>
      <c r="L5" s="230"/>
      <c r="M5" s="230"/>
      <c r="N5" s="230"/>
      <c r="O5" s="230"/>
      <c r="P5" s="230"/>
      <c r="Q5" s="230"/>
      <c r="R5" s="230"/>
      <c r="S5" s="230"/>
      <c r="T5" s="230"/>
      <c r="U5" s="230"/>
      <c r="V5" s="46"/>
      <c r="X5" s="46"/>
    </row>
    <row r="6" spans="1:25" s="19" customFormat="1" ht="15.75" customHeight="1" x14ac:dyDescent="0.25">
      <c r="A6" s="45"/>
      <c r="B6" s="44"/>
      <c r="C6" s="44"/>
      <c r="H6" s="42"/>
      <c r="I6" s="43"/>
      <c r="J6" s="43"/>
      <c r="O6" s="42"/>
      <c r="P6" s="42"/>
      <c r="U6" s="42"/>
      <c r="V6" s="42"/>
      <c r="X6" s="42"/>
    </row>
    <row r="7" spans="1:25" s="33" customFormat="1" ht="48.75" customHeight="1" x14ac:dyDescent="0.25">
      <c r="A7" s="41"/>
      <c r="B7" s="231" t="s">
        <v>63</v>
      </c>
      <c r="C7" s="231" t="s">
        <v>62</v>
      </c>
      <c r="D7" s="231" t="s">
        <v>60</v>
      </c>
      <c r="E7" s="232" t="s">
        <v>59</v>
      </c>
      <c r="F7" s="231" t="s">
        <v>58</v>
      </c>
      <c r="G7" s="231"/>
      <c r="H7" s="241" t="s">
        <v>53</v>
      </c>
      <c r="I7" s="235" t="s">
        <v>57</v>
      </c>
      <c r="J7" s="237" t="s">
        <v>56</v>
      </c>
      <c r="K7" s="238"/>
      <c r="L7" s="239" t="s">
        <v>55</v>
      </c>
      <c r="M7" s="231" t="s">
        <v>54</v>
      </c>
      <c r="N7" s="231"/>
      <c r="O7" s="241" t="s">
        <v>53</v>
      </c>
      <c r="P7" s="232" t="s">
        <v>52</v>
      </c>
      <c r="Q7" s="231" t="s">
        <v>51</v>
      </c>
      <c r="R7" s="281" t="s">
        <v>50</v>
      </c>
      <c r="S7" s="231" t="s">
        <v>49</v>
      </c>
      <c r="T7" s="235" t="s">
        <v>48</v>
      </c>
      <c r="U7" s="231" t="s">
        <v>47</v>
      </c>
      <c r="V7" s="279" t="s">
        <v>340</v>
      </c>
      <c r="W7" s="280"/>
      <c r="X7" s="279" t="s">
        <v>341</v>
      </c>
      <c r="Y7" s="280"/>
    </row>
    <row r="8" spans="1:25" s="33" customFormat="1" ht="76.5" customHeight="1" x14ac:dyDescent="0.25">
      <c r="A8" s="41"/>
      <c r="B8" s="231"/>
      <c r="C8" s="231"/>
      <c r="D8" s="231"/>
      <c r="E8" s="232"/>
      <c r="F8" s="137" t="s">
        <v>44</v>
      </c>
      <c r="G8" s="137" t="s">
        <v>43</v>
      </c>
      <c r="H8" s="242"/>
      <c r="I8" s="236"/>
      <c r="J8" s="136" t="s">
        <v>46</v>
      </c>
      <c r="K8" s="37" t="s">
        <v>45</v>
      </c>
      <c r="L8" s="240"/>
      <c r="M8" s="35" t="s">
        <v>44</v>
      </c>
      <c r="N8" s="35" t="s">
        <v>43</v>
      </c>
      <c r="O8" s="242"/>
      <c r="P8" s="232"/>
      <c r="Q8" s="231"/>
      <c r="R8" s="281"/>
      <c r="S8" s="231"/>
      <c r="T8" s="236"/>
      <c r="U8" s="231"/>
      <c r="V8" s="34" t="s">
        <v>42</v>
      </c>
      <c r="W8" s="34" t="s">
        <v>41</v>
      </c>
      <c r="X8" s="34" t="s">
        <v>42</v>
      </c>
      <c r="Y8" s="34" t="s">
        <v>41</v>
      </c>
    </row>
    <row r="9" spans="1:25" s="19" customFormat="1" ht="122.25" customHeight="1" x14ac:dyDescent="0.25">
      <c r="A9" s="29">
        <v>1</v>
      </c>
      <c r="B9" s="139" t="s">
        <v>342</v>
      </c>
      <c r="C9" s="140" t="s">
        <v>343</v>
      </c>
      <c r="D9" s="139" t="s">
        <v>344</v>
      </c>
      <c r="E9" s="141" t="s">
        <v>15</v>
      </c>
      <c r="F9" s="142">
        <v>3</v>
      </c>
      <c r="G9" s="142">
        <v>3</v>
      </c>
      <c r="H9" s="143" t="str">
        <f>INDEX([2]Listas!$L$4:$P$8,F9,G9)</f>
        <v>ALTA</v>
      </c>
      <c r="I9" s="144" t="s">
        <v>345</v>
      </c>
      <c r="J9" s="141" t="s">
        <v>21</v>
      </c>
      <c r="K9" s="145" t="str">
        <f>IF('[2]Evaluación de Controles'!F8="X","Probabilidad",IF('[2]Evaluación de Controles'!H8="X","Impacto",))</f>
        <v>Probabilidad</v>
      </c>
      <c r="L9" s="142">
        <f>+'[2]Evaluación de Controles'!X8</f>
        <v>85</v>
      </c>
      <c r="M9" s="142">
        <f>IF('[2]Evaluación de Controles'!F8="X",IF(L9&gt;75,IF(F9&gt;2,F9-2,IF(F9&gt;1,F9-1,F9)),IF(L9&gt;50,IF(F9&gt;1,F9-1,F9),F9)),F9)</f>
        <v>1</v>
      </c>
      <c r="N9" s="142">
        <f>IF('[2]Evaluación de Controles'!H8="X",IF(L9&gt;75,IF(G9&gt;2,G9-2,IF(G9&gt;1,G9-1,G9)),IF(L9&gt;50,IF(G9&gt;1,G9-1,G9),G9)),G9)</f>
        <v>1</v>
      </c>
      <c r="O9" s="143" t="str">
        <f>INDEX([2]Listas!$L$4:$P$8,M9,N9)</f>
        <v>BAJA</v>
      </c>
      <c r="P9" s="141" t="s">
        <v>346</v>
      </c>
      <c r="Q9" s="144" t="s">
        <v>347</v>
      </c>
      <c r="R9" s="141" t="s">
        <v>246</v>
      </c>
      <c r="S9" s="142" t="s">
        <v>348</v>
      </c>
      <c r="T9" s="139" t="s">
        <v>349</v>
      </c>
      <c r="U9" s="139" t="s">
        <v>350</v>
      </c>
      <c r="V9" s="146">
        <v>0.4</v>
      </c>
      <c r="W9" s="147" t="s">
        <v>351</v>
      </c>
      <c r="X9" s="146">
        <v>1</v>
      </c>
      <c r="Y9" s="147" t="s">
        <v>352</v>
      </c>
    </row>
    <row r="10" spans="1:25" s="19" customFormat="1" ht="122.25" customHeight="1" x14ac:dyDescent="0.25">
      <c r="A10" s="29">
        <v>2</v>
      </c>
      <c r="B10" s="139" t="s">
        <v>353</v>
      </c>
      <c r="C10" s="140" t="s">
        <v>354</v>
      </c>
      <c r="D10" s="139" t="s">
        <v>355</v>
      </c>
      <c r="E10" s="141" t="s">
        <v>100</v>
      </c>
      <c r="F10" s="142">
        <v>3</v>
      </c>
      <c r="G10" s="142">
        <v>3</v>
      </c>
      <c r="H10" s="143" t="str">
        <f>INDEX([2]Listas!$L$4:$P$8,F10,G10)</f>
        <v>ALTA</v>
      </c>
      <c r="I10" s="139" t="s">
        <v>356</v>
      </c>
      <c r="J10" s="141" t="s">
        <v>13</v>
      </c>
      <c r="K10" s="145" t="str">
        <f>IF('[2]Evaluación de Controles'!F9="X","Probabilidad",IF('[2]Evaluación de Controles'!H9="X","Impacto",))</f>
        <v>Probabilidad</v>
      </c>
      <c r="L10" s="142">
        <f>'[2]Evaluación de Controles'!X9</f>
        <v>85</v>
      </c>
      <c r="M10" s="142">
        <f>IF('[2]Evaluación de Controles'!F9="X",IF(L10&gt;75,IF(F10&gt;2,F10-2,IF(F10&gt;1,F10-1,F10)),IF(L10&gt;50,IF(F10&gt;1,F10-1,F10),F10)),F10)</f>
        <v>1</v>
      </c>
      <c r="N10" s="142">
        <f>IF('[2]Evaluación de Controles'!H9="X",IF(L10&gt;75,IF(G10&gt;2,G10-2,IF(G10&gt;1,G10-1,G10)),IF(L10&gt;50,IF(G10&gt;1,G10-1,G10),G10)),G10)</f>
        <v>3</v>
      </c>
      <c r="O10" s="143" t="str">
        <f>INDEX([2]Listas!$L$4:$P$8,M10,N10)</f>
        <v>MODERADA</v>
      </c>
      <c r="P10" s="141" t="s">
        <v>357</v>
      </c>
      <c r="Q10" s="144" t="s">
        <v>358</v>
      </c>
      <c r="R10" s="141" t="s">
        <v>246</v>
      </c>
      <c r="S10" s="142" t="s">
        <v>348</v>
      </c>
      <c r="T10" s="139" t="s">
        <v>359</v>
      </c>
      <c r="U10" s="139" t="s">
        <v>360</v>
      </c>
      <c r="V10" s="146">
        <v>1</v>
      </c>
      <c r="W10" s="147" t="s">
        <v>361</v>
      </c>
      <c r="X10" s="146">
        <v>1</v>
      </c>
      <c r="Y10" s="147" t="s">
        <v>362</v>
      </c>
    </row>
    <row r="11" spans="1:25" s="19" customFormat="1" ht="153.75" customHeight="1" x14ac:dyDescent="0.25">
      <c r="A11" s="29">
        <v>3</v>
      </c>
      <c r="B11" s="139" t="s">
        <v>363</v>
      </c>
      <c r="C11" s="140" t="s">
        <v>364</v>
      </c>
      <c r="D11" s="139" t="s">
        <v>365</v>
      </c>
      <c r="E11" s="141" t="s">
        <v>100</v>
      </c>
      <c r="F11" s="142">
        <v>2</v>
      </c>
      <c r="G11" s="142">
        <v>4</v>
      </c>
      <c r="H11" s="143" t="str">
        <f>INDEX([2]Listas!$L$4:$P$8,F11,G11)</f>
        <v>ALTA</v>
      </c>
      <c r="I11" s="144" t="s">
        <v>366</v>
      </c>
      <c r="J11" s="141" t="s">
        <v>13</v>
      </c>
      <c r="K11" s="145" t="str">
        <f>IF('[2]Evaluación de Controles'!F10="X","Probabilidad",IF('[2]Evaluación de Controles'!H10="X","Impacto",))</f>
        <v>Probabilidad</v>
      </c>
      <c r="L11" s="142">
        <f>'[2]Evaluación de Controles'!X10</f>
        <v>30</v>
      </c>
      <c r="M11" s="142">
        <f>IF('[2]Evaluación de Controles'!F10="X",IF(L11&gt;75,IF(F11&gt;2,F11-2,IF(F11&gt;1,F11-1,F11)),IF(L11&gt;50,IF(F11&gt;1,F11-1,F11),F11)),F11)</f>
        <v>2</v>
      </c>
      <c r="N11" s="142">
        <f>IF('[2]Evaluación de Controles'!H10="X",IF(L11&gt;75,IF(G11&gt;2,G11-2,IF(G11&gt;1,G11-1,G11)),IF(L11&gt;50,IF(G11&gt;1,G11-1,G11),G11)),G11)</f>
        <v>4</v>
      </c>
      <c r="O11" s="143" t="str">
        <f>INDEX([2]Listas!$L$4:$P$8,M11,N11)</f>
        <v>ALTA</v>
      </c>
      <c r="P11" s="141" t="s">
        <v>98</v>
      </c>
      <c r="Q11" s="144" t="s">
        <v>367</v>
      </c>
      <c r="R11" s="141" t="s">
        <v>246</v>
      </c>
      <c r="S11" s="142" t="s">
        <v>348</v>
      </c>
      <c r="T11" s="139" t="s">
        <v>368</v>
      </c>
      <c r="U11" s="139" t="s">
        <v>369</v>
      </c>
      <c r="V11" s="148">
        <v>0.3</v>
      </c>
      <c r="W11" s="149" t="s">
        <v>370</v>
      </c>
      <c r="X11" s="148">
        <v>0.3</v>
      </c>
      <c r="Y11" s="149" t="s">
        <v>370</v>
      </c>
    </row>
    <row r="12" spans="1:25" s="19" customFormat="1" ht="103.5" customHeight="1" x14ac:dyDescent="0.25">
      <c r="A12" s="29">
        <v>4</v>
      </c>
      <c r="B12" s="139" t="s">
        <v>371</v>
      </c>
      <c r="C12" s="140" t="s">
        <v>372</v>
      </c>
      <c r="D12" s="139" t="s">
        <v>373</v>
      </c>
      <c r="E12" s="141" t="s">
        <v>100</v>
      </c>
      <c r="F12" s="142">
        <v>2</v>
      </c>
      <c r="G12" s="142">
        <v>4</v>
      </c>
      <c r="H12" s="143" t="str">
        <f>INDEX([2]Listas!$L$4:$P$8,F12,G12)</f>
        <v>ALTA</v>
      </c>
      <c r="I12" s="139" t="s">
        <v>374</v>
      </c>
      <c r="J12" s="141" t="s">
        <v>13</v>
      </c>
      <c r="K12" s="145" t="str">
        <f>IF('[2]Evaluación de Controles'!F11="X","Probabilidad",IF('[2]Evaluación de Controles'!H11="X","Impacto",))</f>
        <v>Probabilidad</v>
      </c>
      <c r="L12" s="142">
        <f>'[2]Evaluación de Controles'!X11</f>
        <v>85</v>
      </c>
      <c r="M12" s="142">
        <f>IF('[2]Evaluación de Controles'!F11="X",IF(L12&gt;75,IF(F12&gt;2,F12-2,IF(F12&gt;1,F12-1,F12)),IF(L12&gt;50,IF(F12&gt;1,F12-1,F12),F12)),F12)</f>
        <v>1</v>
      </c>
      <c r="N12" s="142">
        <f>IF('[2]Evaluación de Controles'!H11="X",IF(L12&gt;75,IF(G12&gt;2,G12-2,IF(G12&gt;1,G12-1,G12)),IF(L12&gt;50,IF(G12&gt;1,G12-1,G12),G12)),G12)</f>
        <v>2</v>
      </c>
      <c r="O12" s="143" t="str">
        <f>INDEX([2]Listas!$L$4:$P$8,M12,N12)</f>
        <v>BAJA</v>
      </c>
      <c r="P12" s="141" t="s">
        <v>346</v>
      </c>
      <c r="Q12" s="144" t="s">
        <v>375</v>
      </c>
      <c r="R12" s="141" t="s">
        <v>162</v>
      </c>
      <c r="S12" s="142" t="s">
        <v>348</v>
      </c>
      <c r="T12" s="139" t="s">
        <v>376</v>
      </c>
      <c r="U12" s="139" t="s">
        <v>377</v>
      </c>
      <c r="V12" s="146">
        <f>14/14</f>
        <v>1</v>
      </c>
      <c r="W12" s="150" t="s">
        <v>378</v>
      </c>
      <c r="X12" s="146">
        <f>14/14</f>
        <v>1</v>
      </c>
      <c r="Y12" s="150" t="s">
        <v>379</v>
      </c>
    </row>
    <row r="13" spans="1:25" s="19" customFormat="1" ht="66.75" hidden="1" customHeight="1" x14ac:dyDescent="0.25">
      <c r="A13" s="29"/>
      <c r="B13" s="22"/>
      <c r="C13" s="28"/>
      <c r="D13" s="22"/>
      <c r="E13" s="23"/>
      <c r="F13" s="22"/>
      <c r="G13" s="22"/>
      <c r="H13" s="26"/>
      <c r="I13" s="27"/>
      <c r="J13" s="151"/>
      <c r="K13" s="152"/>
      <c r="L13" s="22"/>
      <c r="M13" s="22"/>
      <c r="N13" s="22"/>
      <c r="O13" s="26"/>
      <c r="P13" s="153"/>
      <c r="Q13" s="24"/>
      <c r="R13" s="23"/>
      <c r="S13" s="22"/>
      <c r="T13" s="22"/>
      <c r="U13" s="22"/>
      <c r="V13" s="54"/>
      <c r="W13" s="20"/>
      <c r="X13" s="54"/>
      <c r="Y13" s="20"/>
    </row>
    <row r="14" spans="1:25" s="19" customFormat="1" ht="61.5" hidden="1" customHeight="1" x14ac:dyDescent="0.25">
      <c r="A14" s="29"/>
      <c r="B14" s="22"/>
      <c r="C14" s="28"/>
      <c r="D14" s="22"/>
      <c r="E14" s="23"/>
      <c r="F14" s="22"/>
      <c r="G14" s="22"/>
      <c r="H14" s="26"/>
      <c r="I14" s="27"/>
      <c r="J14" s="151"/>
      <c r="K14" s="152"/>
      <c r="L14" s="22"/>
      <c r="M14" s="22"/>
      <c r="N14" s="22"/>
      <c r="O14" s="26"/>
      <c r="P14" s="153"/>
      <c r="Q14" s="24"/>
      <c r="R14" s="23"/>
      <c r="S14" s="22"/>
      <c r="T14" s="22"/>
      <c r="U14" s="22"/>
      <c r="V14" s="54"/>
      <c r="W14" s="20"/>
      <c r="X14" s="54"/>
      <c r="Y14" s="20"/>
    </row>
    <row r="15" spans="1:25" x14ac:dyDescent="0.2">
      <c r="H15" s="1"/>
      <c r="I15" s="1"/>
      <c r="J15" s="1"/>
      <c r="O15" s="1"/>
      <c r="P15" s="1"/>
      <c r="U15" s="1"/>
      <c r="V15" s="1"/>
      <c r="X15" s="1"/>
    </row>
    <row r="16" spans="1:25" x14ac:dyDescent="0.2">
      <c r="F16" s="256" t="s">
        <v>6</v>
      </c>
      <c r="G16" s="256"/>
      <c r="H16" s="10">
        <f>COUNTIF(H9:H12,"BAJA")</f>
        <v>0</v>
      </c>
      <c r="I16" s="1"/>
      <c r="J16" s="1"/>
      <c r="M16" s="256" t="s">
        <v>6</v>
      </c>
      <c r="N16" s="256"/>
      <c r="O16" s="10">
        <f>COUNTIF(O9:O12,"BAJA")</f>
        <v>2</v>
      </c>
      <c r="P16" s="1"/>
      <c r="U16" s="1"/>
      <c r="V16" s="1"/>
      <c r="X16" s="1"/>
    </row>
    <row r="17" spans="2:24" x14ac:dyDescent="0.2">
      <c r="F17" s="256" t="s">
        <v>5</v>
      </c>
      <c r="G17" s="256"/>
      <c r="H17" s="10">
        <f>COUNTIF(H9:H12,"MODERADA")</f>
        <v>0</v>
      </c>
      <c r="I17" s="1"/>
      <c r="J17" s="1"/>
      <c r="M17" s="256" t="s">
        <v>5</v>
      </c>
      <c r="N17" s="256"/>
      <c r="O17" s="10">
        <f>COUNTIF(O9:O12,"MODERADA")</f>
        <v>1</v>
      </c>
      <c r="P17" s="1"/>
      <c r="U17" s="1"/>
      <c r="V17" s="1"/>
      <c r="X17" s="1"/>
    </row>
    <row r="18" spans="2:24" x14ac:dyDescent="0.2">
      <c r="F18" s="256" t="s">
        <v>4</v>
      </c>
      <c r="G18" s="256"/>
      <c r="H18" s="10">
        <f>COUNTIF(H9:H12,"ALTA")</f>
        <v>4</v>
      </c>
      <c r="I18" s="1"/>
      <c r="J18" s="1"/>
      <c r="M18" s="256" t="s">
        <v>4</v>
      </c>
      <c r="N18" s="256"/>
      <c r="O18" s="10">
        <f>COUNTIF(O9:O12,"ALTA")</f>
        <v>1</v>
      </c>
      <c r="P18" s="1"/>
      <c r="U18" s="1"/>
      <c r="V18" s="1"/>
      <c r="X18" s="1"/>
    </row>
    <row r="19" spans="2:24" x14ac:dyDescent="0.2">
      <c r="B19" s="15"/>
      <c r="D19" s="15"/>
      <c r="F19" s="256" t="s">
        <v>1</v>
      </c>
      <c r="G19" s="256"/>
      <c r="H19" s="10">
        <f>COUNTIF(H9:H12,"EXTREMA")</f>
        <v>0</v>
      </c>
      <c r="I19" s="1"/>
      <c r="J19" s="1"/>
      <c r="M19" s="256" t="s">
        <v>1</v>
      </c>
      <c r="N19" s="256"/>
      <c r="O19" s="10">
        <f>COUNTIF(O9:O12,"EXTREMA")</f>
        <v>0</v>
      </c>
      <c r="P19" s="1"/>
      <c r="U19" s="1"/>
      <c r="V19" s="1"/>
      <c r="X19" s="1"/>
    </row>
    <row r="20" spans="2:24" ht="33" customHeight="1" x14ac:dyDescent="0.2">
      <c r="B20" s="13" t="s">
        <v>3</v>
      </c>
      <c r="D20" s="13" t="s">
        <v>2</v>
      </c>
      <c r="H20" s="1"/>
      <c r="I20" s="1"/>
      <c r="J20" s="1"/>
      <c r="O20" s="1"/>
      <c r="P20" s="1"/>
      <c r="U20" s="1"/>
      <c r="V20" s="1"/>
      <c r="X20" s="1"/>
    </row>
    <row r="22" spans="2:24" ht="15.75" x14ac:dyDescent="0.2">
      <c r="B22" s="6" t="s">
        <v>380</v>
      </c>
      <c r="C22" s="5" t="s">
        <v>381</v>
      </c>
      <c r="D22" s="154" t="s">
        <v>382</v>
      </c>
    </row>
  </sheetData>
  <mergeCells count="33">
    <mergeCell ref="H7:H8"/>
    <mergeCell ref="B1:U1"/>
    <mergeCell ref="B2:U2"/>
    <mergeCell ref="E4:P4"/>
    <mergeCell ref="Q4:R4"/>
    <mergeCell ref="S4:U4"/>
    <mergeCell ref="E5:U5"/>
    <mergeCell ref="B7:B8"/>
    <mergeCell ref="C7:C8"/>
    <mergeCell ref="D7:D8"/>
    <mergeCell ref="E7:E8"/>
    <mergeCell ref="F7:G7"/>
    <mergeCell ref="J7:K7"/>
    <mergeCell ref="L7:L8"/>
    <mergeCell ref="M7:N7"/>
    <mergeCell ref="O7:O8"/>
    <mergeCell ref="P7:P8"/>
    <mergeCell ref="F19:G19"/>
    <mergeCell ref="M19:N19"/>
    <mergeCell ref="X7:Y7"/>
    <mergeCell ref="F16:G16"/>
    <mergeCell ref="M16:N16"/>
    <mergeCell ref="F17:G17"/>
    <mergeCell ref="M17:N17"/>
    <mergeCell ref="F18:G18"/>
    <mergeCell ref="M18:N18"/>
    <mergeCell ref="Q7:Q8"/>
    <mergeCell ref="R7:R8"/>
    <mergeCell ref="S7:S8"/>
    <mergeCell ref="T7:T8"/>
    <mergeCell ref="U7:U8"/>
    <mergeCell ref="V7:W7"/>
    <mergeCell ref="I7:I8"/>
  </mergeCells>
  <conditionalFormatting sqref="H3 O3 H6:H8 O6:O8 H15:H1048576 O15:O1048576">
    <cfRule type="cellIs" dxfId="535" priority="14" operator="equal">
      <formula>"BAJA"</formula>
    </cfRule>
  </conditionalFormatting>
  <conditionalFormatting sqref="H3 O3 H6:H8 O6:O8 H15:H1048576 O15:O1048576">
    <cfRule type="cellIs" dxfId="534" priority="11" operator="equal">
      <formula>"EXTREMA"</formula>
    </cfRule>
    <cfRule type="cellIs" dxfId="533" priority="12" operator="equal">
      <formula>"ALTA"</formula>
    </cfRule>
    <cfRule type="cellIs" dxfId="532" priority="13" operator="equal">
      <formula>"MODERADA"</formula>
    </cfRule>
  </conditionalFormatting>
  <conditionalFormatting sqref="E3:F3 M3:N3 E6:F6 F7:G14 E15:F1048576 M6:N8 M15:N1048576">
    <cfRule type="colorScale" priority="10">
      <colorScale>
        <cfvo type="num" val="1"/>
        <cfvo type="num" val="3"/>
        <cfvo type="num" val="5"/>
        <color theme="6" tint="-0.499984740745262"/>
        <color rgb="FFFFFF00"/>
        <color rgb="FFC00000"/>
      </colorScale>
    </cfRule>
  </conditionalFormatting>
  <conditionalFormatting sqref="H9:H14">
    <cfRule type="cellIs" dxfId="531" priority="6" operator="equal">
      <formula>"EXTREMA"</formula>
    </cfRule>
    <cfRule type="cellIs" dxfId="530" priority="7" operator="equal">
      <formula>"ALTA"</formula>
    </cfRule>
    <cfRule type="cellIs" dxfId="529" priority="8" operator="equal">
      <formula>"MODERADA"</formula>
    </cfRule>
    <cfRule type="cellIs" dxfId="528" priority="9" operator="equal">
      <formula>"BAJA"</formula>
    </cfRule>
  </conditionalFormatting>
  <conditionalFormatting sqref="O9:O14">
    <cfRule type="cellIs" dxfId="527" priority="2" operator="equal">
      <formula>"EXTREMA"</formula>
    </cfRule>
    <cfRule type="cellIs" dxfId="526" priority="3" operator="equal">
      <formula>"ALTA"</formula>
    </cfRule>
    <cfRule type="cellIs" dxfId="525" priority="4" operator="equal">
      <formula>"MODERADA"</formula>
    </cfRule>
    <cfRule type="cellIs" dxfId="524" priority="5" operator="equal">
      <formula>"BAJA"</formula>
    </cfRule>
  </conditionalFormatting>
  <conditionalFormatting sqref="M9:N14">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35433070866141736" bottom="0.15748031496062992" header="0.31496062992125984" footer="0.15748031496062992"/>
  <pageSetup paperSize="258" scale="55"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'D:\CONTROL INTERNO\DOCUMENTOS 2021\4. MAPA DE RIESGOS Y SEGUIMIENTOS\0. Actualizacion y suscripcion 2021\[4. Mapa de Riesgos control interno 2021.xlsx]Listas'!#REF!</xm:f>
          </x14:formula1>
          <xm:sqref>J9:J14</xm:sqref>
        </x14:dataValidation>
        <x14:dataValidation type="list" showInputMessage="1" showErrorMessage="1">
          <x14:formula1>
            <xm:f>'D:\CONTROL INTERNO\DOCUMENTOS 2021\4. MAPA DE RIESGOS Y SEGUIMIENTOS\0. Actualizacion y suscripcion 2021\[4. Mapa de Riesgos control interno 2021.xlsx]Listas'!#REF!</xm:f>
          </x14:formula1>
          <xm:sqref>E9:E14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autoPageBreaks="0" fitToPage="1"/>
  </sheetPr>
  <dimension ref="A1:AC28"/>
  <sheetViews>
    <sheetView showGridLines="0" view="pageBreakPreview" zoomScale="55" zoomScaleNormal="55" zoomScaleSheetLayoutView="55" workbookViewId="0">
      <selection activeCell="D1" sqref="D1:R3"/>
    </sheetView>
  </sheetViews>
  <sheetFormatPr baseColWidth="10" defaultColWidth="11.42578125" defaultRowHeight="12" x14ac:dyDescent="0.2"/>
  <cols>
    <col min="1" max="1" width="4.710937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24.5703125" style="1" customWidth="1"/>
    <col min="21" max="21" width="19.85546875" style="2" customWidth="1"/>
    <col min="22" max="22" width="19" style="2" hidden="1" customWidth="1"/>
    <col min="23" max="23" width="57.85546875" style="1" hidden="1" customWidth="1"/>
    <col min="24" max="24" width="38.28515625" style="1" hidden="1" customWidth="1"/>
    <col min="25" max="25" width="72.140625" style="1" hidden="1" customWidth="1"/>
    <col min="26" max="26" width="34.7109375" style="1" hidden="1" customWidth="1"/>
    <col min="27" max="27" width="80.140625" style="1" hidden="1" customWidth="1"/>
    <col min="28" max="28" width="23.5703125" style="2" hidden="1" customWidth="1"/>
    <col min="29" max="29" width="8.85546875" style="1" hidden="1" customWidth="1"/>
    <col min="30" max="16384" width="11.42578125" style="1"/>
  </cols>
  <sheetData>
    <row r="1" spans="1:29" ht="21" customHeight="1" x14ac:dyDescent="0.25">
      <c r="B1" s="287"/>
      <c r="C1" s="288"/>
      <c r="D1" s="352" t="s">
        <v>69</v>
      </c>
      <c r="E1" s="353"/>
      <c r="F1" s="353"/>
      <c r="G1" s="353"/>
      <c r="H1" s="353"/>
      <c r="I1" s="353"/>
      <c r="J1" s="353"/>
      <c r="K1" s="353"/>
      <c r="L1" s="353"/>
      <c r="M1" s="353"/>
      <c r="N1" s="353"/>
      <c r="O1" s="353"/>
      <c r="P1" s="353"/>
      <c r="Q1" s="353"/>
      <c r="R1" s="354"/>
      <c r="S1" s="293" t="s">
        <v>73</v>
      </c>
      <c r="T1" s="293"/>
      <c r="U1" s="293"/>
      <c r="V1" s="288"/>
      <c r="W1" s="288"/>
      <c r="X1" s="288"/>
      <c r="Y1" s="294"/>
      <c r="AB1" s="1"/>
    </row>
    <row r="2" spans="1:29" ht="21" customHeight="1" x14ac:dyDescent="0.2">
      <c r="B2" s="289"/>
      <c r="C2" s="290"/>
      <c r="D2" s="355"/>
      <c r="E2" s="356"/>
      <c r="F2" s="356"/>
      <c r="G2" s="356"/>
      <c r="H2" s="356"/>
      <c r="I2" s="356"/>
      <c r="J2" s="356"/>
      <c r="K2" s="356"/>
      <c r="L2" s="356"/>
      <c r="M2" s="356"/>
      <c r="N2" s="356"/>
      <c r="O2" s="356"/>
      <c r="P2" s="356"/>
      <c r="Q2" s="356"/>
      <c r="R2" s="357"/>
      <c r="S2" s="267" t="s">
        <v>70</v>
      </c>
      <c r="T2" s="267"/>
      <c r="U2" s="267"/>
      <c r="V2" s="290"/>
      <c r="W2" s="290"/>
      <c r="X2" s="290"/>
      <c r="Y2" s="295"/>
      <c r="AB2" s="1"/>
    </row>
    <row r="3" spans="1:29" ht="40.5" customHeight="1" thickBot="1" x14ac:dyDescent="0.25">
      <c r="B3" s="291"/>
      <c r="C3" s="292"/>
      <c r="D3" s="358" t="s">
        <v>72</v>
      </c>
      <c r="E3" s="359"/>
      <c r="F3" s="359"/>
      <c r="G3" s="359"/>
      <c r="H3" s="359"/>
      <c r="I3" s="359"/>
      <c r="J3" s="359"/>
      <c r="K3" s="359"/>
      <c r="L3" s="359"/>
      <c r="M3" s="359"/>
      <c r="N3" s="359"/>
      <c r="O3" s="359"/>
      <c r="P3" s="359"/>
      <c r="Q3" s="359"/>
      <c r="R3" s="360"/>
      <c r="S3" s="297" t="s">
        <v>71</v>
      </c>
      <c r="T3" s="297"/>
      <c r="U3" s="297"/>
      <c r="V3" s="292"/>
      <c r="W3" s="292"/>
      <c r="X3" s="292"/>
      <c r="Y3" s="296"/>
      <c r="AB3" s="1"/>
    </row>
    <row r="4" spans="1:29" ht="15.75" customHeight="1" x14ac:dyDescent="0.35">
      <c r="D4" s="48"/>
      <c r="E4" s="48"/>
      <c r="F4" s="48"/>
      <c r="G4" s="48"/>
      <c r="H4" s="49"/>
      <c r="I4" s="48"/>
      <c r="J4" s="48"/>
      <c r="K4" s="48"/>
      <c r="L4" s="48"/>
    </row>
    <row r="5" spans="1:29" s="19" customFormat="1" ht="50.25" customHeight="1" x14ac:dyDescent="0.25">
      <c r="A5" s="45"/>
      <c r="D5" s="129" t="s">
        <v>68</v>
      </c>
      <c r="E5" s="227" t="s">
        <v>383</v>
      </c>
      <c r="F5" s="227"/>
      <c r="G5" s="227"/>
      <c r="H5" s="227"/>
      <c r="I5" s="227"/>
      <c r="J5" s="227"/>
      <c r="K5" s="227"/>
      <c r="L5" s="227"/>
      <c r="M5" s="227"/>
      <c r="N5" s="227"/>
      <c r="O5" s="227"/>
      <c r="P5" s="227"/>
      <c r="Q5" s="228" t="s">
        <v>66</v>
      </c>
      <c r="R5" s="228"/>
      <c r="S5" s="229">
        <v>2021</v>
      </c>
      <c r="T5" s="229"/>
      <c r="U5" s="229"/>
      <c r="V5" s="47"/>
      <c r="AB5" s="47"/>
    </row>
    <row r="6" spans="1:29" s="19" customFormat="1" ht="81.75" customHeight="1" x14ac:dyDescent="0.25">
      <c r="A6" s="45"/>
      <c r="D6" s="129" t="s">
        <v>65</v>
      </c>
      <c r="E6" s="230" t="s">
        <v>384</v>
      </c>
      <c r="F6" s="230"/>
      <c r="G6" s="230"/>
      <c r="H6" s="230"/>
      <c r="I6" s="230"/>
      <c r="J6" s="230"/>
      <c r="K6" s="230"/>
      <c r="L6" s="230"/>
      <c r="M6" s="230"/>
      <c r="N6" s="230"/>
      <c r="O6" s="230"/>
      <c r="P6" s="230"/>
      <c r="Q6" s="230"/>
      <c r="R6" s="230"/>
      <c r="S6" s="230"/>
      <c r="T6" s="230"/>
      <c r="U6" s="230"/>
      <c r="V6" s="57"/>
      <c r="AB6" s="57"/>
    </row>
    <row r="7" spans="1:29" s="19" customFormat="1" ht="15" x14ac:dyDescent="0.25">
      <c r="A7" s="45"/>
      <c r="B7" s="44"/>
      <c r="C7" s="44"/>
      <c r="H7" s="42"/>
      <c r="I7" s="43"/>
      <c r="J7" s="43"/>
      <c r="O7" s="42"/>
      <c r="P7" s="42"/>
      <c r="U7" s="42"/>
      <c r="V7" s="42"/>
      <c r="AB7" s="42"/>
    </row>
    <row r="8" spans="1:29" s="33" customFormat="1" ht="30" customHeight="1" x14ac:dyDescent="0.25">
      <c r="A8" s="41"/>
      <c r="B8" s="231" t="s">
        <v>63</v>
      </c>
      <c r="C8" s="231" t="s">
        <v>62</v>
      </c>
      <c r="D8" s="231" t="s">
        <v>60</v>
      </c>
      <c r="E8" s="232" t="s">
        <v>59</v>
      </c>
      <c r="F8" s="231" t="s">
        <v>58</v>
      </c>
      <c r="G8" s="231"/>
      <c r="H8" s="241" t="s">
        <v>53</v>
      </c>
      <c r="I8" s="235" t="s">
        <v>57</v>
      </c>
      <c r="J8" s="237" t="s">
        <v>56</v>
      </c>
      <c r="K8" s="238"/>
      <c r="L8" s="239" t="s">
        <v>55</v>
      </c>
      <c r="M8" s="231" t="s">
        <v>54</v>
      </c>
      <c r="N8" s="231"/>
      <c r="O8" s="241" t="s">
        <v>53</v>
      </c>
      <c r="P8" s="232" t="s">
        <v>52</v>
      </c>
      <c r="Q8" s="231" t="s">
        <v>51</v>
      </c>
      <c r="R8" s="281" t="s">
        <v>50</v>
      </c>
      <c r="S8" s="231" t="s">
        <v>385</v>
      </c>
      <c r="T8" s="235" t="s">
        <v>48</v>
      </c>
      <c r="U8" s="231" t="s">
        <v>47</v>
      </c>
      <c r="V8" s="233" t="s">
        <v>386</v>
      </c>
      <c r="W8" s="234"/>
      <c r="X8" s="233" t="s">
        <v>387</v>
      </c>
      <c r="Y8" s="234"/>
      <c r="Z8" s="233" t="s">
        <v>388</v>
      </c>
      <c r="AA8" s="234"/>
      <c r="AB8" s="233" t="s">
        <v>389</v>
      </c>
      <c r="AC8" s="234"/>
    </row>
    <row r="9" spans="1:29" s="33" customFormat="1" ht="73.5" customHeight="1" x14ac:dyDescent="0.25">
      <c r="A9" s="41"/>
      <c r="B9" s="231"/>
      <c r="C9" s="231"/>
      <c r="D9" s="231"/>
      <c r="E9" s="232"/>
      <c r="F9" s="137" t="s">
        <v>44</v>
      </c>
      <c r="G9" s="137" t="s">
        <v>43</v>
      </c>
      <c r="H9" s="242"/>
      <c r="I9" s="236"/>
      <c r="J9" s="136" t="s">
        <v>46</v>
      </c>
      <c r="K9" s="37" t="s">
        <v>45</v>
      </c>
      <c r="L9" s="240"/>
      <c r="M9" s="35" t="s">
        <v>44</v>
      </c>
      <c r="N9" s="35" t="s">
        <v>43</v>
      </c>
      <c r="O9" s="242"/>
      <c r="P9" s="232"/>
      <c r="Q9" s="231"/>
      <c r="R9" s="281"/>
      <c r="S9" s="231"/>
      <c r="T9" s="236"/>
      <c r="U9" s="231"/>
      <c r="V9" s="34" t="s">
        <v>390</v>
      </c>
      <c r="W9" s="155" t="s">
        <v>41</v>
      </c>
      <c r="X9" s="34" t="s">
        <v>390</v>
      </c>
      <c r="Y9" s="155" t="s">
        <v>41</v>
      </c>
      <c r="Z9" s="34" t="s">
        <v>390</v>
      </c>
      <c r="AA9" s="155" t="s">
        <v>41</v>
      </c>
      <c r="AB9" s="34" t="s">
        <v>390</v>
      </c>
      <c r="AC9" s="34" t="s">
        <v>41</v>
      </c>
    </row>
    <row r="10" spans="1:29" s="19" customFormat="1" ht="282" customHeight="1" x14ac:dyDescent="0.25">
      <c r="A10" s="156">
        <v>1</v>
      </c>
      <c r="B10" s="139" t="s">
        <v>391</v>
      </c>
      <c r="C10" s="139" t="s">
        <v>392</v>
      </c>
      <c r="D10" s="139" t="s">
        <v>393</v>
      </c>
      <c r="E10" s="141" t="s">
        <v>100</v>
      </c>
      <c r="F10" s="142">
        <v>3</v>
      </c>
      <c r="G10" s="142">
        <v>5</v>
      </c>
      <c r="H10" s="143" t="str">
        <f>INDEX([3]Listas!$L$4:$P$8,F10,G10)</f>
        <v>EXTREMA</v>
      </c>
      <c r="I10" s="139" t="s">
        <v>394</v>
      </c>
      <c r="J10" s="141" t="s">
        <v>13</v>
      </c>
      <c r="K10" s="145" t="str">
        <f>IF('[3]Evaluación de Controles'!F12="X","Probabilidad",IF('[3]Evaluación de Controles'!H12="X","Impacto",))</f>
        <v>Probabilidad</v>
      </c>
      <c r="L10" s="157">
        <f>+'[3]Evaluación de Controles'!X12</f>
        <v>60</v>
      </c>
      <c r="M10" s="142">
        <f>IF('[3]Evaluación de Controles'!F12="X",IF(L10&gt;75,IF(F10&gt;2,F10-2,IF(F10&gt;1,F10-1,F10)),IF(L10&gt;50,IF(F10&gt;1,F10-1,F10),F10)),F10)</f>
        <v>2</v>
      </c>
      <c r="N10" s="142">
        <f>IF('[3]Evaluación de Controles'!H12="X",IF(L10&gt;75,IF(G10&gt;2,G10-2,IF(G10&gt;1,G10-1,G10)),IF(L10&gt;50,IF(G10&gt;1,G10-1,G10),G10)),G10)</f>
        <v>5</v>
      </c>
      <c r="O10" s="143" t="str">
        <f>INDEX([3]Listas!$L$4:$P$8,M10,N10)</f>
        <v>EXTREMA</v>
      </c>
      <c r="P10" s="158" t="s">
        <v>144</v>
      </c>
      <c r="Q10" s="144" t="s">
        <v>395</v>
      </c>
      <c r="R10" s="141" t="s">
        <v>396</v>
      </c>
      <c r="S10" s="142" t="s">
        <v>397</v>
      </c>
      <c r="T10" s="139" t="s">
        <v>398</v>
      </c>
      <c r="U10" s="139" t="s">
        <v>399</v>
      </c>
      <c r="V10" s="159"/>
      <c r="W10" s="130"/>
      <c r="X10" s="159">
        <v>1</v>
      </c>
      <c r="Y10" s="130" t="s">
        <v>400</v>
      </c>
      <c r="Z10" s="159">
        <v>1</v>
      </c>
      <c r="AA10" s="130" t="s">
        <v>401</v>
      </c>
      <c r="AB10" s="159">
        <v>1</v>
      </c>
      <c r="AC10" s="130" t="s">
        <v>401</v>
      </c>
    </row>
    <row r="11" spans="1:29" s="19" customFormat="1" ht="245.25" customHeight="1" x14ac:dyDescent="0.25">
      <c r="A11" s="156">
        <v>2</v>
      </c>
      <c r="B11" s="139" t="s">
        <v>402</v>
      </c>
      <c r="C11" s="139" t="s">
        <v>403</v>
      </c>
      <c r="D11" s="139" t="s">
        <v>404</v>
      </c>
      <c r="E11" s="141" t="s">
        <v>80</v>
      </c>
      <c r="F11" s="142">
        <v>1</v>
      </c>
      <c r="G11" s="142">
        <v>5</v>
      </c>
      <c r="H11" s="143" t="str">
        <f>INDEX([3]Listas!$L$4:$P$8,F11,G11)</f>
        <v>ALTA</v>
      </c>
      <c r="I11" s="139" t="s">
        <v>405</v>
      </c>
      <c r="J11" s="141" t="s">
        <v>13</v>
      </c>
      <c r="K11" s="145" t="str">
        <f>IF('[3]Evaluación de Controles'!F13="X","Probabilidad",IF('[3]Evaluación de Controles'!H13="X","Impacto",))</f>
        <v>Probabilidad</v>
      </c>
      <c r="L11" s="157">
        <f>+'[3]Evaluación de Controles'!X13</f>
        <v>20</v>
      </c>
      <c r="M11" s="142">
        <f>IF('[3]Evaluación de Controles'!F13="X",IF(L11&gt;75,IF(F11&gt;2,F11-2,IF(F11&gt;1,F11-1,F11)),IF(L11&gt;50,IF(F11&gt;1,F11-1,F11),F11)),F11)</f>
        <v>1</v>
      </c>
      <c r="N11" s="142">
        <f>IF('[3]Evaluación de Controles'!H13="X",IF(L11&gt;75,IF(G11&gt;2,G11-2,IF(G11&gt;1,G11-1,G11)),IF(L11&gt;50,IF(G11&gt;1,G11-1,G11),G11)),G11)</f>
        <v>5</v>
      </c>
      <c r="O11" s="143" t="str">
        <f>INDEX([3]Listas!$L$4:$P$8,M11,N11)</f>
        <v>ALTA</v>
      </c>
      <c r="P11" s="141" t="s">
        <v>144</v>
      </c>
      <c r="Q11" s="144" t="s">
        <v>406</v>
      </c>
      <c r="R11" s="141" t="s">
        <v>249</v>
      </c>
      <c r="S11" s="142" t="s">
        <v>397</v>
      </c>
      <c r="T11" s="139" t="s">
        <v>407</v>
      </c>
      <c r="U11" s="139" t="s">
        <v>408</v>
      </c>
      <c r="V11" s="159"/>
      <c r="W11" s="130"/>
      <c r="X11" s="159">
        <v>1</v>
      </c>
      <c r="Y11" s="130" t="s">
        <v>409</v>
      </c>
      <c r="Z11" s="159">
        <v>1</v>
      </c>
      <c r="AA11" s="130" t="s">
        <v>409</v>
      </c>
      <c r="AB11" s="159">
        <v>1</v>
      </c>
      <c r="AC11" s="130" t="s">
        <v>409</v>
      </c>
    </row>
    <row r="12" spans="1:29" s="19" customFormat="1" ht="118.5" hidden="1" customHeight="1" x14ac:dyDescent="0.25">
      <c r="A12" s="156"/>
      <c r="B12" s="24"/>
      <c r="C12" s="65"/>
      <c r="D12" s="24"/>
      <c r="E12" s="23"/>
      <c r="F12" s="22"/>
      <c r="G12" s="22"/>
      <c r="H12" s="26"/>
      <c r="I12" s="27"/>
      <c r="J12" s="25"/>
      <c r="K12" s="77"/>
      <c r="L12" s="24"/>
      <c r="M12" s="22"/>
      <c r="N12" s="22"/>
      <c r="O12" s="26"/>
      <c r="P12" s="158"/>
      <c r="Q12" s="24"/>
      <c r="R12" s="23"/>
      <c r="S12" s="22"/>
      <c r="T12" s="22"/>
      <c r="U12" s="22"/>
      <c r="V12" s="54"/>
      <c r="W12" s="160"/>
      <c r="X12" s="160"/>
      <c r="Y12" s="160"/>
      <c r="Z12" s="160"/>
      <c r="AA12" s="161" t="s">
        <v>410</v>
      </c>
      <c r="AB12" s="54"/>
      <c r="AC12" s="160"/>
    </row>
    <row r="13" spans="1:29" s="19" customFormat="1" ht="118.5" hidden="1" customHeight="1" x14ac:dyDescent="0.25">
      <c r="A13" s="156"/>
      <c r="B13" s="24"/>
      <c r="C13" s="65"/>
      <c r="D13" s="24"/>
      <c r="E13" s="23"/>
      <c r="F13" s="22"/>
      <c r="G13" s="22"/>
      <c r="H13" s="26"/>
      <c r="I13" s="27"/>
      <c r="J13" s="25"/>
      <c r="K13" s="77"/>
      <c r="L13" s="24"/>
      <c r="M13" s="22"/>
      <c r="N13" s="22"/>
      <c r="O13" s="26"/>
      <c r="P13" s="158"/>
      <c r="Q13" s="24"/>
      <c r="R13" s="23"/>
      <c r="S13" s="22"/>
      <c r="T13" s="22"/>
      <c r="U13" s="22"/>
      <c r="V13" s="54"/>
      <c r="W13" s="160"/>
      <c r="X13" s="160"/>
      <c r="Y13" s="160"/>
      <c r="Z13" s="160"/>
      <c r="AA13" s="160"/>
      <c r="AB13" s="54"/>
      <c r="AC13" s="160"/>
    </row>
    <row r="14" spans="1:29" x14ac:dyDescent="0.2">
      <c r="B14" s="18"/>
      <c r="C14" s="17"/>
      <c r="D14" s="7"/>
      <c r="E14" s="7"/>
      <c r="F14" s="7"/>
      <c r="G14" s="7"/>
      <c r="H14" s="9"/>
      <c r="I14" s="8"/>
      <c r="J14" s="8"/>
      <c r="K14" s="7"/>
      <c r="L14" s="11"/>
    </row>
    <row r="15" spans="1:29" x14ac:dyDescent="0.2">
      <c r="B15" s="12"/>
      <c r="C15" s="12"/>
      <c r="D15" s="12"/>
      <c r="E15" s="12"/>
      <c r="F15" s="256" t="s">
        <v>6</v>
      </c>
      <c r="G15" s="256"/>
      <c r="H15" s="10">
        <f>COUNTIF(H10:H11,"BAJA")</f>
        <v>0</v>
      </c>
      <c r="I15" s="8"/>
      <c r="J15" s="8"/>
      <c r="K15" s="7"/>
      <c r="L15" s="11"/>
      <c r="M15" s="256" t="s">
        <v>6</v>
      </c>
      <c r="N15" s="256"/>
      <c r="O15" s="10">
        <f>COUNTIF(O10:O11,"BAJA")</f>
        <v>0</v>
      </c>
    </row>
    <row r="16" spans="1:29" ht="12" customHeight="1" x14ac:dyDescent="0.2">
      <c r="B16" s="285"/>
      <c r="C16" s="285"/>
      <c r="D16" s="285"/>
      <c r="E16" s="286"/>
      <c r="F16" s="283" t="s">
        <v>5</v>
      </c>
      <c r="G16" s="284"/>
      <c r="H16" s="10">
        <f>COUNTIF(H10:H11,"MODERADA")</f>
        <v>0</v>
      </c>
      <c r="I16" s="8"/>
      <c r="J16" s="8"/>
      <c r="K16" s="7"/>
      <c r="L16" s="12"/>
      <c r="M16" s="283" t="s">
        <v>5</v>
      </c>
      <c r="N16" s="284"/>
      <c r="O16" s="10">
        <f>COUNTIF(O10:O11,"MODERADA")</f>
        <v>0</v>
      </c>
    </row>
    <row r="17" spans="2:28" x14ac:dyDescent="0.2">
      <c r="B17" s="7"/>
      <c r="C17" s="7"/>
      <c r="D17" s="7"/>
      <c r="E17" s="7"/>
      <c r="F17" s="283" t="s">
        <v>4</v>
      </c>
      <c r="G17" s="284"/>
      <c r="H17" s="10">
        <f>COUNTIF(H10:H11,"ALTA")</f>
        <v>1</v>
      </c>
      <c r="I17" s="8"/>
      <c r="J17" s="8"/>
      <c r="K17" s="7"/>
      <c r="L17" s="7"/>
      <c r="M17" s="283" t="s">
        <v>4</v>
      </c>
      <c r="N17" s="284"/>
      <c r="O17" s="10">
        <f>COUNTIF(O10:O11,"ALTA")</f>
        <v>1</v>
      </c>
      <c r="P17" s="1"/>
      <c r="U17" s="1"/>
      <c r="V17" s="1"/>
      <c r="AB17" s="1"/>
    </row>
    <row r="18" spans="2:28" x14ac:dyDescent="0.2">
      <c r="B18" s="7"/>
      <c r="C18" s="7"/>
      <c r="D18" s="7"/>
      <c r="E18" s="7"/>
      <c r="F18" s="283" t="s">
        <v>1</v>
      </c>
      <c r="G18" s="284"/>
      <c r="H18" s="10">
        <f>COUNTIF(H10:H11,"EXTREMA")</f>
        <v>1</v>
      </c>
      <c r="I18" s="8"/>
      <c r="J18" s="8"/>
      <c r="K18" s="7"/>
      <c r="L18" s="7"/>
      <c r="M18" s="283" t="s">
        <v>1</v>
      </c>
      <c r="N18" s="284"/>
      <c r="O18" s="10">
        <f>COUNTIF(O10:O11,"EXTREMA")</f>
        <v>1</v>
      </c>
      <c r="P18" s="1"/>
      <c r="U18" s="1"/>
      <c r="V18" s="1"/>
      <c r="AB18" s="1"/>
    </row>
    <row r="19" spans="2:28" x14ac:dyDescent="0.2">
      <c r="B19" s="1" t="s">
        <v>411</v>
      </c>
      <c r="D19" s="7" t="s">
        <v>412</v>
      </c>
      <c r="F19" s="7"/>
      <c r="G19" s="7"/>
      <c r="H19" s="9"/>
      <c r="I19" s="8"/>
      <c r="J19" s="8"/>
      <c r="K19" s="7"/>
      <c r="L19" s="7" t="s">
        <v>0</v>
      </c>
      <c r="O19" s="1"/>
      <c r="P19" s="1"/>
      <c r="U19" s="1"/>
      <c r="V19" s="1"/>
      <c r="AB19" s="1"/>
    </row>
    <row r="20" spans="2:28" ht="15.75" x14ac:dyDescent="0.2">
      <c r="B20" s="14" t="s">
        <v>3</v>
      </c>
      <c r="D20" s="13" t="s">
        <v>2</v>
      </c>
      <c r="F20" s="7"/>
      <c r="G20" s="7"/>
      <c r="H20" s="9"/>
      <c r="I20" s="8"/>
      <c r="J20" s="8"/>
      <c r="K20" s="7"/>
      <c r="L20" s="7"/>
      <c r="O20" s="1"/>
      <c r="P20" s="1"/>
      <c r="U20" s="1"/>
      <c r="V20" s="1"/>
      <c r="AB20" s="1"/>
    </row>
    <row r="21" spans="2:28" x14ac:dyDescent="0.2">
      <c r="D21" s="7"/>
      <c r="F21" s="7"/>
      <c r="G21" s="7"/>
      <c r="H21" s="9"/>
      <c r="I21" s="8"/>
      <c r="J21" s="8"/>
      <c r="K21" s="7"/>
      <c r="L21" s="7"/>
      <c r="O21" s="1"/>
      <c r="P21" s="1"/>
      <c r="U21" s="1"/>
      <c r="V21" s="1"/>
      <c r="AB21" s="1"/>
    </row>
    <row r="22" spans="2:28" ht="15.75" x14ac:dyDescent="0.2">
      <c r="B22" s="6" t="s">
        <v>380</v>
      </c>
      <c r="C22" s="5" t="s">
        <v>381</v>
      </c>
      <c r="H22" s="1"/>
      <c r="I22" s="1"/>
      <c r="J22" s="1"/>
      <c r="O22" s="1"/>
      <c r="P22" s="1"/>
      <c r="U22" s="1"/>
      <c r="V22" s="1"/>
      <c r="AB22" s="1"/>
    </row>
    <row r="23" spans="2:28" x14ac:dyDescent="0.2">
      <c r="H23" s="1"/>
      <c r="I23" s="1"/>
      <c r="J23" s="1"/>
      <c r="O23" s="1"/>
      <c r="P23" s="1"/>
      <c r="U23" s="1"/>
      <c r="V23" s="1"/>
      <c r="AB23" s="1"/>
    </row>
    <row r="24" spans="2:28" x14ac:dyDescent="0.2">
      <c r="H24" s="1"/>
      <c r="I24" s="1"/>
      <c r="J24" s="1"/>
      <c r="O24" s="1"/>
      <c r="P24" s="1"/>
      <c r="U24" s="1"/>
      <c r="V24" s="1"/>
      <c r="AB24" s="1"/>
    </row>
    <row r="25" spans="2:28" x14ac:dyDescent="0.2">
      <c r="H25" s="1"/>
      <c r="I25" s="1"/>
      <c r="J25" s="1"/>
      <c r="O25" s="1"/>
      <c r="P25" s="1"/>
      <c r="U25" s="1"/>
      <c r="V25" s="1"/>
      <c r="AB25" s="1"/>
    </row>
    <row r="26" spans="2:28" x14ac:dyDescent="0.2">
      <c r="H26" s="1"/>
      <c r="I26" s="1"/>
      <c r="J26" s="1"/>
      <c r="O26" s="1"/>
      <c r="P26" s="1"/>
      <c r="U26" s="1"/>
      <c r="V26" s="1"/>
      <c r="AB26" s="1"/>
    </row>
    <row r="27" spans="2:28" x14ac:dyDescent="0.2">
      <c r="H27" s="1"/>
      <c r="I27" s="1"/>
      <c r="J27" s="1"/>
      <c r="O27" s="1"/>
      <c r="P27" s="1"/>
      <c r="U27" s="1"/>
      <c r="V27" s="1"/>
      <c r="AB27" s="1"/>
    </row>
    <row r="28" spans="2:28" x14ac:dyDescent="0.2">
      <c r="H28" s="1"/>
      <c r="I28" s="1"/>
      <c r="J28" s="1"/>
      <c r="O28" s="1"/>
      <c r="P28" s="1"/>
      <c r="U28" s="1"/>
      <c r="V28" s="1"/>
      <c r="AB28" s="1"/>
    </row>
  </sheetData>
  <mergeCells count="41">
    <mergeCell ref="B1:C3"/>
    <mergeCell ref="D1:R2"/>
    <mergeCell ref="S1:U1"/>
    <mergeCell ref="V1:Y3"/>
    <mergeCell ref="S2:U2"/>
    <mergeCell ref="D3:R3"/>
    <mergeCell ref="S3:U3"/>
    <mergeCell ref="E5:P5"/>
    <mergeCell ref="Q5:R5"/>
    <mergeCell ref="S5:U5"/>
    <mergeCell ref="E6:U6"/>
    <mergeCell ref="B8:B9"/>
    <mergeCell ref="C8:C9"/>
    <mergeCell ref="D8:D9"/>
    <mergeCell ref="E8:E9"/>
    <mergeCell ref="F8:G8"/>
    <mergeCell ref="H8:H9"/>
    <mergeCell ref="Z8:AA8"/>
    <mergeCell ref="AB8:AC8"/>
    <mergeCell ref="F15:G15"/>
    <mergeCell ref="M15:N15"/>
    <mergeCell ref="B16:E16"/>
    <mergeCell ref="F16:G16"/>
    <mergeCell ref="M16:N16"/>
    <mergeCell ref="Q8:Q9"/>
    <mergeCell ref="R8:R9"/>
    <mergeCell ref="S8:S9"/>
    <mergeCell ref="T8:T9"/>
    <mergeCell ref="U8:U9"/>
    <mergeCell ref="V8:W8"/>
    <mergeCell ref="I8:I9"/>
    <mergeCell ref="J8:K8"/>
    <mergeCell ref="L8:L9"/>
    <mergeCell ref="F17:G17"/>
    <mergeCell ref="M17:N17"/>
    <mergeCell ref="F18:G18"/>
    <mergeCell ref="M18:N18"/>
    <mergeCell ref="X8:Y8"/>
    <mergeCell ref="M8:N8"/>
    <mergeCell ref="O8:O9"/>
    <mergeCell ref="P8:P9"/>
  </mergeCells>
  <conditionalFormatting sqref="H4 O4 H7 O7 H14:H1048576 O14:O1048576">
    <cfRule type="cellIs" dxfId="523" priority="14" operator="equal">
      <formula>"BAJA"</formula>
    </cfRule>
  </conditionalFormatting>
  <conditionalFormatting sqref="H4 O4 H7 O7 H14:H1048576 O14:O1048576">
    <cfRule type="cellIs" dxfId="522" priority="11" operator="equal">
      <formula>"EXTREMA"</formula>
    </cfRule>
    <cfRule type="cellIs" dxfId="521" priority="12" operator="equal">
      <formula>"ALTA"</formula>
    </cfRule>
    <cfRule type="cellIs" dxfId="520" priority="13" operator="equal">
      <formula>"MODERADA"</formula>
    </cfRule>
  </conditionalFormatting>
  <conditionalFormatting sqref="E4:F4 M4:N4 E7:F7 M7:N7 E14:F1048576 F10:G13 M10:N1048576">
    <cfRule type="colorScale" priority="10">
      <colorScale>
        <cfvo type="num" val="1"/>
        <cfvo type="num" val="3"/>
        <cfvo type="num" val="5"/>
        <color theme="6" tint="-0.499984740745262"/>
        <color rgb="FFFFFF00"/>
        <color rgb="FFC00000"/>
      </colorScale>
    </cfRule>
  </conditionalFormatting>
  <conditionalFormatting sqref="H10:H13 O10:O13">
    <cfRule type="cellIs" dxfId="519" priority="6" operator="equal">
      <formula>"EXTREMA"</formula>
    </cfRule>
    <cfRule type="cellIs" dxfId="518" priority="7" operator="equal">
      <formula>"ALTA"</formula>
    </cfRule>
    <cfRule type="cellIs" dxfId="517" priority="8" operator="equal">
      <formula>"MODERADA"</formula>
    </cfRule>
    <cfRule type="cellIs" dxfId="516" priority="9" operator="equal">
      <formula>"BAJA"</formula>
    </cfRule>
  </conditionalFormatting>
  <conditionalFormatting sqref="F8:G9 M8:N9">
    <cfRule type="colorScale" priority="1">
      <colorScale>
        <cfvo type="num" val="1"/>
        <cfvo type="num" val="3"/>
        <cfvo type="num" val="5"/>
        <color theme="6" tint="-0.499984740745262"/>
        <color rgb="FFFFFF00"/>
        <color rgb="FFC00000"/>
      </colorScale>
    </cfRule>
  </conditionalFormatting>
  <conditionalFormatting sqref="H8:H9 O8:O9">
    <cfRule type="cellIs" dxfId="515" priority="5" operator="equal">
      <formula>"BAJA"</formula>
    </cfRule>
  </conditionalFormatting>
  <conditionalFormatting sqref="H8:H9 O8:O9">
    <cfRule type="cellIs" dxfId="514" priority="2" operator="equal">
      <formula>"EXTREMA"</formula>
    </cfRule>
    <cfRule type="cellIs" dxfId="513" priority="3" operator="equal">
      <formula>"ALTA"</formula>
    </cfRule>
    <cfRule type="cellIs" dxfId="512" priority="4" operator="equal">
      <formula>"MODERADA"</formula>
    </cfRule>
  </conditionalFormatting>
  <printOptions horizontalCentered="1"/>
  <pageMargins left="0.19685039370078741" right="0.19685039370078741" top="0.27559055118110237" bottom="7.874015748031496E-2" header="0.31496062992125984" footer="0.23622047244094491"/>
  <pageSetup paperSize="258" scale="58"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'D:\CONTROL INTERNO\DOCUMENTOS 2021\4. MAPA DE RIESGOS Y SEGUIMIENTOS\0. Actualizacion y suscripcion 2021\[2. Mapa de Riesgos Procesos Apoyo 2021-Juridica.xlsx]Listas'!#REF!</xm:f>
          </x14:formula1>
          <xm:sqref>J10:J13</xm:sqref>
        </x14:dataValidation>
        <x14:dataValidation type="list" showInputMessage="1" showErrorMessage="1">
          <x14:formula1>
            <xm:f>'D:\CONTROL INTERNO\DOCUMENTOS 2021\4. MAPA DE RIESGOS Y SEGUIMIENTOS\0. Actualizacion y suscripcion 2021\[2. Mapa de Riesgos Procesos Apoyo 2021-Juridica.xlsx]Listas'!#REF!</xm:f>
          </x14:formula1>
          <xm:sqref>E10:E13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autoPageBreaks="0" fitToPage="1"/>
  </sheetPr>
  <dimension ref="A1:AC28"/>
  <sheetViews>
    <sheetView showGridLines="0" view="pageBreakPreview" zoomScale="70" zoomScaleNormal="70" zoomScaleSheetLayoutView="70" workbookViewId="0">
      <selection activeCell="D1" sqref="D1:R3"/>
    </sheetView>
  </sheetViews>
  <sheetFormatPr baseColWidth="10" defaultColWidth="11.42578125" defaultRowHeight="12" x14ac:dyDescent="0.2"/>
  <cols>
    <col min="1" max="1" width="4.7109375" style="1" customWidth="1"/>
    <col min="2" max="4" width="21.7109375" style="1" customWidth="1"/>
    <col min="5" max="7" width="6.7109375" style="1" customWidth="1"/>
    <col min="8" max="8" width="6.7109375" style="3" customWidth="1"/>
    <col min="9" max="9" width="27"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 style="1" customWidth="1"/>
    <col min="20" max="20" width="24.85546875" style="1" customWidth="1"/>
    <col min="21" max="21" width="21.140625" style="2" customWidth="1"/>
    <col min="22" max="22" width="16.7109375" style="2" hidden="1" customWidth="1"/>
    <col min="23" max="23" width="65.5703125" style="1" hidden="1" customWidth="1"/>
    <col min="24" max="24" width="21.7109375" style="1" hidden="1" customWidth="1"/>
    <col min="25" max="25" width="90.42578125" style="1" hidden="1" customWidth="1"/>
    <col min="26" max="26" width="24.5703125" style="1" hidden="1" customWidth="1"/>
    <col min="27" max="27" width="83" style="1" hidden="1" customWidth="1"/>
    <col min="28" max="28" width="24.85546875" style="2" hidden="1" customWidth="1"/>
    <col min="29" max="29" width="83" style="1" hidden="1" customWidth="1"/>
    <col min="30" max="16384" width="11.42578125" style="1"/>
  </cols>
  <sheetData>
    <row r="1" spans="1:29" ht="21" customHeight="1" x14ac:dyDescent="0.25">
      <c r="B1" s="287"/>
      <c r="C1" s="288"/>
      <c r="D1" s="361" t="s">
        <v>69</v>
      </c>
      <c r="E1" s="362"/>
      <c r="F1" s="362"/>
      <c r="G1" s="362"/>
      <c r="H1" s="362"/>
      <c r="I1" s="362"/>
      <c r="J1" s="362"/>
      <c r="K1" s="362"/>
      <c r="L1" s="362"/>
      <c r="M1" s="362"/>
      <c r="N1" s="362"/>
      <c r="O1" s="362"/>
      <c r="P1" s="362"/>
      <c r="Q1" s="362"/>
      <c r="R1" s="363"/>
      <c r="S1" s="293" t="s">
        <v>73</v>
      </c>
      <c r="T1" s="293"/>
      <c r="U1" s="293"/>
      <c r="V1" s="288"/>
      <c r="W1" s="288"/>
      <c r="X1" s="288"/>
      <c r="Y1" s="294"/>
      <c r="AB1" s="1"/>
    </row>
    <row r="2" spans="1:29" ht="21" customHeight="1" x14ac:dyDescent="0.2">
      <c r="B2" s="289"/>
      <c r="C2" s="290"/>
      <c r="D2" s="364"/>
      <c r="E2" s="365"/>
      <c r="F2" s="365"/>
      <c r="G2" s="365"/>
      <c r="H2" s="365"/>
      <c r="I2" s="365"/>
      <c r="J2" s="365"/>
      <c r="K2" s="365"/>
      <c r="L2" s="365"/>
      <c r="M2" s="365"/>
      <c r="N2" s="365"/>
      <c r="O2" s="365"/>
      <c r="P2" s="365"/>
      <c r="Q2" s="365"/>
      <c r="R2" s="366"/>
      <c r="S2" s="267" t="s">
        <v>70</v>
      </c>
      <c r="T2" s="267"/>
      <c r="U2" s="267"/>
      <c r="V2" s="290"/>
      <c r="W2" s="290"/>
      <c r="X2" s="290"/>
      <c r="Y2" s="295"/>
      <c r="AB2" s="1"/>
    </row>
    <row r="3" spans="1:29" ht="40.5" customHeight="1" thickBot="1" x14ac:dyDescent="0.25">
      <c r="B3" s="291"/>
      <c r="C3" s="292"/>
      <c r="D3" s="367" t="s">
        <v>72</v>
      </c>
      <c r="E3" s="368"/>
      <c r="F3" s="368"/>
      <c r="G3" s="368"/>
      <c r="H3" s="368"/>
      <c r="I3" s="368"/>
      <c r="J3" s="368"/>
      <c r="K3" s="368"/>
      <c r="L3" s="368"/>
      <c r="M3" s="368"/>
      <c r="N3" s="368"/>
      <c r="O3" s="368"/>
      <c r="P3" s="368"/>
      <c r="Q3" s="368"/>
      <c r="R3" s="369"/>
      <c r="S3" s="297" t="s">
        <v>71</v>
      </c>
      <c r="T3" s="297"/>
      <c r="U3" s="297"/>
      <c r="V3" s="292"/>
      <c r="W3" s="292"/>
      <c r="X3" s="292"/>
      <c r="Y3" s="296"/>
      <c r="AB3" s="1"/>
    </row>
    <row r="4" spans="1:29" ht="21" customHeight="1" x14ac:dyDescent="0.35">
      <c r="B4" s="226"/>
      <c r="C4" s="226"/>
      <c r="D4" s="226"/>
      <c r="E4" s="226"/>
      <c r="F4" s="226"/>
      <c r="G4" s="226"/>
      <c r="H4" s="226"/>
      <c r="I4" s="226"/>
      <c r="J4" s="226"/>
      <c r="K4" s="226"/>
      <c r="L4" s="226"/>
      <c r="M4" s="226"/>
      <c r="N4" s="226"/>
      <c r="O4" s="226"/>
      <c r="P4" s="226"/>
      <c r="Q4" s="226"/>
      <c r="R4" s="226"/>
      <c r="S4" s="226"/>
      <c r="T4" s="226"/>
      <c r="U4" s="226"/>
      <c r="V4" s="135"/>
      <c r="AB4" s="135"/>
    </row>
    <row r="5" spans="1:29" ht="21" x14ac:dyDescent="0.35">
      <c r="D5" s="48"/>
      <c r="E5" s="48"/>
      <c r="F5" s="48"/>
      <c r="G5" s="48"/>
      <c r="H5" s="49"/>
      <c r="I5" s="48"/>
      <c r="J5" s="48"/>
      <c r="K5" s="48"/>
      <c r="L5" s="48"/>
    </row>
    <row r="6" spans="1:29" s="19" customFormat="1" ht="24" customHeight="1" x14ac:dyDescent="0.25">
      <c r="A6" s="45"/>
      <c r="D6" s="129" t="s">
        <v>68</v>
      </c>
      <c r="E6" s="227" t="s">
        <v>413</v>
      </c>
      <c r="F6" s="227"/>
      <c r="G6" s="227"/>
      <c r="H6" s="227"/>
      <c r="I6" s="227"/>
      <c r="J6" s="227"/>
      <c r="K6" s="227"/>
      <c r="L6" s="227"/>
      <c r="M6" s="227"/>
      <c r="N6" s="227"/>
      <c r="O6" s="227"/>
      <c r="P6" s="227"/>
      <c r="Q6" s="228" t="s">
        <v>66</v>
      </c>
      <c r="R6" s="228"/>
      <c r="S6" s="229">
        <v>2021</v>
      </c>
      <c r="T6" s="229"/>
      <c r="U6" s="229"/>
      <c r="V6" s="47"/>
      <c r="AB6" s="47"/>
    </row>
    <row r="7" spans="1:29" s="19" customFormat="1" ht="45.75" customHeight="1" x14ac:dyDescent="0.25">
      <c r="A7" s="45"/>
      <c r="D7" s="129" t="s">
        <v>65</v>
      </c>
      <c r="E7" s="230" t="s">
        <v>414</v>
      </c>
      <c r="F7" s="230"/>
      <c r="G7" s="230"/>
      <c r="H7" s="230"/>
      <c r="I7" s="230"/>
      <c r="J7" s="230"/>
      <c r="K7" s="230"/>
      <c r="L7" s="230"/>
      <c r="M7" s="230"/>
      <c r="N7" s="230"/>
      <c r="O7" s="230"/>
      <c r="P7" s="230"/>
      <c r="Q7" s="230"/>
      <c r="R7" s="230"/>
      <c r="S7" s="230"/>
      <c r="T7" s="230"/>
      <c r="U7" s="230"/>
      <c r="V7" s="57"/>
      <c r="AB7" s="57"/>
    </row>
    <row r="8" spans="1:29" s="19" customFormat="1" ht="15" x14ac:dyDescent="0.25">
      <c r="A8" s="45"/>
      <c r="B8" s="44"/>
      <c r="C8" s="44"/>
      <c r="H8" s="42"/>
      <c r="I8" s="43"/>
      <c r="J8" s="43"/>
      <c r="O8" s="42"/>
      <c r="P8" s="42"/>
      <c r="U8" s="42"/>
      <c r="V8" s="42"/>
      <c r="AB8" s="42"/>
    </row>
    <row r="9" spans="1:29" s="33" customFormat="1" ht="30" customHeight="1" x14ac:dyDescent="0.25">
      <c r="A9" s="41"/>
      <c r="B9" s="235" t="s">
        <v>63</v>
      </c>
      <c r="C9" s="235" t="s">
        <v>62</v>
      </c>
      <c r="D9" s="235" t="s">
        <v>60</v>
      </c>
      <c r="E9" s="232" t="s">
        <v>59</v>
      </c>
      <c r="F9" s="231" t="s">
        <v>58</v>
      </c>
      <c r="G9" s="231"/>
      <c r="H9" s="241" t="s">
        <v>53</v>
      </c>
      <c r="I9" s="235" t="s">
        <v>57</v>
      </c>
      <c r="J9" s="237" t="s">
        <v>56</v>
      </c>
      <c r="K9" s="238"/>
      <c r="L9" s="239" t="s">
        <v>55</v>
      </c>
      <c r="M9" s="231" t="s">
        <v>54</v>
      </c>
      <c r="N9" s="231"/>
      <c r="O9" s="241" t="s">
        <v>53</v>
      </c>
      <c r="P9" s="232" t="s">
        <v>52</v>
      </c>
      <c r="Q9" s="231" t="s">
        <v>51</v>
      </c>
      <c r="R9" s="298" t="s">
        <v>50</v>
      </c>
      <c r="S9" s="231" t="s">
        <v>385</v>
      </c>
      <c r="T9" s="235" t="s">
        <v>48</v>
      </c>
      <c r="U9" s="231" t="s">
        <v>47</v>
      </c>
      <c r="V9" s="233" t="s">
        <v>386</v>
      </c>
      <c r="W9" s="234"/>
      <c r="X9" s="233" t="s">
        <v>415</v>
      </c>
      <c r="Y9" s="234"/>
      <c r="Z9" s="233" t="s">
        <v>416</v>
      </c>
      <c r="AA9" s="234"/>
      <c r="AB9" s="233" t="s">
        <v>417</v>
      </c>
      <c r="AC9" s="234"/>
    </row>
    <row r="10" spans="1:29" s="33" customFormat="1" ht="85.5" customHeight="1" x14ac:dyDescent="0.25">
      <c r="A10" s="41"/>
      <c r="B10" s="236"/>
      <c r="C10" s="236"/>
      <c r="D10" s="236"/>
      <c r="E10" s="232"/>
      <c r="F10" s="40" t="s">
        <v>44</v>
      </c>
      <c r="G10" s="137" t="s">
        <v>43</v>
      </c>
      <c r="H10" s="242"/>
      <c r="I10" s="236"/>
      <c r="J10" s="136" t="s">
        <v>46</v>
      </c>
      <c r="K10" s="37" t="s">
        <v>45</v>
      </c>
      <c r="L10" s="240"/>
      <c r="M10" s="36" t="s">
        <v>44</v>
      </c>
      <c r="N10" s="35" t="s">
        <v>43</v>
      </c>
      <c r="O10" s="242"/>
      <c r="P10" s="232"/>
      <c r="Q10" s="231"/>
      <c r="R10" s="298"/>
      <c r="S10" s="231"/>
      <c r="T10" s="236"/>
      <c r="U10" s="231"/>
      <c r="V10" s="34" t="s">
        <v>390</v>
      </c>
      <c r="W10" s="155" t="s">
        <v>41</v>
      </c>
      <c r="X10" s="34" t="s">
        <v>390</v>
      </c>
      <c r="Y10" s="155" t="s">
        <v>41</v>
      </c>
      <c r="Z10" s="34" t="s">
        <v>390</v>
      </c>
      <c r="AA10" s="155" t="s">
        <v>41</v>
      </c>
      <c r="AB10" s="34" t="s">
        <v>390</v>
      </c>
      <c r="AC10" s="34" t="s">
        <v>41</v>
      </c>
    </row>
    <row r="11" spans="1:29" s="19" customFormat="1" ht="285" customHeight="1" x14ac:dyDescent="0.25">
      <c r="A11" s="29">
        <v>1</v>
      </c>
      <c r="B11" s="139" t="s">
        <v>418</v>
      </c>
      <c r="C11" s="162" t="s">
        <v>419</v>
      </c>
      <c r="D11" s="139" t="s">
        <v>420</v>
      </c>
      <c r="E11" s="151" t="s">
        <v>100</v>
      </c>
      <c r="F11" s="22">
        <v>3</v>
      </c>
      <c r="G11" s="22">
        <v>3</v>
      </c>
      <c r="H11" s="26" t="str">
        <f>INDEX([3]Listas!$L$4:$P$8,F11,G11)</f>
        <v>ALTA</v>
      </c>
      <c r="I11" s="139" t="s">
        <v>421</v>
      </c>
      <c r="J11" s="151" t="s">
        <v>13</v>
      </c>
      <c r="K11" s="152" t="str">
        <f>IF('[3]Evaluación de Controles'!F17="X","Probabilidad",IF('[3]Evaluación de Controles'!H17="X","Impacto",))</f>
        <v>Probabilidad</v>
      </c>
      <c r="L11" s="22">
        <f>+'[3]Evaluación de Controles'!X17</f>
        <v>65</v>
      </c>
      <c r="M11" s="22">
        <f>IF('[3]Evaluación de Controles'!F17="X",IF(L11&gt;75,IF(F11&gt;2,F11-2,IF(F11&gt;1,F11-1,F11)),IF(L11&gt;50,IF(F11&gt;1,F11-1,F11),F11)),F11)</f>
        <v>2</v>
      </c>
      <c r="N11" s="22">
        <f>IF('[3]Evaluación de Controles'!H17="X",IF(L11&gt;75,IF(G11&gt;2,G11-2,IF(G11&gt;1,G11-1,G11)),IF(L11&gt;50,IF(G11&gt;1,G11-1,G11),G11)),G11)</f>
        <v>2</v>
      </c>
      <c r="O11" s="26" t="str">
        <f>INDEX([3]Listas!$L$4:$P$8,M11,N11)</f>
        <v>BAJA</v>
      </c>
      <c r="P11" s="163" t="s">
        <v>12</v>
      </c>
      <c r="Q11" s="133" t="s">
        <v>422</v>
      </c>
      <c r="R11" s="151" t="s">
        <v>249</v>
      </c>
      <c r="S11" s="22" t="s">
        <v>423</v>
      </c>
      <c r="T11" s="130" t="s">
        <v>424</v>
      </c>
      <c r="U11" s="130" t="s">
        <v>425</v>
      </c>
      <c r="V11" s="159"/>
      <c r="W11" s="130"/>
      <c r="X11" s="159"/>
      <c r="Y11" s="130"/>
      <c r="Z11" s="159"/>
      <c r="AA11" s="130"/>
      <c r="AB11" s="159"/>
      <c r="AC11" s="130"/>
    </row>
    <row r="12" spans="1:29" s="19" customFormat="1" ht="251.25" customHeight="1" x14ac:dyDescent="0.25">
      <c r="A12" s="29">
        <v>2</v>
      </c>
      <c r="B12" s="139" t="s">
        <v>426</v>
      </c>
      <c r="C12" s="162" t="s">
        <v>427</v>
      </c>
      <c r="D12" s="139" t="s">
        <v>428</v>
      </c>
      <c r="E12" s="151" t="s">
        <v>15</v>
      </c>
      <c r="F12" s="22">
        <v>4</v>
      </c>
      <c r="G12" s="22">
        <v>3</v>
      </c>
      <c r="H12" s="26" t="str">
        <f>INDEX([3]Listas!$L$4:$P$8,F12,G12)</f>
        <v>ALTA</v>
      </c>
      <c r="I12" s="139" t="s">
        <v>429</v>
      </c>
      <c r="J12" s="151" t="s">
        <v>21</v>
      </c>
      <c r="K12" s="152" t="str">
        <f>IF('[3]Evaluación de Controles'!F18="X","Probabilidad",IF('[3]Evaluación de Controles'!H18="X","Impacto",))</f>
        <v>Probabilidad</v>
      </c>
      <c r="L12" s="22">
        <f>+'[3]Evaluación de Controles'!X18</f>
        <v>60</v>
      </c>
      <c r="M12" s="22">
        <f>IF('[3]Evaluación de Controles'!F18="X",IF(L12&gt;75,IF(F12&gt;2,F12-2,IF(F12&gt;1,F12-1,F12)),IF(L12&gt;50,IF(F12&gt;1,F12-1,F12),F12)),F12)</f>
        <v>3</v>
      </c>
      <c r="N12" s="22">
        <f>IF('[3]Evaluación de Controles'!H18="X",IF(L12&gt;75,IF(G12&gt;2,G12-2,IF(G12&gt;1,G12-1,G12)),IF(L12&gt;50,IF(G12&gt;1,G12-1,G12),G12)),G12)</f>
        <v>3</v>
      </c>
      <c r="O12" s="26" t="str">
        <f>INDEX([3]Listas!$L$4:$P$8,M12,N12)</f>
        <v>ALTA</v>
      </c>
      <c r="P12" s="163" t="s">
        <v>12</v>
      </c>
      <c r="Q12" s="133" t="s">
        <v>430</v>
      </c>
      <c r="R12" s="151" t="s">
        <v>249</v>
      </c>
      <c r="S12" s="22" t="s">
        <v>431</v>
      </c>
      <c r="T12" s="130" t="s">
        <v>432</v>
      </c>
      <c r="U12" s="130" t="s">
        <v>433</v>
      </c>
      <c r="V12" s="159"/>
      <c r="W12" s="164"/>
      <c r="X12" s="159"/>
      <c r="Y12" s="130"/>
      <c r="Z12" s="159"/>
      <c r="AA12" s="130"/>
      <c r="AB12" s="159"/>
      <c r="AC12" s="130"/>
    </row>
    <row r="13" spans="1:29" ht="21" x14ac:dyDescent="0.2">
      <c r="G13" s="7"/>
      <c r="H13" s="9"/>
      <c r="O13" s="1"/>
      <c r="P13" s="1"/>
      <c r="U13" s="1"/>
      <c r="V13" s="165"/>
      <c r="W13" s="166"/>
      <c r="X13" s="166"/>
      <c r="Y13" s="166"/>
      <c r="Z13" s="166"/>
      <c r="AA13" s="166"/>
      <c r="AB13" s="165"/>
      <c r="AC13" s="166"/>
    </row>
    <row r="14" spans="1:29" ht="21" x14ac:dyDescent="0.2">
      <c r="F14" s="256" t="s">
        <v>6</v>
      </c>
      <c r="G14" s="256"/>
      <c r="H14" s="10">
        <f>COUNTIF(H11:H12,"BAJA")</f>
        <v>0</v>
      </c>
      <c r="M14" s="256" t="s">
        <v>6</v>
      </c>
      <c r="N14" s="256"/>
      <c r="O14" s="10">
        <f>COUNTIF(O11:O12,"BAJA")</f>
        <v>1</v>
      </c>
      <c r="P14" s="1"/>
      <c r="U14" s="1"/>
      <c r="V14" s="165"/>
      <c r="W14" s="166"/>
      <c r="X14" s="166"/>
      <c r="Y14" s="166"/>
      <c r="Z14" s="166"/>
      <c r="AA14" s="166"/>
      <c r="AB14" s="165"/>
      <c r="AC14" s="166"/>
    </row>
    <row r="15" spans="1:29" x14ac:dyDescent="0.2">
      <c r="F15" s="256" t="s">
        <v>5</v>
      </c>
      <c r="G15" s="256"/>
      <c r="H15" s="10">
        <f>COUNTIF(H11:H12,"MODERADA")</f>
        <v>0</v>
      </c>
      <c r="M15" s="256" t="s">
        <v>5</v>
      </c>
      <c r="N15" s="256"/>
      <c r="O15" s="10">
        <f>COUNTIF(O11:O12,"MODERADA")</f>
        <v>0</v>
      </c>
      <c r="P15" s="1"/>
      <c r="U15" s="1"/>
    </row>
    <row r="16" spans="1:29" x14ac:dyDescent="0.2">
      <c r="B16" s="15"/>
      <c r="D16" s="15"/>
      <c r="F16" s="256" t="s">
        <v>4</v>
      </c>
      <c r="G16" s="256"/>
      <c r="H16" s="10">
        <f>COUNTIF(H11:H12,"ALTA")</f>
        <v>2</v>
      </c>
      <c r="M16" s="256" t="s">
        <v>4</v>
      </c>
      <c r="N16" s="256"/>
      <c r="O16" s="10">
        <f>COUNTIF(O11:O12,"ALTA")</f>
        <v>1</v>
      </c>
      <c r="P16" s="1"/>
      <c r="U16" s="1"/>
    </row>
    <row r="17" spans="2:28" ht="15.75" x14ac:dyDescent="0.2">
      <c r="B17" s="14" t="s">
        <v>3</v>
      </c>
      <c r="D17" s="13" t="s">
        <v>2</v>
      </c>
      <c r="F17" s="256" t="s">
        <v>1</v>
      </c>
      <c r="G17" s="256"/>
      <c r="H17" s="10">
        <f>COUNTIF(H11:H12,"EXTREMA")</f>
        <v>0</v>
      </c>
      <c r="M17" s="256" t="s">
        <v>1</v>
      </c>
      <c r="N17" s="256"/>
      <c r="O17" s="10">
        <f>COUNTIF(O11:O12,"EXTREMA")</f>
        <v>0</v>
      </c>
      <c r="P17" s="1"/>
      <c r="U17" s="1"/>
    </row>
    <row r="18" spans="2:28" x14ac:dyDescent="0.2">
      <c r="O18" s="1"/>
      <c r="P18" s="1"/>
      <c r="U18" s="1"/>
      <c r="V18" s="1"/>
      <c r="AB18" s="1"/>
    </row>
    <row r="19" spans="2:28" ht="15.75" x14ac:dyDescent="0.2">
      <c r="B19" s="6" t="s">
        <v>380</v>
      </c>
      <c r="C19" s="5" t="s">
        <v>381</v>
      </c>
      <c r="V19" s="1"/>
      <c r="AB19" s="1"/>
    </row>
    <row r="20" spans="2:28" x14ac:dyDescent="0.2">
      <c r="V20" s="1"/>
      <c r="AB20" s="1"/>
    </row>
    <row r="21" spans="2:28" x14ac:dyDescent="0.2">
      <c r="V21" s="1"/>
      <c r="AB21" s="1"/>
    </row>
    <row r="22" spans="2:28" x14ac:dyDescent="0.2">
      <c r="V22" s="1"/>
      <c r="AB22" s="1"/>
    </row>
    <row r="23" spans="2:28" x14ac:dyDescent="0.2">
      <c r="V23" s="1"/>
      <c r="AB23" s="1"/>
    </row>
    <row r="24" spans="2:28" x14ac:dyDescent="0.2">
      <c r="V24" s="1"/>
      <c r="AB24" s="1"/>
    </row>
    <row r="25" spans="2:28" x14ac:dyDescent="0.2">
      <c r="V25" s="1"/>
      <c r="AB25" s="1"/>
    </row>
    <row r="26" spans="2:28" x14ac:dyDescent="0.2">
      <c r="V26" s="1"/>
      <c r="AB26" s="1"/>
    </row>
    <row r="27" spans="2:28" x14ac:dyDescent="0.2">
      <c r="V27" s="1"/>
      <c r="AB27" s="1"/>
    </row>
    <row r="28" spans="2:28" x14ac:dyDescent="0.2">
      <c r="V28" s="1"/>
      <c r="AB28" s="1"/>
    </row>
  </sheetData>
  <mergeCells count="41">
    <mergeCell ref="B1:C3"/>
    <mergeCell ref="D1:R2"/>
    <mergeCell ref="S1:U1"/>
    <mergeCell ref="V1:Y3"/>
    <mergeCell ref="S2:U2"/>
    <mergeCell ref="D3:R3"/>
    <mergeCell ref="S3:U3"/>
    <mergeCell ref="M9:N9"/>
    <mergeCell ref="O9:O10"/>
    <mergeCell ref="B4:U4"/>
    <mergeCell ref="E6:P6"/>
    <mergeCell ref="Q6:R6"/>
    <mergeCell ref="S6:U6"/>
    <mergeCell ref="E7:U7"/>
    <mergeCell ref="B9:B10"/>
    <mergeCell ref="C9:C10"/>
    <mergeCell ref="D9:D10"/>
    <mergeCell ref="E9:E10"/>
    <mergeCell ref="F9:G9"/>
    <mergeCell ref="V9:W9"/>
    <mergeCell ref="X9:Y9"/>
    <mergeCell ref="Z9:AA9"/>
    <mergeCell ref="AB9:AC9"/>
    <mergeCell ref="F14:G14"/>
    <mergeCell ref="M14:N14"/>
    <mergeCell ref="P9:P10"/>
    <mergeCell ref="Q9:Q10"/>
    <mergeCell ref="R9:R10"/>
    <mergeCell ref="S9:S10"/>
    <mergeCell ref="T9:T10"/>
    <mergeCell ref="U9:U10"/>
    <mergeCell ref="H9:H10"/>
    <mergeCell ref="I9:I10"/>
    <mergeCell ref="J9:K9"/>
    <mergeCell ref="L9:L10"/>
    <mergeCell ref="F15:G15"/>
    <mergeCell ref="M15:N15"/>
    <mergeCell ref="F16:G16"/>
    <mergeCell ref="M16:N16"/>
    <mergeCell ref="F17:G17"/>
    <mergeCell ref="M17:N17"/>
  </mergeCells>
  <conditionalFormatting sqref="H5 O5 H8 O8 H13:H1048576 O13:O1048576">
    <cfRule type="cellIs" dxfId="511" priority="14" operator="equal">
      <formula>"BAJA"</formula>
    </cfRule>
  </conditionalFormatting>
  <conditionalFormatting sqref="H5 O5 H8 O8 H13:H1048576 O13:O1048576">
    <cfRule type="cellIs" dxfId="510" priority="11" operator="equal">
      <formula>"EXTREMA"</formula>
    </cfRule>
    <cfRule type="cellIs" dxfId="509" priority="12" operator="equal">
      <formula>"ALTA"</formula>
    </cfRule>
    <cfRule type="cellIs" dxfId="508" priority="13" operator="equal">
      <formula>"MODERADA"</formula>
    </cfRule>
  </conditionalFormatting>
  <conditionalFormatting sqref="E5:F5 M5:N5 E8:F8 E13:F1048576 M8:N8 F11:G12 M11:N1048576">
    <cfRule type="colorScale" priority="10">
      <colorScale>
        <cfvo type="num" val="1"/>
        <cfvo type="num" val="3"/>
        <cfvo type="num" val="5"/>
        <color theme="6" tint="-0.499984740745262"/>
        <color rgb="FFFFFF00"/>
        <color rgb="FFC00000"/>
      </colorScale>
    </cfRule>
  </conditionalFormatting>
  <conditionalFormatting sqref="H11:H12 O11:O12">
    <cfRule type="cellIs" dxfId="507" priority="6" operator="equal">
      <formula>"EXTREMA"</formula>
    </cfRule>
    <cfRule type="cellIs" dxfId="506" priority="7" operator="equal">
      <formula>"ALTA"</formula>
    </cfRule>
    <cfRule type="cellIs" dxfId="505" priority="8" operator="equal">
      <formula>"MODERADA"</formula>
    </cfRule>
    <cfRule type="cellIs" dxfId="504" priority="9" operator="equal">
      <formula>"BAJA"</formula>
    </cfRule>
  </conditionalFormatting>
  <conditionalFormatting sqref="F9:G10 M9:N10">
    <cfRule type="colorScale" priority="1">
      <colorScale>
        <cfvo type="num" val="1"/>
        <cfvo type="num" val="3"/>
        <cfvo type="num" val="5"/>
        <color theme="6" tint="-0.499984740745262"/>
        <color rgb="FFFFFF00"/>
        <color rgb="FFC00000"/>
      </colorScale>
    </cfRule>
  </conditionalFormatting>
  <conditionalFormatting sqref="H9:H10 O9:O10">
    <cfRule type="cellIs" dxfId="503" priority="5" operator="equal">
      <formula>"BAJA"</formula>
    </cfRule>
  </conditionalFormatting>
  <conditionalFormatting sqref="H9:H10 O9:O10">
    <cfRule type="cellIs" dxfId="502" priority="2" operator="equal">
      <formula>"EXTREMA"</formula>
    </cfRule>
    <cfRule type="cellIs" dxfId="501" priority="3" operator="equal">
      <formula>"ALTA"</formula>
    </cfRule>
    <cfRule type="cellIs" dxfId="500" priority="4" operator="equal">
      <formula>"MODERADA"</formula>
    </cfRule>
  </conditionalFormatting>
  <printOptions horizontalCentered="1"/>
  <pageMargins left="0.19685039370078741" right="0.19685039370078741" top="0.47244094488188981" bottom="0.35433070866141736" header="0.31496062992125984" footer="0.19685039370078741"/>
  <pageSetup paperSize="258" scale="57"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'D:\CONTROL INTERNO\DOCUMENTOS 2021\4. MAPA DE RIESGOS Y SEGUIMIENTOS\0. Actualizacion y suscripcion 2021\[2. Mapa de Riesgos Procesos Apoyo 2021-Juridica.xlsx]Listas'!#REF!</xm:f>
          </x14:formula1>
          <xm:sqref>J11:J12</xm:sqref>
        </x14:dataValidation>
        <x14:dataValidation type="list" showInputMessage="1" showErrorMessage="1">
          <x14:formula1>
            <xm:f>'D:\CONTROL INTERNO\DOCUMENTOS 2021\4. MAPA DE RIESGOS Y SEGUIMIENTOS\0. Actualizacion y suscripcion 2021\[2. Mapa de Riesgos Procesos Apoyo 2021-Juridica.xlsx]Listas'!#REF!</xm:f>
          </x14:formula1>
          <xm:sqref>E11:E12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25"/>
  <sheetViews>
    <sheetView showGridLines="0" view="pageBreakPreview" zoomScale="55" zoomScaleNormal="70" zoomScaleSheetLayoutView="55" zoomScalePageLayoutView="70" workbookViewId="0">
      <selection activeCell="X9" sqref="X9"/>
    </sheetView>
  </sheetViews>
  <sheetFormatPr baseColWidth="10" defaultColWidth="11.42578125" defaultRowHeight="12" x14ac:dyDescent="0.2"/>
  <cols>
    <col min="1" max="1" width="4.7109375" style="1" customWidth="1"/>
    <col min="2" max="3" width="28.5703125" style="1" customWidth="1"/>
    <col min="4" max="4" width="26.85546875" style="1" customWidth="1"/>
    <col min="5" max="7" width="6.7109375" style="1" customWidth="1"/>
    <col min="8" max="8" width="6.7109375" style="3" customWidth="1"/>
    <col min="9" max="9" width="22.5703125" style="4" customWidth="1"/>
    <col min="10" max="10" width="6.7109375" style="4" customWidth="1"/>
    <col min="11" max="14" width="6.7109375" style="1" customWidth="1"/>
    <col min="15" max="16" width="6.7109375" style="3" customWidth="1"/>
    <col min="17" max="17" width="30.28515625" style="1" customWidth="1"/>
    <col min="18" max="18" width="6.7109375" style="1" customWidth="1"/>
    <col min="19" max="19" width="20.5703125" style="1" customWidth="1"/>
    <col min="20" max="20" width="24.42578125" style="1" customWidth="1"/>
    <col min="21" max="21" width="36.140625" style="2" customWidth="1"/>
    <col min="22" max="22" width="18.28515625" style="2" hidden="1" customWidth="1"/>
    <col min="23" max="23" width="62.140625" style="1" hidden="1" customWidth="1"/>
    <col min="24" max="24" width="12" style="2" customWidth="1"/>
    <col min="25" max="25" width="41.85546875" style="1" customWidth="1"/>
    <col min="26" max="29" width="12.7109375" style="1" customWidth="1"/>
    <col min="30" max="16384" width="11.42578125" style="1"/>
  </cols>
  <sheetData>
    <row r="1" spans="1:25" ht="29.25" customHeight="1" x14ac:dyDescent="0.35">
      <c r="B1" s="226" t="s">
        <v>335</v>
      </c>
      <c r="C1" s="226"/>
      <c r="D1" s="226"/>
      <c r="E1" s="226"/>
      <c r="F1" s="226"/>
      <c r="G1" s="226"/>
      <c r="H1" s="226"/>
      <c r="I1" s="226"/>
      <c r="J1" s="226"/>
      <c r="K1" s="226"/>
      <c r="L1" s="226"/>
      <c r="M1" s="226"/>
      <c r="N1" s="226"/>
      <c r="O1" s="226"/>
      <c r="P1" s="226"/>
      <c r="Q1" s="226"/>
      <c r="R1" s="226"/>
      <c r="S1" s="226"/>
      <c r="T1" s="226"/>
      <c r="U1" s="226"/>
      <c r="V1" s="135"/>
      <c r="X1" s="135"/>
    </row>
    <row r="2" spans="1:25" ht="27.75" customHeight="1" x14ac:dyDescent="0.35">
      <c r="B2" s="226" t="s">
        <v>336</v>
      </c>
      <c r="C2" s="226"/>
      <c r="D2" s="226"/>
      <c r="E2" s="226"/>
      <c r="F2" s="226"/>
      <c r="G2" s="226"/>
      <c r="H2" s="226"/>
      <c r="I2" s="226"/>
      <c r="J2" s="226"/>
      <c r="K2" s="226"/>
      <c r="L2" s="226"/>
      <c r="M2" s="226"/>
      <c r="N2" s="226"/>
      <c r="O2" s="226"/>
      <c r="P2" s="226"/>
      <c r="Q2" s="226"/>
      <c r="R2" s="226"/>
      <c r="S2" s="226"/>
      <c r="T2" s="226"/>
      <c r="U2" s="226"/>
      <c r="V2" s="135"/>
      <c r="X2" s="135"/>
    </row>
    <row r="3" spans="1:25" ht="10.5" customHeight="1" x14ac:dyDescent="0.35">
      <c r="D3" s="48"/>
      <c r="E3" s="48"/>
      <c r="F3" s="48"/>
      <c r="G3" s="48"/>
      <c r="H3" s="49"/>
      <c r="I3" s="48"/>
      <c r="J3" s="48"/>
      <c r="K3" s="48"/>
      <c r="L3" s="48"/>
    </row>
    <row r="4" spans="1:25" s="19" customFormat="1" ht="24" customHeight="1" x14ac:dyDescent="0.25">
      <c r="A4" s="45"/>
      <c r="D4" s="129" t="s">
        <v>68</v>
      </c>
      <c r="E4" s="227" t="s">
        <v>434</v>
      </c>
      <c r="F4" s="227"/>
      <c r="G4" s="227"/>
      <c r="H4" s="227"/>
      <c r="I4" s="227"/>
      <c r="J4" s="227"/>
      <c r="K4" s="227"/>
      <c r="L4" s="227"/>
      <c r="M4" s="227"/>
      <c r="N4" s="227"/>
      <c r="O4" s="227"/>
      <c r="P4" s="227"/>
      <c r="Q4" s="228" t="s">
        <v>66</v>
      </c>
      <c r="R4" s="228"/>
      <c r="S4" s="229">
        <v>2021</v>
      </c>
      <c r="T4" s="229"/>
      <c r="U4" s="229"/>
      <c r="V4" s="47"/>
      <c r="X4" s="47"/>
    </row>
    <row r="5" spans="1:25" s="19" customFormat="1" ht="70.5" customHeight="1" x14ac:dyDescent="0.25">
      <c r="A5" s="45"/>
      <c r="D5" s="167" t="s">
        <v>65</v>
      </c>
      <c r="E5" s="230" t="s">
        <v>435</v>
      </c>
      <c r="F5" s="230"/>
      <c r="G5" s="230"/>
      <c r="H5" s="230"/>
      <c r="I5" s="230"/>
      <c r="J5" s="230"/>
      <c r="K5" s="230"/>
      <c r="L5" s="230"/>
      <c r="M5" s="230"/>
      <c r="N5" s="230"/>
      <c r="O5" s="230"/>
      <c r="P5" s="230"/>
      <c r="Q5" s="230"/>
      <c r="R5" s="230"/>
      <c r="S5" s="230"/>
      <c r="T5" s="230"/>
      <c r="U5" s="230"/>
      <c r="V5" s="168"/>
      <c r="X5" s="168"/>
    </row>
    <row r="6" spans="1:25" s="19" customFormat="1" ht="15" x14ac:dyDescent="0.25">
      <c r="A6" s="45"/>
      <c r="B6" s="44"/>
      <c r="C6" s="44"/>
      <c r="H6" s="42"/>
      <c r="I6" s="43"/>
      <c r="J6" s="43"/>
      <c r="O6" s="42"/>
      <c r="P6" s="42"/>
      <c r="U6" s="42"/>
      <c r="V6" s="42"/>
      <c r="X6" s="42"/>
    </row>
    <row r="7" spans="1:25" s="33" customFormat="1" ht="33.75" customHeight="1" x14ac:dyDescent="0.25">
      <c r="A7" s="41"/>
      <c r="B7" s="231" t="s">
        <v>63</v>
      </c>
      <c r="C7" s="231" t="s">
        <v>62</v>
      </c>
      <c r="D7" s="231" t="s">
        <v>60</v>
      </c>
      <c r="E7" s="232" t="s">
        <v>59</v>
      </c>
      <c r="F7" s="231" t="s">
        <v>58</v>
      </c>
      <c r="G7" s="231"/>
      <c r="H7" s="241" t="s">
        <v>53</v>
      </c>
      <c r="I7" s="235" t="s">
        <v>57</v>
      </c>
      <c r="J7" s="237" t="s">
        <v>56</v>
      </c>
      <c r="K7" s="238"/>
      <c r="L7" s="239" t="s">
        <v>55</v>
      </c>
      <c r="M7" s="231" t="s">
        <v>54</v>
      </c>
      <c r="N7" s="231"/>
      <c r="O7" s="241" t="s">
        <v>53</v>
      </c>
      <c r="P7" s="232" t="s">
        <v>52</v>
      </c>
      <c r="Q7" s="231" t="s">
        <v>51</v>
      </c>
      <c r="R7" s="300" t="s">
        <v>50</v>
      </c>
      <c r="S7" s="231" t="s">
        <v>49</v>
      </c>
      <c r="T7" s="235" t="s">
        <v>48</v>
      </c>
      <c r="U7" s="231" t="s">
        <v>47</v>
      </c>
      <c r="V7" s="233" t="s">
        <v>436</v>
      </c>
      <c r="W7" s="234"/>
      <c r="X7" s="233"/>
      <c r="Y7" s="234"/>
    </row>
    <row r="8" spans="1:25" s="33" customFormat="1" ht="87.75" customHeight="1" x14ac:dyDescent="0.25">
      <c r="A8" s="41"/>
      <c r="B8" s="231"/>
      <c r="C8" s="231"/>
      <c r="D8" s="231"/>
      <c r="E8" s="232"/>
      <c r="F8" s="137" t="s">
        <v>44</v>
      </c>
      <c r="G8" s="137" t="s">
        <v>43</v>
      </c>
      <c r="H8" s="242"/>
      <c r="I8" s="236"/>
      <c r="J8" s="136" t="s">
        <v>46</v>
      </c>
      <c r="K8" s="37" t="s">
        <v>45</v>
      </c>
      <c r="L8" s="240"/>
      <c r="M8" s="35" t="s">
        <v>44</v>
      </c>
      <c r="N8" s="35" t="s">
        <v>43</v>
      </c>
      <c r="O8" s="242"/>
      <c r="P8" s="232"/>
      <c r="Q8" s="231"/>
      <c r="R8" s="300"/>
      <c r="S8" s="231"/>
      <c r="T8" s="236"/>
      <c r="U8" s="231"/>
      <c r="V8" s="34" t="s">
        <v>437</v>
      </c>
      <c r="W8" s="34" t="s">
        <v>41</v>
      </c>
      <c r="X8" s="34"/>
      <c r="Y8" s="34"/>
    </row>
    <row r="9" spans="1:25" s="19" customFormat="1" ht="194.25" customHeight="1" x14ac:dyDescent="0.25">
      <c r="A9" s="82">
        <v>1</v>
      </c>
      <c r="B9" s="139" t="s">
        <v>438</v>
      </c>
      <c r="C9" s="139" t="s">
        <v>439</v>
      </c>
      <c r="D9" s="139" t="s">
        <v>440</v>
      </c>
      <c r="E9" s="141" t="s">
        <v>242</v>
      </c>
      <c r="F9" s="142">
        <v>3</v>
      </c>
      <c r="G9" s="142">
        <v>5</v>
      </c>
      <c r="H9" s="143" t="str">
        <f>INDEX([4]Listas!$L$4:$P$8,F9,G9)</f>
        <v>EXTREMA</v>
      </c>
      <c r="I9" s="139" t="s">
        <v>441</v>
      </c>
      <c r="J9" s="141" t="s">
        <v>21</v>
      </c>
      <c r="K9" s="145" t="str">
        <f>IF('[4]Evaluación de Controles'!F4="X","Probabilidad",IF('[4]Evaluación de Controles'!H4="X","Impacto",))</f>
        <v>Probabilidad</v>
      </c>
      <c r="L9" s="142">
        <f>'[4]Evaluación de Controles'!X4</f>
        <v>65</v>
      </c>
      <c r="M9" s="142">
        <f>IF('[4]Evaluación de Controles'!F4="X",IF(L9&gt;75,IF(F9&gt;2,F9-2,IF(F9&gt;1,F9-1,F9)),IF(L9&gt;50,IF(F9&gt;1,F9-1,F9),F9)),F9)</f>
        <v>2</v>
      </c>
      <c r="N9" s="142">
        <f>IF('[4]Evaluación de Controles'!H4="X",IF(L9&gt;75,IF(G9&gt;2,G9-2,IF(G9&gt;1,G9-1,G9)),IF(L9&gt;50,IF(G9&gt;1,G9-1,G9),G9)),G9)</f>
        <v>5</v>
      </c>
      <c r="O9" s="143" t="str">
        <f>INDEX([4]Listas!$L$4:$P$8,M9,N9)</f>
        <v>EXTREMA</v>
      </c>
      <c r="P9" s="141" t="s">
        <v>144</v>
      </c>
      <c r="Q9" s="144" t="s">
        <v>442</v>
      </c>
      <c r="R9" s="141" t="s">
        <v>276</v>
      </c>
      <c r="S9" s="142" t="s">
        <v>443</v>
      </c>
      <c r="T9" s="139" t="s">
        <v>444</v>
      </c>
      <c r="U9" s="139" t="s">
        <v>445</v>
      </c>
      <c r="V9" s="169"/>
      <c r="W9" s="170"/>
      <c r="X9" s="169"/>
      <c r="Y9" s="170"/>
    </row>
    <row r="10" spans="1:25" s="19" customFormat="1" ht="221.25" customHeight="1" x14ac:dyDescent="0.25">
      <c r="A10" s="82">
        <v>2</v>
      </c>
      <c r="B10" s="139" t="s">
        <v>446</v>
      </c>
      <c r="C10" s="139" t="s">
        <v>447</v>
      </c>
      <c r="D10" s="139" t="s">
        <v>448</v>
      </c>
      <c r="E10" s="141" t="s">
        <v>242</v>
      </c>
      <c r="F10" s="142">
        <v>3</v>
      </c>
      <c r="G10" s="142">
        <v>3</v>
      </c>
      <c r="H10" s="143" t="str">
        <f>INDEX([4]Listas!$L$4:$P$8,F10,G10)</f>
        <v>ALTA</v>
      </c>
      <c r="I10" s="139" t="s">
        <v>449</v>
      </c>
      <c r="J10" s="141" t="s">
        <v>21</v>
      </c>
      <c r="K10" s="145" t="str">
        <f>IF('[4]Evaluación de Controles'!F5="X","Probabilidad",IF('[4]Evaluación de Controles'!H5="X","Impacto",))</f>
        <v>Probabilidad</v>
      </c>
      <c r="L10" s="142">
        <f>'[4]Evaluación de Controles'!X5</f>
        <v>65</v>
      </c>
      <c r="M10" s="142">
        <f>IF('[4]Evaluación de Controles'!F5="X",IF(L10&gt;75,IF(F10&gt;2,F10-2,IF(F10&gt;1,F10-1,F10)),IF(L10&gt;50,IF(F10&gt;1,F10-1,F10),F10)),F10)</f>
        <v>2</v>
      </c>
      <c r="N10" s="142">
        <f>IF('[4]Evaluación de Controles'!H5="X",IF(L10&gt;75,IF(G10&gt;2,G10-2,IF(G10&gt;1,G10-1,G10)),IF(L10&gt;50,IF(G10&gt;1,G10-1,G10),G10)),G10)</f>
        <v>3</v>
      </c>
      <c r="O10" s="143" t="str">
        <f>INDEX([4]Listas!$L$4:$P$8,M10,N10)</f>
        <v>MODERADA</v>
      </c>
      <c r="P10" s="141" t="s">
        <v>144</v>
      </c>
      <c r="Q10" s="144" t="s">
        <v>450</v>
      </c>
      <c r="R10" s="141" t="s">
        <v>249</v>
      </c>
      <c r="S10" s="142" t="s">
        <v>443</v>
      </c>
      <c r="T10" s="139" t="s">
        <v>451</v>
      </c>
      <c r="U10" s="139" t="s">
        <v>452</v>
      </c>
      <c r="V10" s="169"/>
      <c r="W10" s="170"/>
      <c r="X10" s="169"/>
      <c r="Y10" s="170"/>
    </row>
    <row r="11" spans="1:25" s="19" customFormat="1" ht="91.5" hidden="1" customHeight="1" x14ac:dyDescent="0.25">
      <c r="A11" s="84"/>
      <c r="B11" s="142"/>
      <c r="C11" s="27"/>
      <c r="D11" s="142"/>
      <c r="E11" s="141"/>
      <c r="F11" s="142"/>
      <c r="G11" s="142"/>
      <c r="H11" s="143"/>
      <c r="I11" s="27"/>
      <c r="J11" s="141"/>
      <c r="K11" s="145"/>
      <c r="L11" s="142"/>
      <c r="M11" s="142"/>
      <c r="N11" s="142"/>
      <c r="O11" s="143"/>
      <c r="P11" s="141"/>
      <c r="Q11" s="157"/>
      <c r="R11" s="141"/>
      <c r="S11" s="142"/>
      <c r="T11" s="142"/>
      <c r="U11" s="142"/>
      <c r="V11" s="171"/>
      <c r="W11" s="81"/>
      <c r="X11" s="171"/>
      <c r="Y11" s="81"/>
    </row>
    <row r="12" spans="1:25" s="93" customFormat="1" ht="15.75" x14ac:dyDescent="0.25">
      <c r="A12" s="84"/>
      <c r="B12" s="172"/>
      <c r="C12" s="89"/>
      <c r="D12" s="172"/>
      <c r="E12" s="173"/>
      <c r="F12" s="172"/>
      <c r="G12" s="172"/>
      <c r="H12" s="174"/>
      <c r="I12" s="89"/>
      <c r="J12" s="173"/>
      <c r="K12" s="173"/>
      <c r="L12" s="172"/>
      <c r="M12" s="172"/>
      <c r="N12" s="172"/>
      <c r="O12" s="174"/>
      <c r="P12" s="173"/>
      <c r="Q12" s="175"/>
      <c r="R12" s="173"/>
      <c r="S12" s="172"/>
      <c r="T12" s="172"/>
      <c r="U12" s="172"/>
      <c r="V12" s="57"/>
      <c r="W12" s="92"/>
      <c r="X12" s="57"/>
      <c r="Y12" s="92"/>
    </row>
    <row r="13" spans="1:25" ht="15" x14ac:dyDescent="0.25">
      <c r="B13" s="176"/>
      <c r="C13" s="176"/>
      <c r="D13" s="176"/>
      <c r="E13" s="176"/>
      <c r="F13" s="299" t="s">
        <v>6</v>
      </c>
      <c r="G13" s="299"/>
      <c r="H13" s="177">
        <f>COUNTIF(H9:H10,"BAJA")</f>
        <v>0</v>
      </c>
      <c r="I13" s="176"/>
      <c r="J13" s="176"/>
      <c r="K13" s="176"/>
      <c r="L13" s="176"/>
      <c r="M13" s="299" t="s">
        <v>6</v>
      </c>
      <c r="N13" s="299"/>
      <c r="O13" s="177">
        <f>COUNTIF(O9:O10,"BAJA")</f>
        <v>0</v>
      </c>
      <c r="P13" s="176"/>
      <c r="Q13" s="176"/>
      <c r="R13" s="176"/>
      <c r="S13" s="176"/>
      <c r="T13" s="176"/>
      <c r="U13" s="176"/>
      <c r="V13" s="1"/>
      <c r="X13" s="1"/>
    </row>
    <row r="14" spans="1:25" ht="15" x14ac:dyDescent="0.25">
      <c r="B14" s="176"/>
      <c r="C14" s="176"/>
      <c r="D14" s="176"/>
      <c r="E14" s="176"/>
      <c r="F14" s="299" t="s">
        <v>5</v>
      </c>
      <c r="G14" s="299"/>
      <c r="H14" s="177">
        <f>COUNTIF(H9:H10,"MODERADA")</f>
        <v>0</v>
      </c>
      <c r="I14" s="176"/>
      <c r="J14" s="176"/>
      <c r="K14" s="176"/>
      <c r="L14" s="176"/>
      <c r="M14" s="299" t="s">
        <v>5</v>
      </c>
      <c r="N14" s="299"/>
      <c r="O14" s="177">
        <f>COUNTIF(O9:O10,"MODERADA")</f>
        <v>1</v>
      </c>
      <c r="P14" s="176"/>
      <c r="Q14" s="176"/>
      <c r="R14" s="176"/>
      <c r="S14" s="176"/>
      <c r="T14" s="176"/>
      <c r="U14" s="176"/>
      <c r="V14" s="1"/>
      <c r="X14" s="1"/>
    </row>
    <row r="15" spans="1:25" ht="15" x14ac:dyDescent="0.25">
      <c r="B15" s="178"/>
      <c r="C15" s="176"/>
      <c r="D15" s="178"/>
      <c r="E15" s="176"/>
      <c r="F15" s="299" t="s">
        <v>4</v>
      </c>
      <c r="G15" s="299"/>
      <c r="H15" s="177">
        <f>COUNTIF(H9:H10,"ALTA")</f>
        <v>1</v>
      </c>
      <c r="I15" s="176"/>
      <c r="J15" s="176"/>
      <c r="K15" s="176"/>
      <c r="L15" s="176"/>
      <c r="M15" s="299" t="s">
        <v>4</v>
      </c>
      <c r="N15" s="299"/>
      <c r="O15" s="177">
        <f>COUNTIF(O9:O10,"ALTA")</f>
        <v>0</v>
      </c>
      <c r="P15" s="176"/>
      <c r="Q15" s="176"/>
      <c r="R15" s="176"/>
      <c r="S15" s="176"/>
      <c r="T15" s="176"/>
      <c r="U15" s="176"/>
      <c r="V15" s="1"/>
      <c r="X15" s="1"/>
    </row>
    <row r="16" spans="1:25" ht="15" x14ac:dyDescent="0.25">
      <c r="E16" s="176"/>
      <c r="F16" s="299" t="s">
        <v>1</v>
      </c>
      <c r="G16" s="299"/>
      <c r="H16" s="177">
        <f>COUNTIF(H9:H10,"EXTREMA")</f>
        <v>1</v>
      </c>
      <c r="I16" s="176"/>
      <c r="J16" s="176"/>
      <c r="K16" s="176"/>
      <c r="L16" s="176"/>
      <c r="M16" s="299" t="s">
        <v>1</v>
      </c>
      <c r="N16" s="299"/>
      <c r="O16" s="177">
        <f>COUNTIF(O9:O10,"EXTREMA")</f>
        <v>1</v>
      </c>
      <c r="P16" s="176"/>
      <c r="Q16" s="176"/>
      <c r="R16" s="176"/>
      <c r="S16" s="176"/>
      <c r="T16" s="176"/>
      <c r="U16" s="176"/>
      <c r="V16" s="1"/>
      <c r="X16" s="1"/>
    </row>
    <row r="17" spans="2:24" ht="15" x14ac:dyDescent="0.25">
      <c r="B17" s="176" t="s">
        <v>453</v>
      </c>
      <c r="C17" s="176"/>
      <c r="D17" s="176" t="s">
        <v>454</v>
      </c>
      <c r="E17" s="176"/>
      <c r="F17" s="179"/>
      <c r="G17" s="179"/>
      <c r="H17" s="180"/>
      <c r="I17" s="176"/>
      <c r="J17" s="176"/>
      <c r="K17" s="176"/>
      <c r="L17" s="176"/>
      <c r="M17" s="179"/>
      <c r="N17" s="179"/>
      <c r="O17" s="180"/>
      <c r="P17" s="176"/>
      <c r="Q17" s="176"/>
      <c r="R17" s="176"/>
      <c r="S17" s="176"/>
      <c r="T17" s="176"/>
      <c r="U17" s="176"/>
      <c r="V17" s="1"/>
      <c r="X17" s="1"/>
    </row>
    <row r="18" spans="2:24" ht="15" x14ac:dyDescent="0.25">
      <c r="B18" s="181" t="s">
        <v>3</v>
      </c>
      <c r="C18" s="176"/>
      <c r="D18" s="182" t="s">
        <v>455</v>
      </c>
      <c r="E18" s="176"/>
      <c r="F18" s="179"/>
      <c r="G18" s="179"/>
      <c r="H18" s="180"/>
      <c r="I18" s="176"/>
      <c r="J18" s="176"/>
      <c r="K18" s="176"/>
      <c r="L18" s="176"/>
      <c r="M18" s="179"/>
      <c r="N18" s="179"/>
      <c r="O18" s="180"/>
      <c r="P18" s="176"/>
      <c r="Q18" s="176"/>
      <c r="R18" s="176"/>
      <c r="S18" s="176"/>
      <c r="T18" s="176"/>
      <c r="U18" s="176"/>
      <c r="V18" s="1"/>
      <c r="X18" s="1"/>
    </row>
    <row r="19" spans="2:24" ht="27" customHeight="1" x14ac:dyDescent="0.25">
      <c r="B19" s="176"/>
      <c r="C19" s="176"/>
      <c r="D19" s="176"/>
      <c r="E19" s="176"/>
      <c r="F19" s="176"/>
      <c r="G19" s="176"/>
      <c r="H19" s="183"/>
      <c r="I19" s="184"/>
      <c r="J19" s="184"/>
      <c r="K19" s="176"/>
      <c r="L19" s="176"/>
      <c r="M19" s="176"/>
      <c r="N19" s="176"/>
      <c r="O19" s="183"/>
      <c r="P19" s="183"/>
      <c r="Q19" s="176"/>
      <c r="R19" s="176"/>
      <c r="S19" s="176"/>
      <c r="T19" s="176"/>
      <c r="U19" s="185"/>
    </row>
    <row r="20" spans="2:24" ht="15" x14ac:dyDescent="0.25">
      <c r="B20" s="44" t="s">
        <v>380</v>
      </c>
      <c r="C20" s="186" t="s">
        <v>456</v>
      </c>
      <c r="D20" s="176"/>
      <c r="E20" s="176"/>
      <c r="F20" s="176"/>
      <c r="G20" s="176"/>
      <c r="H20" s="183"/>
      <c r="I20" s="184"/>
      <c r="J20" s="184"/>
      <c r="K20" s="176"/>
      <c r="L20" s="176"/>
      <c r="M20" s="176"/>
      <c r="N20" s="176"/>
      <c r="O20" s="183"/>
      <c r="P20" s="183"/>
      <c r="Q20" s="176"/>
      <c r="R20" s="176"/>
      <c r="S20" s="176"/>
      <c r="T20" s="176"/>
      <c r="U20" s="185"/>
    </row>
    <row r="25" spans="2:24" s="100" customFormat="1" x14ac:dyDescent="0.25">
      <c r="I25" s="101"/>
      <c r="J25" s="101"/>
    </row>
  </sheetData>
  <mergeCells count="33">
    <mergeCell ref="H7:H8"/>
    <mergeCell ref="B1:U1"/>
    <mergeCell ref="B2:U2"/>
    <mergeCell ref="E4:P4"/>
    <mergeCell ref="Q4:R4"/>
    <mergeCell ref="S4:U4"/>
    <mergeCell ref="E5:U5"/>
    <mergeCell ref="B7:B8"/>
    <mergeCell ref="C7:C8"/>
    <mergeCell ref="D7:D8"/>
    <mergeCell ref="E7:E8"/>
    <mergeCell ref="F7:G7"/>
    <mergeCell ref="J7:K7"/>
    <mergeCell ref="L7:L8"/>
    <mergeCell ref="M7:N7"/>
    <mergeCell ref="O7:O8"/>
    <mergeCell ref="P7:P8"/>
    <mergeCell ref="F16:G16"/>
    <mergeCell ref="M16:N16"/>
    <mergeCell ref="X7:Y7"/>
    <mergeCell ref="F13:G13"/>
    <mergeCell ref="M13:N13"/>
    <mergeCell ref="F14:G14"/>
    <mergeCell ref="M14:N14"/>
    <mergeCell ref="F15:G15"/>
    <mergeCell ref="M15:N15"/>
    <mergeCell ref="Q7:Q8"/>
    <mergeCell ref="R7:R8"/>
    <mergeCell ref="S7:S8"/>
    <mergeCell ref="T7:T8"/>
    <mergeCell ref="U7:U8"/>
    <mergeCell ref="V7:W7"/>
    <mergeCell ref="I7:I8"/>
  </mergeCells>
  <conditionalFormatting sqref="F19:F1048576 E3:F3 M3:N3 E6:F6 E13:E1048576 M13:N1048576 M6:N6 M9:N11 F7:G12">
    <cfRule type="colorScale" priority="23">
      <colorScale>
        <cfvo type="num" val="1"/>
        <cfvo type="num" val="3"/>
        <cfvo type="num" val="5"/>
        <color theme="6" tint="-0.499984740745262"/>
        <color rgb="FFFFFF00"/>
        <color rgb="FFC00000"/>
      </colorScale>
    </cfRule>
  </conditionalFormatting>
  <conditionalFormatting sqref="M12:N12">
    <cfRule type="colorScale" priority="22">
      <colorScale>
        <cfvo type="num" val="1"/>
        <cfvo type="num" val="3"/>
        <cfvo type="num" val="5"/>
        <color theme="6" tint="-0.499984740745262"/>
        <color rgb="FFFFFF00"/>
        <color rgb="FFC00000"/>
      </colorScale>
    </cfRule>
  </conditionalFormatting>
  <conditionalFormatting sqref="H12">
    <cfRule type="cellIs" dxfId="499" priority="21" operator="equal">
      <formula>"BAJA"</formula>
    </cfRule>
  </conditionalFormatting>
  <conditionalFormatting sqref="H12">
    <cfRule type="cellIs" dxfId="498" priority="18" operator="equal">
      <formula>"EXTREMA"</formula>
    </cfRule>
    <cfRule type="cellIs" dxfId="497" priority="19" operator="equal">
      <formula>"ALTA"</formula>
    </cfRule>
    <cfRule type="cellIs" dxfId="496" priority="20" operator="equal">
      <formula>"MODERADA"</formula>
    </cfRule>
  </conditionalFormatting>
  <conditionalFormatting sqref="H9">
    <cfRule type="cellIs" dxfId="495" priority="14" operator="equal">
      <formula>"EXTREMA"</formula>
    </cfRule>
    <cfRule type="cellIs" dxfId="494" priority="15" operator="equal">
      <formula>"ALTA"</formula>
    </cfRule>
    <cfRule type="cellIs" dxfId="493" priority="16" operator="equal">
      <formula>"MODERADA"</formula>
    </cfRule>
    <cfRule type="cellIs" dxfId="492" priority="17" operator="equal">
      <formula>"BAJA"</formula>
    </cfRule>
  </conditionalFormatting>
  <conditionalFormatting sqref="H10:H11">
    <cfRule type="cellIs" dxfId="491" priority="10" operator="equal">
      <formula>"EXTREMA"</formula>
    </cfRule>
    <cfRule type="cellIs" dxfId="490" priority="11" operator="equal">
      <formula>"ALTA"</formula>
    </cfRule>
    <cfRule type="cellIs" dxfId="489" priority="12" operator="equal">
      <formula>"MODERADA"</formula>
    </cfRule>
    <cfRule type="cellIs" dxfId="488" priority="13" operator="equal">
      <formula>"BAJA"</formula>
    </cfRule>
  </conditionalFormatting>
  <conditionalFormatting sqref="O9:O11">
    <cfRule type="cellIs" dxfId="487" priority="6" operator="equal">
      <formula>"EXTREMA"</formula>
    </cfRule>
    <cfRule type="cellIs" dxfId="486" priority="7" operator="equal">
      <formula>"ALTA"</formula>
    </cfRule>
    <cfRule type="cellIs" dxfId="485" priority="8" operator="equal">
      <formula>"MODERADA"</formula>
    </cfRule>
    <cfRule type="cellIs" dxfId="484" priority="9" operator="equal">
      <formula>"BAJA"</formula>
    </cfRule>
  </conditionalFormatting>
  <conditionalFormatting sqref="O7:O8">
    <cfRule type="cellIs" dxfId="483" priority="5" operator="equal">
      <formula>"BAJA"</formula>
    </cfRule>
  </conditionalFormatting>
  <conditionalFormatting sqref="O7:O8">
    <cfRule type="cellIs" dxfId="482" priority="2" operator="equal">
      <formula>"EXTREMA"</formula>
    </cfRule>
    <cfRule type="cellIs" dxfId="481" priority="3" operator="equal">
      <formula>"ALTA"</formula>
    </cfRule>
    <cfRule type="cellIs" dxfId="480" priority="4" operator="equal">
      <formula>"MODERADA"</formula>
    </cfRule>
  </conditionalFormatting>
  <conditionalFormatting sqref="M7:N8">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9685039370078741" header="0.31496062992125984" footer="0.15748031496062992"/>
  <pageSetup paperSize="258" scale="33" fitToHeight="0" orientation="landscape" r:id="rId1"/>
  <colBreaks count="1" manualBreakCount="1">
    <brk id="25" max="19"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'D:\CONTROL INTERNO\DOCUMENTOS 2021\4. MAPA DE RIESGOS Y SEGUIMIENTOS\0. Actualizacion y suscripcion 2021\[1. Mapa de Riesgos proceso misionales-Area tecnica 2021.xlsx]Listas'!#REF!</xm:f>
          </x14:formula1>
          <xm:sqref>E9:E12</xm:sqref>
        </x14:dataValidation>
        <x14:dataValidation type="list" showInputMessage="1" showErrorMessage="1">
          <x14:formula1>
            <xm:f>'D:\CONTROL INTERNO\DOCUMENTOS 2021\4. MAPA DE RIESGOS Y SEGUIMIENTOS\0. Actualizacion y suscripcion 2021\[1. Mapa de Riesgos proceso misionales-Area tecnica 2021.xlsx]Listas'!#REF!</xm:f>
          </x14:formula1>
          <xm:sqref>K9:K11</xm:sqref>
        </x14:dataValidation>
        <x14:dataValidation type="list" showInputMessage="1" showErrorMessage="1">
          <x14:formula1>
            <xm:f>'D:\CONTROL INTERNO\DOCUMENTOS 2021\4. MAPA DE RIESGOS Y SEGUIMIENTOS\0. Actualizacion y suscripcion 2021\[1. Mapa de Riesgos proceso misionales-Area tecnica 2021.xlsx]Listas'!#REF!</xm:f>
          </x14:formula1>
          <xm:sqref>J9:J11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autoPageBreaks="0"/>
  </sheetPr>
  <dimension ref="A1:Y27"/>
  <sheetViews>
    <sheetView showGridLines="0" view="pageBreakPreview" zoomScale="60" zoomScaleNormal="70" workbookViewId="0">
      <selection activeCell="F10" sqref="F10"/>
    </sheetView>
  </sheetViews>
  <sheetFormatPr baseColWidth="10" defaultColWidth="11.42578125" defaultRowHeight="12" x14ac:dyDescent="0.2"/>
  <cols>
    <col min="1" max="1" width="4.7109375" style="1" customWidth="1"/>
    <col min="2" max="2" width="30.85546875" style="1" customWidth="1"/>
    <col min="3" max="4" width="29" style="1" customWidth="1"/>
    <col min="5" max="7" width="6.7109375" style="1" customWidth="1"/>
    <col min="8" max="8" width="6.7109375" style="3" customWidth="1"/>
    <col min="9" max="9" width="24.28515625" style="4" customWidth="1"/>
    <col min="10" max="10" width="6.7109375" style="4" customWidth="1"/>
    <col min="11" max="14" width="6.7109375" style="1" customWidth="1"/>
    <col min="15" max="16" width="6.7109375" style="3" customWidth="1"/>
    <col min="17" max="17" width="23" style="1" customWidth="1"/>
    <col min="18" max="18" width="6.7109375" style="1" customWidth="1"/>
    <col min="19" max="19" width="22.7109375" style="1" customWidth="1"/>
    <col min="20" max="20" width="21" style="1" customWidth="1"/>
    <col min="21" max="21" width="16.7109375" style="2" customWidth="1"/>
    <col min="22" max="22" width="12" style="2" hidden="1" customWidth="1"/>
    <col min="23" max="23" width="46.140625" style="1" hidden="1" customWidth="1"/>
    <col min="24" max="24" width="12" style="2" hidden="1" customWidth="1"/>
    <col min="25" max="25" width="22.42578125" style="1" hidden="1" customWidth="1"/>
    <col min="26" max="26" width="11.42578125" style="1" customWidth="1"/>
    <col min="27" max="16384" width="11.42578125" style="1"/>
  </cols>
  <sheetData>
    <row r="1" spans="1:25" ht="21" x14ac:dyDescent="0.35">
      <c r="B1" s="226" t="s">
        <v>335</v>
      </c>
      <c r="C1" s="226"/>
      <c r="D1" s="226"/>
      <c r="E1" s="226"/>
      <c r="F1" s="226"/>
      <c r="G1" s="226"/>
      <c r="H1" s="226"/>
      <c r="I1" s="226"/>
      <c r="J1" s="226"/>
      <c r="K1" s="226"/>
      <c r="L1" s="226"/>
      <c r="M1" s="226"/>
      <c r="N1" s="226"/>
      <c r="O1" s="226"/>
      <c r="P1" s="226"/>
      <c r="Q1" s="226"/>
      <c r="R1" s="226"/>
      <c r="S1" s="226"/>
      <c r="T1" s="226"/>
      <c r="U1" s="226"/>
      <c r="V1" s="135"/>
      <c r="X1" s="135"/>
    </row>
    <row r="2" spans="1:25" ht="21" customHeight="1" x14ac:dyDescent="0.35">
      <c r="B2" s="226" t="s">
        <v>336</v>
      </c>
      <c r="C2" s="226"/>
      <c r="D2" s="226"/>
      <c r="E2" s="226"/>
      <c r="F2" s="226"/>
      <c r="G2" s="226"/>
      <c r="H2" s="226"/>
      <c r="I2" s="226"/>
      <c r="J2" s="226"/>
      <c r="K2" s="226"/>
      <c r="L2" s="226"/>
      <c r="M2" s="226"/>
      <c r="N2" s="226"/>
      <c r="O2" s="226"/>
      <c r="P2" s="226"/>
      <c r="Q2" s="226"/>
      <c r="R2" s="226"/>
      <c r="S2" s="226"/>
      <c r="T2" s="226"/>
      <c r="U2" s="226"/>
      <c r="V2" s="135"/>
      <c r="X2" s="135"/>
    </row>
    <row r="3" spans="1:25" ht="21" x14ac:dyDescent="0.35">
      <c r="D3" s="48"/>
      <c r="E3" s="48"/>
      <c r="F3" s="48"/>
      <c r="G3" s="48"/>
      <c r="H3" s="49"/>
      <c r="I3" s="48"/>
      <c r="J3" s="48"/>
      <c r="K3" s="48"/>
      <c r="L3" s="48"/>
    </row>
    <row r="4" spans="1:25" s="19" customFormat="1" ht="42" customHeight="1" x14ac:dyDescent="0.25">
      <c r="A4" s="45"/>
      <c r="D4" s="129" t="s">
        <v>68</v>
      </c>
      <c r="E4" s="227" t="s">
        <v>457</v>
      </c>
      <c r="F4" s="227"/>
      <c r="G4" s="227"/>
      <c r="H4" s="227"/>
      <c r="I4" s="227"/>
      <c r="J4" s="227"/>
      <c r="K4" s="227"/>
      <c r="L4" s="227"/>
      <c r="M4" s="227"/>
      <c r="N4" s="227"/>
      <c r="O4" s="227"/>
      <c r="P4" s="227"/>
      <c r="Q4" s="228" t="s">
        <v>66</v>
      </c>
      <c r="R4" s="228"/>
      <c r="S4" s="229">
        <v>2021</v>
      </c>
      <c r="T4" s="229"/>
      <c r="U4" s="229"/>
      <c r="V4" s="47"/>
      <c r="X4" s="47"/>
    </row>
    <row r="5" spans="1:25" s="19" customFormat="1" ht="42" customHeight="1" x14ac:dyDescent="0.25">
      <c r="A5" s="45"/>
      <c r="D5" s="129" t="s">
        <v>338</v>
      </c>
      <c r="E5" s="303" t="s">
        <v>458</v>
      </c>
      <c r="F5" s="303"/>
      <c r="G5" s="303"/>
      <c r="H5" s="303"/>
      <c r="I5" s="303"/>
      <c r="J5" s="303"/>
      <c r="K5" s="303"/>
      <c r="L5" s="303"/>
      <c r="M5" s="303"/>
      <c r="N5" s="303"/>
      <c r="O5" s="303"/>
      <c r="P5" s="303"/>
      <c r="Q5" s="303"/>
      <c r="R5" s="303"/>
      <c r="S5" s="303"/>
      <c r="T5" s="303"/>
      <c r="U5" s="303"/>
      <c r="V5" s="168"/>
      <c r="X5" s="168"/>
    </row>
    <row r="6" spans="1:25" s="19" customFormat="1" ht="15" x14ac:dyDescent="0.25">
      <c r="A6" s="45"/>
      <c r="B6" s="44"/>
      <c r="C6" s="44"/>
      <c r="H6" s="42"/>
      <c r="I6" s="43"/>
      <c r="J6" s="43"/>
      <c r="O6" s="42"/>
      <c r="P6" s="42"/>
      <c r="U6" s="42"/>
      <c r="V6" s="42"/>
      <c r="X6" s="42"/>
    </row>
    <row r="7" spans="1:25" s="33" customFormat="1" ht="48.75" customHeight="1" x14ac:dyDescent="0.25">
      <c r="A7" s="41"/>
      <c r="B7" s="231" t="s">
        <v>63</v>
      </c>
      <c r="C7" s="231" t="s">
        <v>62</v>
      </c>
      <c r="D7" s="231" t="s">
        <v>60</v>
      </c>
      <c r="E7" s="232" t="s">
        <v>59</v>
      </c>
      <c r="F7" s="231" t="s">
        <v>58</v>
      </c>
      <c r="G7" s="231"/>
      <c r="H7" s="241" t="s">
        <v>53</v>
      </c>
      <c r="I7" s="235" t="s">
        <v>57</v>
      </c>
      <c r="J7" s="237" t="s">
        <v>56</v>
      </c>
      <c r="K7" s="238"/>
      <c r="L7" s="239" t="s">
        <v>55</v>
      </c>
      <c r="M7" s="231" t="s">
        <v>54</v>
      </c>
      <c r="N7" s="231"/>
      <c r="O7" s="241" t="s">
        <v>53</v>
      </c>
      <c r="P7" s="232" t="s">
        <v>52</v>
      </c>
      <c r="Q7" s="231" t="s">
        <v>51</v>
      </c>
      <c r="R7" s="281" t="s">
        <v>50</v>
      </c>
      <c r="S7" s="231" t="s">
        <v>49</v>
      </c>
      <c r="T7" s="235" t="s">
        <v>48</v>
      </c>
      <c r="U7" s="231" t="s">
        <v>47</v>
      </c>
      <c r="V7" s="301" t="s">
        <v>436</v>
      </c>
      <c r="W7" s="302"/>
      <c r="X7" s="233"/>
      <c r="Y7" s="234"/>
    </row>
    <row r="8" spans="1:25" s="33" customFormat="1" ht="86.25" customHeight="1" x14ac:dyDescent="0.25">
      <c r="A8" s="41"/>
      <c r="B8" s="231"/>
      <c r="C8" s="231"/>
      <c r="D8" s="231"/>
      <c r="E8" s="232"/>
      <c r="F8" s="137" t="s">
        <v>44</v>
      </c>
      <c r="G8" s="137" t="s">
        <v>43</v>
      </c>
      <c r="H8" s="242"/>
      <c r="I8" s="236"/>
      <c r="J8" s="136" t="s">
        <v>46</v>
      </c>
      <c r="K8" s="37" t="s">
        <v>45</v>
      </c>
      <c r="L8" s="240"/>
      <c r="M8" s="35" t="s">
        <v>44</v>
      </c>
      <c r="N8" s="35" t="s">
        <v>43</v>
      </c>
      <c r="O8" s="242"/>
      <c r="P8" s="232"/>
      <c r="Q8" s="231"/>
      <c r="R8" s="281"/>
      <c r="S8" s="231"/>
      <c r="T8" s="236"/>
      <c r="U8" s="231"/>
      <c r="V8" s="34" t="s">
        <v>437</v>
      </c>
      <c r="W8" s="34" t="s">
        <v>41</v>
      </c>
      <c r="X8" s="34"/>
      <c r="Y8" s="34"/>
    </row>
    <row r="9" spans="1:25" s="19" customFormat="1" ht="215.25" customHeight="1" x14ac:dyDescent="0.25">
      <c r="A9" s="29">
        <v>1</v>
      </c>
      <c r="B9" s="139" t="s">
        <v>459</v>
      </c>
      <c r="C9" s="139" t="s">
        <v>460</v>
      </c>
      <c r="D9" s="139" t="s">
        <v>461</v>
      </c>
      <c r="E9" s="141" t="s">
        <v>242</v>
      </c>
      <c r="F9" s="142">
        <v>4</v>
      </c>
      <c r="G9" s="142">
        <v>4</v>
      </c>
      <c r="H9" s="143" t="str">
        <f>INDEX([4]Listas!$L$4:$P$8,F9,G9)</f>
        <v>EXTREMA</v>
      </c>
      <c r="I9" s="144" t="s">
        <v>462</v>
      </c>
      <c r="J9" s="141" t="s">
        <v>13</v>
      </c>
      <c r="K9" s="145" t="str">
        <f>IF('[4]Evaluación de Controles'!F6="X","Probabilidad",IF('[4]Evaluación de Controles'!H6="X","Impacto",))</f>
        <v>Probabilidad</v>
      </c>
      <c r="L9" s="142">
        <f>+'[4]Evaluación de Controles'!X6</f>
        <v>65</v>
      </c>
      <c r="M9" s="142">
        <f>IF('[4]Evaluación de Controles'!F6="X",IF(L9&gt;75,IF(F9&gt;2,F9-2,IF(F9&gt;1,F9-1,F9)),IF(L9&gt;50,IF(F9&gt;1,F9-1,F9),F9)),F9)</f>
        <v>3</v>
      </c>
      <c r="N9" s="142">
        <f>IF('[4]Evaluación de Controles'!H6="X",IF(L9&gt;75,IF(G9&gt;2,G9-2,IF(G9&gt;1,G9-1,G9)),IF(L9&gt;50,IF(G9&gt;1,G9-1,G9),G9)),G9)</f>
        <v>4</v>
      </c>
      <c r="O9" s="143" t="str">
        <f>INDEX([4]Listas!$L$4:$P$8,M9,N9)</f>
        <v>EXTREMA</v>
      </c>
      <c r="P9" s="141" t="s">
        <v>98</v>
      </c>
      <c r="Q9" s="187" t="s">
        <v>463</v>
      </c>
      <c r="R9" s="141" t="s">
        <v>162</v>
      </c>
      <c r="S9" s="139" t="s">
        <v>464</v>
      </c>
      <c r="T9" s="139" t="s">
        <v>465</v>
      </c>
      <c r="U9" s="139" t="s">
        <v>466</v>
      </c>
      <c r="V9" s="169"/>
      <c r="W9" s="170"/>
      <c r="X9" s="169"/>
      <c r="Y9" s="170"/>
    </row>
    <row r="10" spans="1:25" s="19" customFormat="1" ht="142.5" customHeight="1" x14ac:dyDescent="0.25">
      <c r="A10" s="29">
        <v>2</v>
      </c>
      <c r="B10" s="139" t="s">
        <v>467</v>
      </c>
      <c r="C10" s="139" t="s">
        <v>468</v>
      </c>
      <c r="D10" s="139" t="s">
        <v>469</v>
      </c>
      <c r="E10" s="141" t="s">
        <v>242</v>
      </c>
      <c r="F10" s="142">
        <v>1</v>
      </c>
      <c r="G10" s="142">
        <v>5</v>
      </c>
      <c r="H10" s="143" t="str">
        <f>INDEX([4]Listas!$L$4:$P$8,F10,G10)</f>
        <v>ALTA</v>
      </c>
      <c r="I10" s="139" t="s">
        <v>470</v>
      </c>
      <c r="J10" s="141" t="s">
        <v>13</v>
      </c>
      <c r="K10" s="145" t="str">
        <f>IF('[4]Evaluación de Controles'!F7="X","Probabilidad",IF('[4]Evaluación de Controles'!H7="X","Impacto",))</f>
        <v>Probabilidad</v>
      </c>
      <c r="L10" s="142">
        <f>'[4]Evaluación de Controles'!X7</f>
        <v>65</v>
      </c>
      <c r="M10" s="142">
        <f>IF('[4]Evaluación de Controles'!F7="X",IF(L10&gt;75,IF(F10&gt;2,F10-2,IF(F10&gt;1,F10-1,F10)),IF(L10&gt;50,IF(F10&gt;1,F10-1,F10),F10)),F10)</f>
        <v>1</v>
      </c>
      <c r="N10" s="142">
        <f>IF('[4]Evaluación de Controles'!H7="X",IF(L10&gt;75,IF(G10&gt;2,G10-2,IF(G10&gt;1,G10-1,G10)),IF(L10&gt;50,IF(G10&gt;1,G10-1,G10),G10)),G10)</f>
        <v>5</v>
      </c>
      <c r="O10" s="143" t="str">
        <f>INDEX([4]Listas!$L$4:$P$8,M10,N10)</f>
        <v>ALTA</v>
      </c>
      <c r="P10" s="141" t="s">
        <v>144</v>
      </c>
      <c r="Q10" s="144" t="s">
        <v>471</v>
      </c>
      <c r="R10" s="141" t="s">
        <v>162</v>
      </c>
      <c r="S10" s="139" t="s">
        <v>464</v>
      </c>
      <c r="T10" s="139" t="s">
        <v>472</v>
      </c>
      <c r="U10" s="139" t="s">
        <v>473</v>
      </c>
      <c r="V10" s="169"/>
      <c r="W10" s="170"/>
      <c r="X10" s="169"/>
      <c r="Y10" s="170"/>
    </row>
    <row r="11" spans="1:25" s="19" customFormat="1" ht="76.5" hidden="1" customHeight="1" x14ac:dyDescent="0.25">
      <c r="A11" s="29"/>
      <c r="B11" s="22"/>
      <c r="C11" s="28"/>
      <c r="D11" s="22"/>
      <c r="E11" s="23"/>
      <c r="F11" s="22"/>
      <c r="G11" s="22"/>
      <c r="H11" s="26"/>
      <c r="I11" s="27"/>
      <c r="J11" s="151"/>
      <c r="K11" s="152"/>
      <c r="L11" s="22"/>
      <c r="M11" s="22"/>
      <c r="N11" s="22"/>
      <c r="O11" s="26"/>
      <c r="P11" s="153"/>
      <c r="Q11" s="24"/>
      <c r="R11" s="23"/>
      <c r="S11" s="22"/>
      <c r="T11" s="22"/>
      <c r="U11" s="22"/>
      <c r="V11" s="171"/>
      <c r="W11" s="81"/>
      <c r="X11" s="171"/>
      <c r="Y11" s="81"/>
    </row>
    <row r="12" spans="1:25" s="19" customFormat="1" ht="70.5" hidden="1" customHeight="1" x14ac:dyDescent="0.25">
      <c r="A12" s="29"/>
      <c r="B12" s="22"/>
      <c r="C12" s="28"/>
      <c r="D12" s="22"/>
      <c r="E12" s="23"/>
      <c r="F12" s="22"/>
      <c r="G12" s="22"/>
      <c r="H12" s="26"/>
      <c r="I12" s="27"/>
      <c r="J12" s="151"/>
      <c r="K12" s="152"/>
      <c r="L12" s="22"/>
      <c r="M12" s="22"/>
      <c r="N12" s="22"/>
      <c r="O12" s="26"/>
      <c r="P12" s="153"/>
      <c r="Q12" s="24"/>
      <c r="R12" s="23"/>
      <c r="S12" s="22"/>
      <c r="T12" s="22"/>
      <c r="U12" s="22"/>
      <c r="V12" s="171"/>
      <c r="W12" s="81"/>
      <c r="X12" s="171"/>
      <c r="Y12" s="81"/>
    </row>
    <row r="13" spans="1:25" s="19" customFormat="1" ht="16.5" customHeight="1" x14ac:dyDescent="0.25">
      <c r="A13" s="29"/>
      <c r="B13" s="57"/>
      <c r="C13" s="84"/>
      <c r="D13" s="57"/>
      <c r="E13" s="87"/>
      <c r="F13" s="57"/>
      <c r="G13" s="57"/>
      <c r="H13" s="88"/>
      <c r="I13" s="89"/>
      <c r="J13" s="188"/>
      <c r="K13" s="189"/>
      <c r="L13" s="57"/>
      <c r="M13" s="57"/>
      <c r="N13" s="57"/>
      <c r="O13" s="88"/>
      <c r="P13" s="190"/>
      <c r="Q13" s="91"/>
      <c r="R13" s="87"/>
      <c r="S13" s="57"/>
      <c r="T13" s="57"/>
      <c r="U13" s="57"/>
      <c r="V13" s="171"/>
      <c r="W13" s="81"/>
      <c r="X13" s="171"/>
      <c r="Y13" s="81"/>
    </row>
    <row r="14" spans="1:25" x14ac:dyDescent="0.2">
      <c r="F14" s="256" t="s">
        <v>6</v>
      </c>
      <c r="G14" s="256"/>
      <c r="H14" s="10">
        <f>COUNTIF(H9:H10,"BAJA")</f>
        <v>0</v>
      </c>
      <c r="I14" s="1"/>
      <c r="J14" s="1"/>
      <c r="M14" s="256" t="s">
        <v>6</v>
      </c>
      <c r="N14" s="256"/>
      <c r="O14" s="10">
        <f>COUNTIF(O9:O10,"BAJA")</f>
        <v>0</v>
      </c>
      <c r="P14" s="1"/>
      <c r="U14" s="1"/>
      <c r="V14" s="1"/>
      <c r="X14" s="1"/>
    </row>
    <row r="15" spans="1:25" x14ac:dyDescent="0.2">
      <c r="F15" s="256" t="s">
        <v>5</v>
      </c>
      <c r="G15" s="256"/>
      <c r="H15" s="10">
        <f>COUNTIF(H9:H10,"MODERADA")</f>
        <v>0</v>
      </c>
      <c r="I15" s="1"/>
      <c r="J15" s="1"/>
      <c r="M15" s="256" t="s">
        <v>5</v>
      </c>
      <c r="N15" s="256"/>
      <c r="O15" s="10">
        <f>COUNTIF(O9:O10,"MODERADA")</f>
        <v>0</v>
      </c>
      <c r="P15" s="1"/>
      <c r="U15" s="1"/>
      <c r="V15" s="1"/>
      <c r="X15" s="1"/>
    </row>
    <row r="16" spans="1:25" x14ac:dyDescent="0.2">
      <c r="B16" s="7"/>
      <c r="C16" s="7"/>
      <c r="D16" s="7"/>
      <c r="F16" s="256" t="s">
        <v>4</v>
      </c>
      <c r="G16" s="256"/>
      <c r="H16" s="10">
        <f>COUNTIF(H9:H10,"ALTA")</f>
        <v>1</v>
      </c>
      <c r="I16" s="1"/>
      <c r="J16" s="1"/>
      <c r="M16" s="256" t="s">
        <v>4</v>
      </c>
      <c r="N16" s="256"/>
      <c r="O16" s="10">
        <f>COUNTIF(O9:O10,"ALTA")</f>
        <v>1</v>
      </c>
      <c r="P16" s="1"/>
      <c r="U16" s="1"/>
      <c r="V16" s="1"/>
      <c r="X16" s="1"/>
    </row>
    <row r="17" spans="2:25" x14ac:dyDescent="0.2">
      <c r="F17" s="256" t="s">
        <v>1</v>
      </c>
      <c r="G17" s="256"/>
      <c r="H17" s="10">
        <f>COUNTIF(H9:H10,"EXTREMA")</f>
        <v>1</v>
      </c>
      <c r="I17" s="1"/>
      <c r="J17" s="1"/>
      <c r="M17" s="256" t="s">
        <v>1</v>
      </c>
      <c r="N17" s="256"/>
      <c r="O17" s="10">
        <f>COUNTIF(O9:O10,"EXTREMA")</f>
        <v>1</v>
      </c>
      <c r="P17" s="1"/>
      <c r="U17" s="1"/>
      <c r="V17" s="1"/>
      <c r="X17" s="1"/>
    </row>
    <row r="18" spans="2:25" x14ac:dyDescent="0.2">
      <c r="H18" s="1"/>
      <c r="I18" s="1"/>
      <c r="J18" s="1"/>
      <c r="O18" s="1"/>
      <c r="P18" s="1"/>
      <c r="U18" s="1"/>
      <c r="V18" s="1"/>
      <c r="X18" s="1"/>
    </row>
    <row r="19" spans="2:25" x14ac:dyDescent="0.2">
      <c r="B19" s="1" t="s">
        <v>454</v>
      </c>
      <c r="D19" s="1" t="s">
        <v>474</v>
      </c>
      <c r="H19" s="1"/>
      <c r="I19" s="1"/>
      <c r="J19" s="1"/>
      <c r="O19" s="1"/>
      <c r="P19" s="1"/>
      <c r="U19" s="1"/>
      <c r="V19" s="1"/>
      <c r="X19" s="1"/>
    </row>
    <row r="20" spans="2:25" ht="15.75" x14ac:dyDescent="0.2">
      <c r="B20" s="13" t="s">
        <v>3</v>
      </c>
      <c r="D20" s="13" t="s">
        <v>2</v>
      </c>
      <c r="H20" s="1"/>
      <c r="I20" s="1"/>
      <c r="J20" s="1"/>
      <c r="O20" s="1"/>
      <c r="P20" s="1"/>
      <c r="U20" s="1"/>
      <c r="V20" s="1"/>
      <c r="X20" s="1"/>
    </row>
    <row r="22" spans="2:25" ht="15.75" x14ac:dyDescent="0.2">
      <c r="B22" s="6" t="s">
        <v>380</v>
      </c>
      <c r="C22" s="5" t="s">
        <v>456</v>
      </c>
    </row>
    <row r="27" spans="2:25" x14ac:dyDescent="0.2">
      <c r="V27" s="100"/>
      <c r="W27" s="100"/>
      <c r="X27" s="100"/>
      <c r="Y27" s="100"/>
    </row>
  </sheetData>
  <mergeCells count="33">
    <mergeCell ref="H7:H8"/>
    <mergeCell ref="B1:U1"/>
    <mergeCell ref="B2:U2"/>
    <mergeCell ref="E4:P4"/>
    <mergeCell ref="Q4:R4"/>
    <mergeCell ref="S4:U4"/>
    <mergeCell ref="E5:U5"/>
    <mergeCell ref="B7:B8"/>
    <mergeCell ref="C7:C8"/>
    <mergeCell ref="D7:D8"/>
    <mergeCell ref="E7:E8"/>
    <mergeCell ref="F7:G7"/>
    <mergeCell ref="J7:K7"/>
    <mergeCell ref="L7:L8"/>
    <mergeCell ref="M7:N7"/>
    <mergeCell ref="O7:O8"/>
    <mergeCell ref="P7:P8"/>
    <mergeCell ref="F17:G17"/>
    <mergeCell ref="M17:N17"/>
    <mergeCell ref="X7:Y7"/>
    <mergeCell ref="F14:G14"/>
    <mergeCell ref="M14:N14"/>
    <mergeCell ref="F15:G15"/>
    <mergeCell ref="M15:N15"/>
    <mergeCell ref="F16:G16"/>
    <mergeCell ref="M16:N16"/>
    <mergeCell ref="Q7:Q8"/>
    <mergeCell ref="R7:R8"/>
    <mergeCell ref="S7:S8"/>
    <mergeCell ref="T7:T8"/>
    <mergeCell ref="U7:U8"/>
    <mergeCell ref="V7:W7"/>
    <mergeCell ref="I7:I8"/>
  </mergeCells>
  <conditionalFormatting sqref="H3 O3 H6:H8 O6:O8 H14:H1048576 O14:O1048576">
    <cfRule type="cellIs" dxfId="479" priority="14" operator="equal">
      <formula>"BAJA"</formula>
    </cfRule>
  </conditionalFormatting>
  <conditionalFormatting sqref="H3 O3 H6:H8 O6:O8 H14:H1048576 O14:O1048576">
    <cfRule type="cellIs" dxfId="478" priority="11" operator="equal">
      <formula>"EXTREMA"</formula>
    </cfRule>
    <cfRule type="cellIs" dxfId="477" priority="12" operator="equal">
      <formula>"ALTA"</formula>
    </cfRule>
    <cfRule type="cellIs" dxfId="476" priority="13" operator="equal">
      <formula>"MODERADA"</formula>
    </cfRule>
  </conditionalFormatting>
  <conditionalFormatting sqref="E3:F3 M3:N3 E6:F6 F7:G13 M6:N8 E14:F1048576 M14:N1048576">
    <cfRule type="colorScale" priority="10">
      <colorScale>
        <cfvo type="num" val="1"/>
        <cfvo type="num" val="3"/>
        <cfvo type="num" val="5"/>
        <color theme="6" tint="-0.499984740745262"/>
        <color rgb="FFFFFF00"/>
        <color rgb="FFC00000"/>
      </colorScale>
    </cfRule>
  </conditionalFormatting>
  <conditionalFormatting sqref="H9:H13">
    <cfRule type="cellIs" dxfId="475" priority="6" operator="equal">
      <formula>"EXTREMA"</formula>
    </cfRule>
    <cfRule type="cellIs" dxfId="474" priority="7" operator="equal">
      <formula>"ALTA"</formula>
    </cfRule>
    <cfRule type="cellIs" dxfId="473" priority="8" operator="equal">
      <formula>"MODERADA"</formula>
    </cfRule>
    <cfRule type="cellIs" dxfId="472" priority="9" operator="equal">
      <formula>"BAJA"</formula>
    </cfRule>
  </conditionalFormatting>
  <conditionalFormatting sqref="O9:O13">
    <cfRule type="cellIs" dxfId="471" priority="2" operator="equal">
      <formula>"EXTREMA"</formula>
    </cfRule>
    <cfRule type="cellIs" dxfId="470" priority="3" operator="equal">
      <formula>"ALTA"</formula>
    </cfRule>
    <cfRule type="cellIs" dxfId="469" priority="4" operator="equal">
      <formula>"MODERADA"</formula>
    </cfRule>
    <cfRule type="cellIs" dxfId="468" priority="5" operator="equal">
      <formula>"BAJA"</formula>
    </cfRule>
  </conditionalFormatting>
  <conditionalFormatting sqref="M9:N13">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5748031496062992" header="0.31496062992125984" footer="0.15748031496062992"/>
  <pageSetup paperSize="258" scale="38"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'D:\CONTROL INTERNO\DOCUMENTOS 2021\4. MAPA DE RIESGOS Y SEGUIMIENTOS\0. Actualizacion y suscripcion 2021\[1. Mapa de Riesgos proceso misionales-Area tecnica 2021.xlsx]Listas'!#REF!</xm:f>
          </x14:formula1>
          <xm:sqref>J9:J13</xm:sqref>
        </x14:dataValidation>
        <x14:dataValidation type="list" showInputMessage="1" showErrorMessage="1">
          <x14:formula1>
            <xm:f>'D:\CONTROL INTERNO\DOCUMENTOS 2021\4. MAPA DE RIESGOS Y SEGUIMIENTOS\0. Actualizacion y suscripcion 2021\[1. Mapa de Riesgos proceso misionales-Area tecnica 2021.xlsx]Listas'!#REF!</xm:f>
          </x14:formula1>
          <xm:sqref>E9:E13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autoPageBreaks="0" fitToPage="1"/>
  </sheetPr>
  <dimension ref="A1:Y25"/>
  <sheetViews>
    <sheetView showGridLines="0" view="pageBreakPreview" zoomScale="60" zoomScaleNormal="70" workbookViewId="0">
      <selection activeCell="I9" sqref="I9"/>
    </sheetView>
  </sheetViews>
  <sheetFormatPr baseColWidth="10" defaultColWidth="11.42578125" defaultRowHeight="12" x14ac:dyDescent="0.2"/>
  <cols>
    <col min="1" max="1" width="4.7109375" style="1" customWidth="1"/>
    <col min="2" max="2" width="47.85546875" style="1" customWidth="1"/>
    <col min="3" max="3" width="23.28515625" style="1" customWidth="1"/>
    <col min="4" max="4" width="23.85546875" style="1" customWidth="1"/>
    <col min="5" max="7" width="6.7109375" style="1" customWidth="1"/>
    <col min="8" max="8" width="6.7109375" style="3" customWidth="1"/>
    <col min="9" max="9" width="25.140625" style="4" customWidth="1"/>
    <col min="10" max="10" width="6.7109375" style="4" customWidth="1"/>
    <col min="11" max="14" width="6.7109375" style="1" customWidth="1"/>
    <col min="15" max="16" width="6.7109375" style="3" customWidth="1"/>
    <col min="17" max="17" width="30.7109375" style="1" customWidth="1"/>
    <col min="18" max="18" width="6.7109375" style="1" customWidth="1"/>
    <col min="19" max="19" width="22" style="1" customWidth="1"/>
    <col min="20" max="20" width="25.5703125" style="1" customWidth="1"/>
    <col min="21" max="21" width="28.42578125" style="2" customWidth="1"/>
    <col min="22" max="22" width="12" style="2" hidden="1" customWidth="1"/>
    <col min="23" max="23" width="49.42578125" style="1" hidden="1" customWidth="1"/>
    <col min="24" max="24" width="12" style="2" hidden="1" customWidth="1"/>
    <col min="25" max="25" width="41.85546875" style="1" hidden="1" customWidth="1"/>
    <col min="26" max="16384" width="11.42578125" style="1"/>
  </cols>
  <sheetData>
    <row r="1" spans="1:25" ht="43.5" customHeight="1" x14ac:dyDescent="0.35">
      <c r="B1" s="226" t="s">
        <v>335</v>
      </c>
      <c r="C1" s="226"/>
      <c r="D1" s="226"/>
      <c r="E1" s="226"/>
      <c r="F1" s="226"/>
      <c r="G1" s="226"/>
      <c r="H1" s="226"/>
      <c r="I1" s="226"/>
      <c r="J1" s="226"/>
      <c r="K1" s="226"/>
      <c r="L1" s="226"/>
      <c r="M1" s="226"/>
      <c r="N1" s="226"/>
      <c r="O1" s="226"/>
      <c r="P1" s="226"/>
      <c r="Q1" s="226"/>
      <c r="R1" s="226"/>
      <c r="S1" s="226"/>
      <c r="T1" s="226"/>
      <c r="U1" s="226"/>
      <c r="V1" s="135"/>
      <c r="X1" s="135"/>
    </row>
    <row r="2" spans="1:25" ht="20.25" customHeight="1" x14ac:dyDescent="0.35">
      <c r="B2" s="226" t="s">
        <v>336</v>
      </c>
      <c r="C2" s="226"/>
      <c r="D2" s="226"/>
      <c r="E2" s="226"/>
      <c r="F2" s="226"/>
      <c r="G2" s="226"/>
      <c r="H2" s="226"/>
      <c r="I2" s="226"/>
      <c r="J2" s="226"/>
      <c r="K2" s="226"/>
      <c r="L2" s="226"/>
      <c r="M2" s="226"/>
      <c r="N2" s="226"/>
      <c r="O2" s="226"/>
      <c r="P2" s="226"/>
      <c r="Q2" s="226"/>
      <c r="R2" s="226"/>
      <c r="S2" s="226"/>
      <c r="T2" s="226"/>
      <c r="U2" s="226"/>
      <c r="V2" s="135"/>
      <c r="X2" s="135"/>
    </row>
    <row r="3" spans="1:25" ht="15" customHeight="1" x14ac:dyDescent="0.35">
      <c r="D3" s="48"/>
      <c r="E3" s="48"/>
      <c r="F3" s="48"/>
      <c r="G3" s="48"/>
      <c r="H3" s="49"/>
      <c r="I3" s="48"/>
      <c r="J3" s="48"/>
      <c r="K3" s="48"/>
      <c r="L3" s="48"/>
    </row>
    <row r="4" spans="1:25" s="19" customFormat="1" ht="45.75" customHeight="1" x14ac:dyDescent="0.25">
      <c r="A4" s="45"/>
      <c r="C4" s="167" t="s">
        <v>68</v>
      </c>
      <c r="D4" s="227" t="s">
        <v>475</v>
      </c>
      <c r="E4" s="227"/>
      <c r="F4" s="227"/>
      <c r="G4" s="227"/>
      <c r="H4" s="227"/>
      <c r="I4" s="227"/>
      <c r="J4" s="227"/>
      <c r="K4" s="227"/>
      <c r="L4" s="227"/>
      <c r="M4" s="227"/>
      <c r="N4" s="227"/>
      <c r="O4" s="227"/>
      <c r="P4" s="227"/>
      <c r="Q4" s="311" t="s">
        <v>66</v>
      </c>
      <c r="R4" s="311"/>
      <c r="S4" s="312">
        <v>2021</v>
      </c>
      <c r="T4" s="312"/>
      <c r="U4" s="312"/>
      <c r="V4" s="47"/>
      <c r="X4" s="47"/>
    </row>
    <row r="5" spans="1:25" s="19" customFormat="1" ht="110.25" customHeight="1" x14ac:dyDescent="0.25">
      <c r="A5" s="45"/>
      <c r="C5" s="167" t="s">
        <v>65</v>
      </c>
      <c r="D5" s="230" t="s">
        <v>476</v>
      </c>
      <c r="E5" s="230"/>
      <c r="F5" s="230"/>
      <c r="G5" s="230"/>
      <c r="H5" s="230"/>
      <c r="I5" s="230"/>
      <c r="J5" s="230"/>
      <c r="K5" s="230"/>
      <c r="L5" s="230"/>
      <c r="M5" s="230"/>
      <c r="N5" s="230"/>
      <c r="O5" s="230"/>
      <c r="P5" s="230"/>
      <c r="Q5" s="230"/>
      <c r="R5" s="230"/>
      <c r="S5" s="230"/>
      <c r="T5" s="230"/>
      <c r="U5" s="230"/>
      <c r="V5" s="168"/>
      <c r="X5" s="168"/>
    </row>
    <row r="6" spans="1:25" s="19" customFormat="1" ht="15" x14ac:dyDescent="0.25">
      <c r="A6" s="45"/>
      <c r="B6" s="44"/>
      <c r="C6" s="44"/>
      <c r="H6" s="42"/>
      <c r="I6" s="43"/>
      <c r="J6" s="43"/>
      <c r="O6" s="42"/>
      <c r="P6" s="42"/>
      <c r="U6" s="42"/>
      <c r="V6" s="42"/>
      <c r="X6" s="42"/>
    </row>
    <row r="7" spans="1:25" s="33" customFormat="1" ht="30" customHeight="1" x14ac:dyDescent="0.25">
      <c r="A7" s="41"/>
      <c r="B7" s="231" t="s">
        <v>63</v>
      </c>
      <c r="C7" s="231" t="s">
        <v>62</v>
      </c>
      <c r="D7" s="231" t="s">
        <v>60</v>
      </c>
      <c r="E7" s="232" t="s">
        <v>59</v>
      </c>
      <c r="F7" s="231" t="s">
        <v>58</v>
      </c>
      <c r="G7" s="231"/>
      <c r="H7" s="241" t="s">
        <v>53</v>
      </c>
      <c r="I7" s="235" t="s">
        <v>57</v>
      </c>
      <c r="J7" s="237" t="s">
        <v>56</v>
      </c>
      <c r="K7" s="238"/>
      <c r="L7" s="239" t="s">
        <v>55</v>
      </c>
      <c r="M7" s="231" t="s">
        <v>54</v>
      </c>
      <c r="N7" s="231"/>
      <c r="O7" s="241" t="s">
        <v>53</v>
      </c>
      <c r="P7" s="232" t="s">
        <v>52</v>
      </c>
      <c r="Q7" s="231" t="s">
        <v>51</v>
      </c>
      <c r="R7" s="281" t="s">
        <v>50</v>
      </c>
      <c r="S7" s="231" t="s">
        <v>184</v>
      </c>
      <c r="T7" s="235" t="s">
        <v>48</v>
      </c>
      <c r="U7" s="231" t="s">
        <v>47</v>
      </c>
      <c r="V7" s="309" t="s">
        <v>436</v>
      </c>
      <c r="W7" s="310"/>
      <c r="X7" s="233"/>
      <c r="Y7" s="234"/>
    </row>
    <row r="8" spans="1:25" s="33" customFormat="1" ht="79.5" customHeight="1" x14ac:dyDescent="0.25">
      <c r="A8" s="41"/>
      <c r="B8" s="231"/>
      <c r="C8" s="231"/>
      <c r="D8" s="231"/>
      <c r="E8" s="232"/>
      <c r="F8" s="137" t="s">
        <v>44</v>
      </c>
      <c r="G8" s="137" t="s">
        <v>43</v>
      </c>
      <c r="H8" s="242"/>
      <c r="I8" s="236"/>
      <c r="J8" s="136" t="s">
        <v>46</v>
      </c>
      <c r="K8" s="37" t="s">
        <v>45</v>
      </c>
      <c r="L8" s="240"/>
      <c r="M8" s="35" t="s">
        <v>44</v>
      </c>
      <c r="N8" s="35" t="s">
        <v>43</v>
      </c>
      <c r="O8" s="242"/>
      <c r="P8" s="232"/>
      <c r="Q8" s="231"/>
      <c r="R8" s="281"/>
      <c r="S8" s="231"/>
      <c r="T8" s="236"/>
      <c r="U8" s="231"/>
      <c r="V8" s="34" t="s">
        <v>437</v>
      </c>
      <c r="W8" s="34" t="s">
        <v>41</v>
      </c>
      <c r="X8" s="34"/>
      <c r="Y8" s="34"/>
    </row>
    <row r="9" spans="1:25" s="19" customFormat="1" ht="180.75" customHeight="1" x14ac:dyDescent="0.25">
      <c r="A9" s="156">
        <v>1</v>
      </c>
      <c r="B9" s="139" t="s">
        <v>477</v>
      </c>
      <c r="C9" s="139" t="s">
        <v>478</v>
      </c>
      <c r="D9" s="139" t="s">
        <v>479</v>
      </c>
      <c r="E9" s="141" t="s">
        <v>242</v>
      </c>
      <c r="F9" s="142">
        <v>3</v>
      </c>
      <c r="G9" s="142">
        <v>4</v>
      </c>
      <c r="H9" s="143" t="str">
        <f>INDEX([4]Listas!$L$4:$P$8,F9,G9)</f>
        <v>EXTREMA</v>
      </c>
      <c r="I9" s="139" t="s">
        <v>480</v>
      </c>
      <c r="J9" s="141" t="s">
        <v>13</v>
      </c>
      <c r="K9" s="145" t="str">
        <f>IF('[4]Evaluación de Controles'!F8="X","Probabilidad",IF('[4]Evaluación de Controles'!H8="X","Impacto",))</f>
        <v>Probabilidad</v>
      </c>
      <c r="L9" s="157">
        <f>+'[4]Evaluación de Controles'!X8</f>
        <v>35</v>
      </c>
      <c r="M9" s="142">
        <f>IF('[4]Evaluación de Controles'!F8="X",IF(L9&gt;75,IF(F9&gt;2,F9-2,IF(F9&gt;1,F9-1,F9)),IF(L9&gt;50,IF(F9&gt;1,F9-1,F9),F9)),F9)</f>
        <v>3</v>
      </c>
      <c r="N9" s="142">
        <f>IF('[4]Evaluación de Controles'!H8="X",IF(L9&gt;75,IF(G9&gt;2,G9-2,IF(G9&gt;1,G9-1,G9)),IF(L9&gt;50,IF(G9&gt;1,G9-1,G9),G9)),G9)</f>
        <v>4</v>
      </c>
      <c r="O9" s="143" t="str">
        <f>INDEX([4]Listas!$L$4:$P$8,M9,N9)</f>
        <v>EXTREMA</v>
      </c>
      <c r="P9" s="141" t="s">
        <v>98</v>
      </c>
      <c r="Q9" s="144" t="s">
        <v>481</v>
      </c>
      <c r="R9" s="141" t="s">
        <v>396</v>
      </c>
      <c r="S9" s="139" t="s">
        <v>482</v>
      </c>
      <c r="T9" s="139" t="s">
        <v>483</v>
      </c>
      <c r="U9" s="139" t="s">
        <v>484</v>
      </c>
      <c r="V9" s="169"/>
      <c r="W9" s="170"/>
      <c r="X9" s="169"/>
      <c r="Y9" s="170"/>
    </row>
    <row r="10" spans="1:25" s="19" customFormat="1" ht="147" customHeight="1" x14ac:dyDescent="0.25">
      <c r="A10" s="156">
        <v>3</v>
      </c>
      <c r="B10" s="191" t="s">
        <v>485</v>
      </c>
      <c r="C10" s="139" t="s">
        <v>486</v>
      </c>
      <c r="D10" s="139" t="s">
        <v>487</v>
      </c>
      <c r="E10" s="141" t="s">
        <v>242</v>
      </c>
      <c r="F10" s="142">
        <v>3</v>
      </c>
      <c r="G10" s="142">
        <v>4</v>
      </c>
      <c r="H10" s="143" t="str">
        <f>INDEX([4]Listas!$L$4:$P$8,F10,G10)</f>
        <v>EXTREMA</v>
      </c>
      <c r="I10" s="139" t="s">
        <v>488</v>
      </c>
      <c r="J10" s="141" t="s">
        <v>13</v>
      </c>
      <c r="K10" s="145" t="str">
        <f>IF('[4]Evaluación de Controles'!F10="X","Probabilidad",IF('[4]Evaluación de Controles'!H10="X","Impacto",))</f>
        <v>Probabilidad</v>
      </c>
      <c r="L10" s="157">
        <f>+'[4]Evaluación de Controles'!X10</f>
        <v>40</v>
      </c>
      <c r="M10" s="142">
        <f>IF('[4]Evaluación de Controles'!F10="X",IF(L10&gt;75,IF(F10&gt;2,F10-2,IF(F10&gt;1,F10-1,F10)),IF(L10&gt;50,IF(F10&gt;1,F10-1,F10),F10)),F10)</f>
        <v>3</v>
      </c>
      <c r="N10" s="142">
        <f>IF('[4]Evaluación de Controles'!H10="X",IF(L10&gt;75,IF(G10&gt;2,G10-2,IF(G10&gt;1,G10-1,G10)),IF(L10&gt;50,IF(G10&gt;1,G10-1,G10),G10)),G10)</f>
        <v>4</v>
      </c>
      <c r="O10" s="143" t="str">
        <f>INDEX([4]Listas!$L$4:$P$8,M10,N10)</f>
        <v>EXTREMA</v>
      </c>
      <c r="P10" s="141" t="s">
        <v>144</v>
      </c>
      <c r="Q10" s="139" t="s">
        <v>489</v>
      </c>
      <c r="R10" s="141" t="s">
        <v>162</v>
      </c>
      <c r="S10" s="142" t="s">
        <v>490</v>
      </c>
      <c r="T10" s="139" t="s">
        <v>491</v>
      </c>
      <c r="U10" s="142" t="s">
        <v>492</v>
      </c>
      <c r="V10" s="169"/>
      <c r="W10" s="170"/>
      <c r="X10" s="169"/>
      <c r="Y10" s="170"/>
    </row>
    <row r="11" spans="1:25" s="19" customFormat="1" ht="126.75" hidden="1" customHeight="1" x14ac:dyDescent="0.25">
      <c r="A11" s="156"/>
      <c r="B11" s="142"/>
      <c r="C11" s="27"/>
      <c r="D11" s="142"/>
      <c r="E11" s="141"/>
      <c r="F11" s="142"/>
      <c r="G11" s="142"/>
      <c r="H11" s="143"/>
      <c r="I11" s="27"/>
      <c r="J11" s="141"/>
      <c r="K11" s="145"/>
      <c r="L11" s="157"/>
      <c r="M11" s="142"/>
      <c r="N11" s="142"/>
      <c r="O11" s="143"/>
      <c r="P11" s="141"/>
      <c r="Q11" s="157"/>
      <c r="R11" s="141"/>
      <c r="S11" s="142"/>
      <c r="T11" s="142"/>
      <c r="U11" s="142"/>
      <c r="V11" s="171"/>
      <c r="W11" s="81"/>
      <c r="X11" s="171"/>
      <c r="Y11" s="81"/>
    </row>
    <row r="12" spans="1:25" ht="110.25" hidden="1" customHeight="1" x14ac:dyDescent="0.25">
      <c r="B12" s="192"/>
      <c r="C12" s="193"/>
      <c r="D12" s="194"/>
      <c r="E12" s="194"/>
      <c r="F12" s="194"/>
      <c r="G12" s="194"/>
      <c r="H12" s="195"/>
      <c r="I12" s="196"/>
      <c r="J12" s="196"/>
      <c r="K12" s="194"/>
      <c r="L12" s="197"/>
      <c r="M12" s="194"/>
      <c r="N12" s="194"/>
      <c r="O12" s="195"/>
      <c r="P12" s="195"/>
      <c r="Q12" s="194"/>
      <c r="R12" s="194"/>
      <c r="S12" s="194"/>
      <c r="T12" s="194"/>
      <c r="U12" s="198"/>
      <c r="V12" s="1"/>
      <c r="X12" s="1"/>
    </row>
    <row r="13" spans="1:25" ht="15" x14ac:dyDescent="0.25">
      <c r="B13" s="199"/>
      <c r="C13" s="200"/>
      <c r="D13" s="201"/>
      <c r="E13" s="201"/>
      <c r="F13" s="202"/>
      <c r="G13" s="202"/>
      <c r="H13" s="203"/>
      <c r="I13" s="204"/>
      <c r="J13" s="204"/>
      <c r="K13" s="202"/>
      <c r="L13" s="205"/>
      <c r="M13" s="202"/>
      <c r="N13" s="202"/>
      <c r="O13" s="203"/>
      <c r="P13" s="206"/>
      <c r="Q13" s="201"/>
      <c r="R13" s="201"/>
      <c r="S13" s="201"/>
      <c r="T13" s="201"/>
      <c r="U13" s="207"/>
      <c r="V13" s="1"/>
      <c r="X13" s="1"/>
    </row>
    <row r="14" spans="1:25" ht="24.75" customHeight="1" x14ac:dyDescent="0.25">
      <c r="B14" s="208"/>
      <c r="C14" s="208"/>
      <c r="D14" s="208"/>
      <c r="E14" s="208"/>
      <c r="F14" s="306" t="s">
        <v>6</v>
      </c>
      <c r="G14" s="306"/>
      <c r="H14" s="209">
        <f>COUNTIF(H9:H10,"BAJA")</f>
        <v>0</v>
      </c>
      <c r="I14" s="210"/>
      <c r="J14" s="210"/>
      <c r="K14" s="201"/>
      <c r="L14" s="211"/>
      <c r="M14" s="306" t="s">
        <v>6</v>
      </c>
      <c r="N14" s="306"/>
      <c r="O14" s="209">
        <f>COUNTIF(O9:O10,"BAJA")</f>
        <v>0</v>
      </c>
      <c r="P14" s="212"/>
      <c r="Q14" s="96"/>
      <c r="R14" s="96"/>
      <c r="S14" s="96"/>
      <c r="T14" s="96"/>
      <c r="U14" s="213"/>
      <c r="V14" s="1"/>
      <c r="X14" s="1"/>
    </row>
    <row r="15" spans="1:25" ht="12" customHeight="1" x14ac:dyDescent="0.25">
      <c r="B15" s="307"/>
      <c r="C15" s="307"/>
      <c r="D15" s="307"/>
      <c r="E15" s="308"/>
      <c r="F15" s="304" t="s">
        <v>5</v>
      </c>
      <c r="G15" s="305"/>
      <c r="H15" s="214">
        <f>COUNTIF(H9:H10,"MODERADA")</f>
        <v>0</v>
      </c>
      <c r="I15" s="210"/>
      <c r="J15" s="210"/>
      <c r="K15" s="201"/>
      <c r="L15" s="208"/>
      <c r="M15" s="304" t="s">
        <v>5</v>
      </c>
      <c r="N15" s="305"/>
      <c r="O15" s="214">
        <f>COUNTIF(O9:O10,"MODERADA")</f>
        <v>0</v>
      </c>
      <c r="P15" s="212"/>
      <c r="Q15" s="96"/>
      <c r="R15" s="96"/>
      <c r="S15" s="96"/>
      <c r="T15" s="96"/>
      <c r="U15" s="213"/>
      <c r="V15" s="1"/>
      <c r="X15" s="1"/>
    </row>
    <row r="16" spans="1:25" ht="15" x14ac:dyDescent="0.25">
      <c r="B16" s="201"/>
      <c r="C16" s="201"/>
      <c r="D16" s="201"/>
      <c r="E16" s="201"/>
      <c r="F16" s="304" t="s">
        <v>4</v>
      </c>
      <c r="G16" s="305"/>
      <c r="H16" s="214">
        <f>COUNTIF(H9:H10,"ALTA")</f>
        <v>0</v>
      </c>
      <c r="I16" s="210"/>
      <c r="J16" s="210"/>
      <c r="K16" s="201"/>
      <c r="L16" s="201"/>
      <c r="M16" s="304" t="s">
        <v>4</v>
      </c>
      <c r="N16" s="305"/>
      <c r="O16" s="214">
        <f>COUNTIF(O9:O10,"ALTA")</f>
        <v>0</v>
      </c>
      <c r="P16" s="96"/>
      <c r="Q16" s="96"/>
      <c r="R16" s="96"/>
      <c r="S16" s="96"/>
      <c r="T16" s="96"/>
      <c r="U16" s="96"/>
      <c r="V16" s="1"/>
      <c r="X16" s="1"/>
    </row>
    <row r="17" spans="2:25" ht="15" x14ac:dyDescent="0.25">
      <c r="B17" s="7"/>
      <c r="C17" s="7"/>
      <c r="D17" s="7"/>
      <c r="E17" s="201"/>
      <c r="F17" s="304" t="s">
        <v>1</v>
      </c>
      <c r="G17" s="305"/>
      <c r="H17" s="214">
        <f>COUNTIF(H9:H10,"EXTREMA")</f>
        <v>2</v>
      </c>
      <c r="I17" s="210"/>
      <c r="J17" s="210"/>
      <c r="K17" s="201"/>
      <c r="L17" s="201"/>
      <c r="M17" s="304" t="s">
        <v>1</v>
      </c>
      <c r="N17" s="305"/>
      <c r="O17" s="214">
        <f>COUNTIF(O9:O10,"EXTREMA")</f>
        <v>2</v>
      </c>
      <c r="P17" s="96"/>
      <c r="Q17" s="96"/>
      <c r="R17" s="96"/>
      <c r="S17" s="96"/>
      <c r="T17" s="96"/>
      <c r="U17" s="96"/>
      <c r="V17" s="1"/>
      <c r="X17" s="1"/>
    </row>
    <row r="18" spans="2:25" ht="15" x14ac:dyDescent="0.25">
      <c r="B18" s="95" t="s">
        <v>493</v>
      </c>
      <c r="C18" s="96"/>
      <c r="D18" s="215" t="s">
        <v>494</v>
      </c>
      <c r="E18" s="201"/>
      <c r="F18" s="216"/>
      <c r="G18" s="216"/>
      <c r="H18" s="217"/>
      <c r="I18" s="210"/>
      <c r="J18" s="210"/>
      <c r="K18" s="201"/>
      <c r="L18" s="201"/>
      <c r="M18" s="216"/>
      <c r="N18" s="216"/>
      <c r="O18" s="217"/>
      <c r="P18" s="96"/>
      <c r="Q18" s="96"/>
      <c r="R18" s="96"/>
      <c r="S18" s="96"/>
      <c r="T18" s="96"/>
      <c r="U18" s="96"/>
      <c r="V18" s="1"/>
      <c r="X18" s="1"/>
    </row>
    <row r="19" spans="2:25" ht="15" x14ac:dyDescent="0.25">
      <c r="B19" s="95" t="s">
        <v>3</v>
      </c>
      <c r="C19" s="96"/>
      <c r="D19" s="215" t="s">
        <v>2</v>
      </c>
      <c r="E19" s="201"/>
      <c r="F19" s="216"/>
      <c r="G19" s="216"/>
      <c r="H19" s="217"/>
      <c r="I19" s="210"/>
      <c r="J19" s="210"/>
      <c r="K19" s="201"/>
      <c r="L19" s="201"/>
      <c r="M19" s="216"/>
      <c r="N19" s="216"/>
      <c r="O19" s="217"/>
      <c r="P19" s="96"/>
      <c r="Q19" s="96"/>
      <c r="R19" s="96"/>
      <c r="S19" s="96"/>
      <c r="T19" s="96"/>
      <c r="U19" s="96"/>
      <c r="V19" s="1"/>
      <c r="X19" s="1"/>
    </row>
    <row r="20" spans="2:25" x14ac:dyDescent="0.2">
      <c r="D20" s="7"/>
      <c r="F20" s="7"/>
      <c r="G20" s="7"/>
      <c r="H20" s="9"/>
      <c r="I20" s="8"/>
      <c r="J20" s="8"/>
      <c r="K20" s="7"/>
      <c r="L20" s="7" t="s">
        <v>0</v>
      </c>
      <c r="O20" s="1"/>
      <c r="P20" s="1"/>
      <c r="U20" s="1"/>
    </row>
    <row r="21" spans="2:25" x14ac:dyDescent="0.2">
      <c r="H21" s="1"/>
      <c r="I21" s="1"/>
      <c r="J21" s="1"/>
      <c r="O21" s="1"/>
      <c r="P21" s="1"/>
      <c r="U21" s="1"/>
    </row>
    <row r="22" spans="2:25" ht="15.75" x14ac:dyDescent="0.2">
      <c r="B22" s="6" t="s">
        <v>380</v>
      </c>
      <c r="C22" s="5" t="s">
        <v>456</v>
      </c>
      <c r="H22" s="1"/>
      <c r="I22" s="1"/>
      <c r="J22" s="1"/>
      <c r="O22" s="1"/>
      <c r="P22" s="1"/>
      <c r="U22" s="1"/>
    </row>
    <row r="23" spans="2:25" x14ac:dyDescent="0.2">
      <c r="H23" s="1"/>
      <c r="I23" s="1"/>
      <c r="J23" s="1"/>
      <c r="O23" s="1"/>
      <c r="P23" s="1"/>
      <c r="U23" s="1"/>
      <c r="V23" s="100"/>
      <c r="W23" s="100"/>
      <c r="X23" s="100"/>
      <c r="Y23" s="100"/>
    </row>
    <row r="24" spans="2:25" x14ac:dyDescent="0.2">
      <c r="H24" s="1"/>
      <c r="I24" s="1"/>
      <c r="J24" s="1"/>
      <c r="O24" s="1"/>
      <c r="P24" s="1"/>
      <c r="U24" s="1"/>
    </row>
    <row r="25" spans="2:25" x14ac:dyDescent="0.2">
      <c r="H25" s="1"/>
      <c r="I25" s="1"/>
      <c r="J25" s="1"/>
      <c r="O25" s="1"/>
      <c r="P25" s="1"/>
      <c r="U25" s="1"/>
    </row>
  </sheetData>
  <mergeCells count="34">
    <mergeCell ref="D5:U5"/>
    <mergeCell ref="B1:U1"/>
    <mergeCell ref="B2:U2"/>
    <mergeCell ref="D4:P4"/>
    <mergeCell ref="Q4:R4"/>
    <mergeCell ref="S4:U4"/>
    <mergeCell ref="B15:E15"/>
    <mergeCell ref="F15:G15"/>
    <mergeCell ref="M15:N15"/>
    <mergeCell ref="Q7:Q8"/>
    <mergeCell ref="R7:R8"/>
    <mergeCell ref="I7:I8"/>
    <mergeCell ref="J7:K7"/>
    <mergeCell ref="L7:L8"/>
    <mergeCell ref="M7:N7"/>
    <mergeCell ref="O7:O8"/>
    <mergeCell ref="P7:P8"/>
    <mergeCell ref="B7:B8"/>
    <mergeCell ref="C7:C8"/>
    <mergeCell ref="D7:D8"/>
    <mergeCell ref="E7:E8"/>
    <mergeCell ref="F7:G7"/>
    <mergeCell ref="F16:G16"/>
    <mergeCell ref="M16:N16"/>
    <mergeCell ref="F17:G17"/>
    <mergeCell ref="M17:N17"/>
    <mergeCell ref="X7:Y7"/>
    <mergeCell ref="F14:G14"/>
    <mergeCell ref="M14:N14"/>
    <mergeCell ref="S7:S8"/>
    <mergeCell ref="T7:T8"/>
    <mergeCell ref="U7:U8"/>
    <mergeCell ref="V7:W7"/>
    <mergeCell ref="H7:H8"/>
  </mergeCells>
  <conditionalFormatting sqref="H3 O3 H6 O6 H12:H1048576 O12:O1048576">
    <cfRule type="cellIs" dxfId="467" priority="14" operator="equal">
      <formula>"BAJA"</formula>
    </cfRule>
  </conditionalFormatting>
  <conditionalFormatting sqref="H3 O3 H6 O6 H12:H1048576 O12:O1048576">
    <cfRule type="cellIs" dxfId="466" priority="11" operator="equal">
      <formula>"EXTREMA"</formula>
    </cfRule>
    <cfRule type="cellIs" dxfId="465" priority="12" operator="equal">
      <formula>"ALTA"</formula>
    </cfRule>
    <cfRule type="cellIs" dxfId="464" priority="13" operator="equal">
      <formula>"MODERADA"</formula>
    </cfRule>
  </conditionalFormatting>
  <conditionalFormatting sqref="E3:F3 M3:N3 E6:F6 M6:N6 E12:F1048576 F9:G11 M9:N1048576">
    <cfRule type="colorScale" priority="10">
      <colorScale>
        <cfvo type="num" val="1"/>
        <cfvo type="num" val="3"/>
        <cfvo type="num" val="5"/>
        <color theme="6" tint="-0.499984740745262"/>
        <color rgb="FFFFFF00"/>
        <color rgb="FFC00000"/>
      </colorScale>
    </cfRule>
  </conditionalFormatting>
  <conditionalFormatting sqref="H9:H11 O9:O11">
    <cfRule type="cellIs" dxfId="463" priority="6" operator="equal">
      <formula>"EXTREMA"</formula>
    </cfRule>
    <cfRule type="cellIs" dxfId="462" priority="7" operator="equal">
      <formula>"ALTA"</formula>
    </cfRule>
    <cfRule type="cellIs" dxfId="461" priority="8" operator="equal">
      <formula>"MODERADA"</formula>
    </cfRule>
    <cfRule type="cellIs" dxfId="460" priority="9"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459" priority="5" operator="equal">
      <formula>"BAJA"</formula>
    </cfRule>
  </conditionalFormatting>
  <conditionalFormatting sqref="H7:H8 O7:O8">
    <cfRule type="cellIs" dxfId="458" priority="2" operator="equal">
      <formula>"EXTREMA"</formula>
    </cfRule>
    <cfRule type="cellIs" dxfId="457" priority="3" operator="equal">
      <formula>"ALTA"</formula>
    </cfRule>
    <cfRule type="cellIs" dxfId="456" priority="4" operator="equal">
      <formula>"MODERADA"</formula>
    </cfRule>
  </conditionalFormatting>
  <printOptions horizontalCentered="1"/>
  <pageMargins left="0.19685039370078741" right="0.19685039370078741" top="0.27559055118110237" bottom="0.27559055118110237" header="0.31496062992125984" footer="0.23622047244094491"/>
  <pageSetup paperSize="258" scale="51"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'D:\CONTROL INTERNO\DOCUMENTOS 2021\4. MAPA DE RIESGOS Y SEGUIMIENTOS\0. Actualizacion y suscripcion 2021\[1. Mapa de Riesgos proceso misionales-Area tecnica 2021.xlsx]Listas'!#REF!</xm:f>
          </x14:formula1>
          <xm:sqref>J9:J11</xm:sqref>
        </x14:dataValidation>
        <x14:dataValidation type="list" showInputMessage="1" showErrorMessage="1">
          <x14:formula1>
            <xm:f>'D:\CONTROL INTERNO\DOCUMENTOS 2021\4. MAPA DE RIESGOS Y SEGUIMIENTOS\0. Actualizacion y suscripcion 2021\[1. Mapa de Riesgos proceso misionales-Area tecnica 2021.xlsx]Listas'!#REF!</xm:f>
          </x14:formula1>
          <xm:sqref>E9:E11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autoPageBreaks="0" fitToPage="1"/>
  </sheetPr>
  <dimension ref="A1:Y23"/>
  <sheetViews>
    <sheetView showGridLines="0" view="pageBreakPreview" zoomScale="60" zoomScaleNormal="70" workbookViewId="0">
      <selection activeCell="U7" sqref="U7:U8"/>
    </sheetView>
  </sheetViews>
  <sheetFormatPr baseColWidth="10" defaultColWidth="11.42578125" defaultRowHeight="12" x14ac:dyDescent="0.2"/>
  <cols>
    <col min="1" max="1" width="4.7109375" style="1" customWidth="1"/>
    <col min="2" max="2" width="48.140625" style="1" customWidth="1"/>
    <col min="3" max="4" width="21.7109375" style="1" customWidth="1"/>
    <col min="5" max="5" width="4.85546875" style="1" customWidth="1"/>
    <col min="6" max="6" width="6.7109375" style="1" customWidth="1"/>
    <col min="7" max="7" width="5.7109375" style="1" customWidth="1"/>
    <col min="8" max="8" width="5.7109375" style="3" customWidth="1"/>
    <col min="9" max="9" width="24.42578125" style="4" customWidth="1"/>
    <col min="10" max="10" width="4.85546875" style="4" customWidth="1"/>
    <col min="11" max="11" width="6.7109375" style="1" customWidth="1"/>
    <col min="12" max="12" width="5.28515625" style="1" customWidth="1"/>
    <col min="13" max="14" width="6.7109375" style="1" customWidth="1"/>
    <col min="15" max="15" width="5.85546875" style="3" customWidth="1"/>
    <col min="16" max="16" width="6.140625" style="3" customWidth="1"/>
    <col min="17" max="17" width="29" style="1" customWidth="1"/>
    <col min="18" max="18" width="6.7109375" style="1" customWidth="1"/>
    <col min="19" max="19" width="20.85546875" style="1" customWidth="1"/>
    <col min="20" max="20" width="26.42578125" style="1" customWidth="1"/>
    <col min="21" max="21" width="29.28515625" style="2" customWidth="1"/>
    <col min="22" max="22" width="12" style="2" hidden="1" customWidth="1"/>
    <col min="23" max="23" width="51.140625" style="1" hidden="1" customWidth="1"/>
    <col min="24" max="24" width="12" style="2" hidden="1" customWidth="1"/>
    <col min="25" max="25" width="41.85546875" style="1" hidden="1" customWidth="1"/>
    <col min="26" max="26" width="6.140625" style="1" customWidth="1"/>
    <col min="27" max="16384" width="11.42578125" style="1"/>
  </cols>
  <sheetData>
    <row r="1" spans="1:25" ht="21" x14ac:dyDescent="0.35">
      <c r="B1" s="226" t="s">
        <v>335</v>
      </c>
      <c r="C1" s="226"/>
      <c r="D1" s="226"/>
      <c r="E1" s="226"/>
      <c r="F1" s="226"/>
      <c r="G1" s="226"/>
      <c r="H1" s="226"/>
      <c r="I1" s="226"/>
      <c r="J1" s="226"/>
      <c r="K1" s="226"/>
      <c r="L1" s="226"/>
      <c r="M1" s="226"/>
      <c r="N1" s="226"/>
      <c r="O1" s="226"/>
      <c r="P1" s="226"/>
      <c r="Q1" s="226"/>
      <c r="R1" s="226"/>
      <c r="S1" s="226"/>
      <c r="T1" s="226"/>
      <c r="U1" s="226"/>
      <c r="V1" s="135"/>
      <c r="X1" s="135"/>
    </row>
    <row r="2" spans="1:25" ht="21" customHeight="1" x14ac:dyDescent="0.35">
      <c r="B2" s="226" t="s">
        <v>336</v>
      </c>
      <c r="C2" s="226"/>
      <c r="D2" s="226"/>
      <c r="E2" s="226"/>
      <c r="F2" s="226"/>
      <c r="G2" s="226"/>
      <c r="H2" s="226"/>
      <c r="I2" s="226"/>
      <c r="J2" s="226"/>
      <c r="K2" s="226"/>
      <c r="L2" s="226"/>
      <c r="M2" s="226"/>
      <c r="N2" s="226"/>
      <c r="O2" s="226"/>
      <c r="P2" s="226"/>
      <c r="Q2" s="226"/>
      <c r="R2" s="226"/>
      <c r="S2" s="226"/>
      <c r="T2" s="226"/>
      <c r="U2" s="226"/>
      <c r="V2" s="135"/>
      <c r="X2" s="135"/>
    </row>
    <row r="3" spans="1:25" ht="24" customHeight="1" x14ac:dyDescent="0.35">
      <c r="D3" s="48"/>
      <c r="E3" s="48"/>
      <c r="F3" s="48"/>
      <c r="G3" s="48"/>
      <c r="H3" s="49"/>
      <c r="I3" s="48"/>
      <c r="J3" s="48"/>
      <c r="K3" s="48"/>
      <c r="L3" s="48" t="s">
        <v>0</v>
      </c>
    </row>
    <row r="4" spans="1:25" s="19" customFormat="1" ht="24" customHeight="1" x14ac:dyDescent="0.25">
      <c r="A4" s="45"/>
      <c r="C4" s="129" t="s">
        <v>68</v>
      </c>
      <c r="D4" s="227" t="s">
        <v>495</v>
      </c>
      <c r="E4" s="227"/>
      <c r="F4" s="227"/>
      <c r="G4" s="227"/>
      <c r="H4" s="227"/>
      <c r="I4" s="227"/>
      <c r="J4" s="227"/>
      <c r="K4" s="227"/>
      <c r="L4" s="227"/>
      <c r="M4" s="227"/>
      <c r="N4" s="227"/>
      <c r="O4" s="227"/>
      <c r="P4" s="227"/>
      <c r="Q4" s="228" t="s">
        <v>66</v>
      </c>
      <c r="R4" s="228"/>
      <c r="S4" s="229">
        <v>2021</v>
      </c>
      <c r="T4" s="229"/>
      <c r="U4" s="229"/>
      <c r="V4" s="47"/>
      <c r="X4" s="47"/>
    </row>
    <row r="5" spans="1:25" s="19" customFormat="1" ht="78.75" customHeight="1" x14ac:dyDescent="0.25">
      <c r="A5" s="45"/>
      <c r="C5" s="129" t="s">
        <v>65</v>
      </c>
      <c r="D5" s="230" t="s">
        <v>496</v>
      </c>
      <c r="E5" s="230"/>
      <c r="F5" s="230"/>
      <c r="G5" s="230"/>
      <c r="H5" s="230"/>
      <c r="I5" s="230"/>
      <c r="J5" s="230"/>
      <c r="K5" s="230"/>
      <c r="L5" s="230"/>
      <c r="M5" s="230"/>
      <c r="N5" s="230"/>
      <c r="O5" s="230"/>
      <c r="P5" s="230"/>
      <c r="Q5" s="230"/>
      <c r="R5" s="230"/>
      <c r="S5" s="230"/>
      <c r="T5" s="230"/>
      <c r="U5" s="230"/>
      <c r="V5" s="168"/>
      <c r="X5" s="168"/>
    </row>
    <row r="6" spans="1:25" s="19" customFormat="1" ht="15" x14ac:dyDescent="0.25">
      <c r="A6" s="45"/>
      <c r="B6" s="44"/>
      <c r="C6" s="44"/>
      <c r="H6" s="42"/>
      <c r="I6" s="43"/>
      <c r="J6" s="43"/>
      <c r="O6" s="42"/>
      <c r="P6" s="42"/>
      <c r="U6" s="42"/>
      <c r="V6" s="42"/>
      <c r="X6" s="42"/>
    </row>
    <row r="7" spans="1:25" s="33" customFormat="1" ht="30" customHeight="1" x14ac:dyDescent="0.25">
      <c r="A7" s="41"/>
      <c r="B7" s="235" t="s">
        <v>63</v>
      </c>
      <c r="C7" s="235" t="s">
        <v>62</v>
      </c>
      <c r="D7" s="235" t="s">
        <v>60</v>
      </c>
      <c r="E7" s="232" t="s">
        <v>59</v>
      </c>
      <c r="F7" s="231" t="s">
        <v>58</v>
      </c>
      <c r="G7" s="231"/>
      <c r="H7" s="241" t="s">
        <v>53</v>
      </c>
      <c r="I7" s="235" t="s">
        <v>57</v>
      </c>
      <c r="J7" s="237" t="s">
        <v>56</v>
      </c>
      <c r="K7" s="238"/>
      <c r="L7" s="239" t="s">
        <v>55</v>
      </c>
      <c r="M7" s="231" t="s">
        <v>54</v>
      </c>
      <c r="N7" s="231"/>
      <c r="O7" s="241" t="s">
        <v>53</v>
      </c>
      <c r="P7" s="232" t="s">
        <v>52</v>
      </c>
      <c r="Q7" s="231" t="s">
        <v>51</v>
      </c>
      <c r="R7" s="300" t="s">
        <v>50</v>
      </c>
      <c r="S7" s="231" t="s">
        <v>49</v>
      </c>
      <c r="T7" s="235" t="s">
        <v>48</v>
      </c>
      <c r="U7" s="231" t="s">
        <v>47</v>
      </c>
      <c r="V7" s="233" t="s">
        <v>436</v>
      </c>
      <c r="W7" s="234"/>
      <c r="X7" s="233"/>
      <c r="Y7" s="234"/>
    </row>
    <row r="8" spans="1:25" s="33" customFormat="1" ht="85.5" customHeight="1" x14ac:dyDescent="0.25">
      <c r="A8" s="41"/>
      <c r="B8" s="236"/>
      <c r="C8" s="236"/>
      <c r="D8" s="236"/>
      <c r="E8" s="232"/>
      <c r="F8" s="137" t="s">
        <v>44</v>
      </c>
      <c r="G8" s="137" t="s">
        <v>43</v>
      </c>
      <c r="H8" s="242"/>
      <c r="I8" s="236"/>
      <c r="J8" s="136" t="s">
        <v>46</v>
      </c>
      <c r="K8" s="37" t="s">
        <v>45</v>
      </c>
      <c r="L8" s="240"/>
      <c r="M8" s="35" t="s">
        <v>44</v>
      </c>
      <c r="N8" s="35" t="s">
        <v>43</v>
      </c>
      <c r="O8" s="242"/>
      <c r="P8" s="232"/>
      <c r="Q8" s="231"/>
      <c r="R8" s="300"/>
      <c r="S8" s="231"/>
      <c r="T8" s="236"/>
      <c r="U8" s="231"/>
      <c r="V8" s="34" t="s">
        <v>437</v>
      </c>
      <c r="W8" s="34" t="s">
        <v>41</v>
      </c>
      <c r="X8" s="34"/>
      <c r="Y8" s="34"/>
    </row>
    <row r="9" spans="1:25" s="19" customFormat="1" ht="244.5" customHeight="1" x14ac:dyDescent="0.25">
      <c r="A9" s="29">
        <v>1</v>
      </c>
      <c r="B9" s="139" t="s">
        <v>497</v>
      </c>
      <c r="C9" s="139" t="s">
        <v>498</v>
      </c>
      <c r="D9" s="139" t="s">
        <v>499</v>
      </c>
      <c r="E9" s="141" t="s">
        <v>242</v>
      </c>
      <c r="F9" s="142">
        <v>3</v>
      </c>
      <c r="G9" s="142">
        <v>4</v>
      </c>
      <c r="H9" s="143" t="str">
        <f>INDEX([4]Listas!$L$4:$P$8,F9,G9)</f>
        <v>EXTREMA</v>
      </c>
      <c r="I9" s="139" t="s">
        <v>500</v>
      </c>
      <c r="J9" s="141" t="s">
        <v>13</v>
      </c>
      <c r="K9" s="145" t="str">
        <f>IF('[4]Evaluación de Controles'!F11="X","Probabilidad",IF('[4]Evaluación de Controles'!H11="X","Impacto",))</f>
        <v>Probabilidad</v>
      </c>
      <c r="L9" s="142">
        <f>+'[4]Evaluación de Controles'!X11</f>
        <v>35</v>
      </c>
      <c r="M9" s="142">
        <f>IF('[4]Evaluación de Controles'!F11="X",IF(L9&gt;75,IF(F9&gt;2,F9-2,IF(F9&gt;1,F9-1,F9)),IF(L9&gt;50,IF(F9&gt;1,F9-1,F9),F9)),F9)</f>
        <v>3</v>
      </c>
      <c r="N9" s="142">
        <f>IF('[4]Evaluación de Controles'!H11="X",IF(L9&gt;75,IF(G9&gt;2,G9-2,IF(G9&gt;1,G9-1,G9)),IF(L9&gt;50,IF(G9&gt;1,G9-1,G9),G9)),G9)</f>
        <v>4</v>
      </c>
      <c r="O9" s="143" t="str">
        <f>INDEX([4]Listas!$L$4:$P$8,M9,N9)</f>
        <v>EXTREMA</v>
      </c>
      <c r="P9" s="158" t="s">
        <v>98</v>
      </c>
      <c r="Q9" s="144" t="s">
        <v>501</v>
      </c>
      <c r="R9" s="141" t="s">
        <v>396</v>
      </c>
      <c r="S9" s="142" t="s">
        <v>502</v>
      </c>
      <c r="T9" s="139" t="s">
        <v>503</v>
      </c>
      <c r="U9" s="139" t="s">
        <v>504</v>
      </c>
      <c r="V9" s="169"/>
      <c r="W9" s="170"/>
      <c r="X9" s="169"/>
      <c r="Y9" s="170"/>
    </row>
    <row r="10" spans="1:25" s="19" customFormat="1" ht="81.75" hidden="1" customHeight="1" x14ac:dyDescent="0.25">
      <c r="A10" s="29"/>
      <c r="B10" s="22"/>
      <c r="C10" s="28"/>
      <c r="D10" s="22"/>
      <c r="E10" s="151"/>
      <c r="F10" s="22"/>
      <c r="G10" s="22"/>
      <c r="H10" s="26"/>
      <c r="I10" s="27"/>
      <c r="J10" s="151"/>
      <c r="K10" s="152"/>
      <c r="L10" s="22"/>
      <c r="M10" s="22"/>
      <c r="N10" s="22"/>
      <c r="O10" s="26"/>
      <c r="P10" s="163"/>
      <c r="Q10" s="24"/>
      <c r="R10" s="151"/>
      <c r="S10" s="22"/>
      <c r="T10" s="22"/>
      <c r="U10" s="22"/>
      <c r="V10" s="171"/>
      <c r="W10" s="81"/>
      <c r="X10" s="171"/>
      <c r="Y10" s="81"/>
    </row>
    <row r="11" spans="1:25" ht="70.5" hidden="1" customHeight="1" x14ac:dyDescent="0.2">
      <c r="B11" s="72"/>
      <c r="C11" s="72"/>
      <c r="D11" s="72"/>
      <c r="E11" s="72"/>
      <c r="F11" s="72"/>
      <c r="G11" s="72"/>
      <c r="H11" s="218"/>
      <c r="I11" s="219"/>
      <c r="J11" s="219"/>
      <c r="K11" s="72"/>
      <c r="L11" s="72"/>
      <c r="M11" s="72"/>
      <c r="N11" s="72"/>
      <c r="O11" s="72"/>
      <c r="P11" s="72"/>
      <c r="Q11" s="72"/>
      <c r="R11" s="72"/>
      <c r="S11" s="72"/>
      <c r="T11" s="72"/>
      <c r="U11" s="72"/>
      <c r="V11" s="1"/>
      <c r="X11" s="1"/>
    </row>
    <row r="12" spans="1:25" x14ac:dyDescent="0.2">
      <c r="B12" s="7"/>
      <c r="C12" s="7"/>
      <c r="D12" s="7"/>
      <c r="E12" s="7"/>
      <c r="F12" s="220"/>
      <c r="G12" s="220"/>
      <c r="H12" s="221"/>
      <c r="I12" s="8"/>
      <c r="J12" s="8"/>
      <c r="K12" s="7"/>
      <c r="L12" s="7"/>
      <c r="M12" s="222"/>
      <c r="N12" s="222"/>
      <c r="O12" s="222"/>
      <c r="P12" s="7"/>
      <c r="Q12" s="7"/>
      <c r="R12" s="7"/>
      <c r="S12" s="7"/>
      <c r="T12" s="7"/>
      <c r="U12" s="7"/>
      <c r="V12" s="1"/>
      <c r="X12" s="1"/>
    </row>
    <row r="13" spans="1:25" x14ac:dyDescent="0.2">
      <c r="F13" s="313" t="s">
        <v>6</v>
      </c>
      <c r="G13" s="313"/>
      <c r="H13" s="223">
        <f>COUNTIF(H9:H9,"BAJA")</f>
        <v>0</v>
      </c>
      <c r="M13" s="313" t="s">
        <v>6</v>
      </c>
      <c r="N13" s="313"/>
      <c r="O13" s="223">
        <f>COUNTIF(O9:O9,"BAJA")</f>
        <v>0</v>
      </c>
      <c r="P13" s="1"/>
      <c r="U13" s="1"/>
      <c r="V13" s="1"/>
      <c r="X13" s="1"/>
    </row>
    <row r="14" spans="1:25" x14ac:dyDescent="0.2">
      <c r="F14" s="256" t="s">
        <v>5</v>
      </c>
      <c r="G14" s="256"/>
      <c r="H14" s="10">
        <f>COUNTIF(H9:H9,"MODERADA")</f>
        <v>0</v>
      </c>
      <c r="M14" s="256" t="s">
        <v>5</v>
      </c>
      <c r="N14" s="256"/>
      <c r="O14" s="10">
        <f>COUNTIF(O9:O9,"MODERADA")</f>
        <v>0</v>
      </c>
      <c r="P14" s="1"/>
      <c r="U14" s="1"/>
      <c r="V14" s="1"/>
      <c r="X14" s="1"/>
    </row>
    <row r="15" spans="1:25" x14ac:dyDescent="0.2">
      <c r="B15" s="15"/>
      <c r="D15" s="15"/>
      <c r="F15" s="256" t="s">
        <v>4</v>
      </c>
      <c r="G15" s="256"/>
      <c r="H15" s="10">
        <f>COUNTIF(H9:H9,"ALTA")</f>
        <v>0</v>
      </c>
      <c r="M15" s="256" t="s">
        <v>4</v>
      </c>
      <c r="N15" s="256"/>
      <c r="O15" s="10">
        <f>COUNTIF(O9:O9,"ALTA")</f>
        <v>0</v>
      </c>
      <c r="P15" s="1"/>
      <c r="U15" s="1"/>
      <c r="V15" s="1"/>
      <c r="X15" s="1"/>
    </row>
    <row r="16" spans="1:25" ht="15.75" x14ac:dyDescent="0.2">
      <c r="B16" s="14" t="s">
        <v>3</v>
      </c>
      <c r="D16" s="13" t="s">
        <v>2</v>
      </c>
      <c r="F16" s="256" t="s">
        <v>1</v>
      </c>
      <c r="G16" s="256"/>
      <c r="H16" s="10">
        <f>COUNTIF(H9:H9,"EXTREMA")</f>
        <v>1</v>
      </c>
      <c r="M16" s="256" t="s">
        <v>1</v>
      </c>
      <c r="N16" s="256"/>
      <c r="O16" s="10">
        <f>COUNTIF(O9:O9,"EXTREMA")</f>
        <v>1</v>
      </c>
      <c r="P16" s="1"/>
      <c r="U16" s="1"/>
      <c r="V16" s="1"/>
      <c r="X16" s="1"/>
    </row>
    <row r="17" spans="2:25" x14ac:dyDescent="0.2">
      <c r="O17" s="1"/>
      <c r="P17" s="1"/>
      <c r="U17" s="1"/>
    </row>
    <row r="18" spans="2:25" ht="15.75" x14ac:dyDescent="0.2">
      <c r="B18" s="6" t="s">
        <v>380</v>
      </c>
      <c r="C18" s="5" t="s">
        <v>456</v>
      </c>
    </row>
    <row r="23" spans="2:25" x14ac:dyDescent="0.2">
      <c r="V23" s="100"/>
      <c r="W23" s="100"/>
      <c r="X23" s="100"/>
      <c r="Y23" s="100"/>
    </row>
  </sheetData>
  <mergeCells count="33">
    <mergeCell ref="H7:H8"/>
    <mergeCell ref="B1:U1"/>
    <mergeCell ref="B2:U2"/>
    <mergeCell ref="D4:P4"/>
    <mergeCell ref="Q4:R4"/>
    <mergeCell ref="S4:U4"/>
    <mergeCell ref="D5:U5"/>
    <mergeCell ref="B7:B8"/>
    <mergeCell ref="C7:C8"/>
    <mergeCell ref="D7:D8"/>
    <mergeCell ref="E7:E8"/>
    <mergeCell ref="F7:G7"/>
    <mergeCell ref="J7:K7"/>
    <mergeCell ref="L7:L8"/>
    <mergeCell ref="M7:N7"/>
    <mergeCell ref="O7:O8"/>
    <mergeCell ref="P7:P8"/>
    <mergeCell ref="F16:G16"/>
    <mergeCell ref="M16:N16"/>
    <mergeCell ref="X7:Y7"/>
    <mergeCell ref="F13:G13"/>
    <mergeCell ref="M13:N13"/>
    <mergeCell ref="F14:G14"/>
    <mergeCell ref="M14:N14"/>
    <mergeCell ref="F15:G15"/>
    <mergeCell ref="M15:N15"/>
    <mergeCell ref="Q7:Q8"/>
    <mergeCell ref="R7:R8"/>
    <mergeCell ref="S7:S8"/>
    <mergeCell ref="T7:T8"/>
    <mergeCell ref="U7:U8"/>
    <mergeCell ref="V7:W7"/>
    <mergeCell ref="I7:I8"/>
  </mergeCells>
  <conditionalFormatting sqref="H3 O3 H6 O6 H11:H1048576 O11:O1048576">
    <cfRule type="cellIs" dxfId="455" priority="14" operator="equal">
      <formula>"BAJA"</formula>
    </cfRule>
  </conditionalFormatting>
  <conditionalFormatting sqref="H3 O3 H6 O6 H11:H1048576 O11:O1048576">
    <cfRule type="cellIs" dxfId="454" priority="11" operator="equal">
      <formula>"EXTREMA"</formula>
    </cfRule>
    <cfRule type="cellIs" dxfId="453" priority="12" operator="equal">
      <formula>"ALTA"</formula>
    </cfRule>
    <cfRule type="cellIs" dxfId="452" priority="13" operator="equal">
      <formula>"MODERADA"</formula>
    </cfRule>
  </conditionalFormatting>
  <conditionalFormatting sqref="E3:F3 M3:N3 E6:F6 E11:F1048576 M6:N6 F9:G10 M9:N1048576">
    <cfRule type="colorScale" priority="10">
      <colorScale>
        <cfvo type="num" val="1"/>
        <cfvo type="num" val="3"/>
        <cfvo type="num" val="5"/>
        <color theme="6" tint="-0.499984740745262"/>
        <color rgb="FFFFFF00"/>
        <color rgb="FFC00000"/>
      </colorScale>
    </cfRule>
  </conditionalFormatting>
  <conditionalFormatting sqref="H9:H10 O9:O10">
    <cfRule type="cellIs" dxfId="451" priority="6" operator="equal">
      <formula>"EXTREMA"</formula>
    </cfRule>
    <cfRule type="cellIs" dxfId="450" priority="7" operator="equal">
      <formula>"ALTA"</formula>
    </cfRule>
    <cfRule type="cellIs" dxfId="449" priority="8" operator="equal">
      <formula>"MODERADA"</formula>
    </cfRule>
    <cfRule type="cellIs" dxfId="448" priority="9"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447" priority="5" operator="equal">
      <formula>"BAJA"</formula>
    </cfRule>
  </conditionalFormatting>
  <conditionalFormatting sqref="H7:H8 O7:O8">
    <cfRule type="cellIs" dxfId="446" priority="2" operator="equal">
      <formula>"EXTREMA"</formula>
    </cfRule>
    <cfRule type="cellIs" dxfId="445" priority="3" operator="equal">
      <formula>"ALTA"</formula>
    </cfRule>
    <cfRule type="cellIs" dxfId="444" priority="4" operator="equal">
      <formula>"MODERADA"</formula>
    </cfRule>
  </conditionalFormatting>
  <printOptions horizontalCentered="1"/>
  <pageMargins left="0.19685039370078741" right="0.19685039370078741" top="0.47244094488188981" bottom="0.15748031496062992" header="0.31496062992125984" footer="0.19685039370078741"/>
  <pageSetup paperSize="258" scale="53"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'D:\CONTROL INTERNO\DOCUMENTOS 2021\4. MAPA DE RIESGOS Y SEGUIMIENTOS\0. Actualizacion y suscripcion 2021\[1. Mapa de Riesgos proceso misionales-Area tecnica 2021.xlsx]Listas'!#REF!</xm:f>
          </x14:formula1>
          <xm:sqref>J9:J10</xm:sqref>
        </x14:dataValidation>
        <x14:dataValidation type="list" showInputMessage="1" showErrorMessage="1">
          <x14:formula1>
            <xm:f>'D:\CONTROL INTERNO\DOCUMENTOS 2021\4. MAPA DE RIESGOS Y SEGUIMIENTOS\0. Actualizacion y suscripcion 2021\[1. Mapa de Riesgos proceso misionales-Area tecnica 2021.xlsx]Listas'!#REF!</xm:f>
          </x14:formula1>
          <xm:sqref>E9:E10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autoPageBreaks="0" fitToPage="1"/>
  </sheetPr>
  <dimension ref="A1:Y24"/>
  <sheetViews>
    <sheetView showGridLines="0" zoomScale="70" zoomScaleNormal="70" workbookViewId="0">
      <selection activeCell="AD8" sqref="AD8"/>
    </sheetView>
  </sheetViews>
  <sheetFormatPr baseColWidth="10" defaultColWidth="11.42578125" defaultRowHeight="12" x14ac:dyDescent="0.2"/>
  <cols>
    <col min="1" max="1" width="4.7109375" style="1" customWidth="1"/>
    <col min="2" max="2" width="26.85546875" style="1" customWidth="1"/>
    <col min="3" max="3" width="21.7109375" style="1" customWidth="1"/>
    <col min="4" max="4" width="33.140625"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39.85546875" style="1" customWidth="1"/>
    <col min="18" max="18" width="6.7109375" style="1" customWidth="1"/>
    <col min="19" max="19" width="20.140625" style="1" customWidth="1"/>
    <col min="20" max="20" width="26.5703125" style="1" customWidth="1"/>
    <col min="21" max="21" width="26.85546875" style="2" customWidth="1"/>
    <col min="22" max="22" width="18.28515625" style="2" hidden="1" customWidth="1"/>
    <col min="23" max="23" width="53.28515625" style="1" hidden="1" customWidth="1"/>
    <col min="24" max="24" width="12" style="2" hidden="1" customWidth="1"/>
    <col min="25" max="25" width="10.42578125" style="1" hidden="1" customWidth="1"/>
    <col min="26" max="16384" width="11.42578125" style="1"/>
  </cols>
  <sheetData>
    <row r="1" spans="1:25" ht="21" x14ac:dyDescent="0.35">
      <c r="B1" s="226" t="s">
        <v>335</v>
      </c>
      <c r="C1" s="226"/>
      <c r="D1" s="226"/>
      <c r="E1" s="226"/>
      <c r="F1" s="226"/>
      <c r="G1" s="226"/>
      <c r="H1" s="226"/>
      <c r="I1" s="226"/>
      <c r="J1" s="226"/>
      <c r="K1" s="226"/>
      <c r="L1" s="226"/>
      <c r="M1" s="226"/>
      <c r="N1" s="226"/>
      <c r="O1" s="226"/>
      <c r="P1" s="226"/>
      <c r="Q1" s="226"/>
      <c r="R1" s="226"/>
      <c r="S1" s="226"/>
      <c r="T1" s="226"/>
      <c r="U1" s="226"/>
      <c r="V1" s="135"/>
      <c r="X1" s="135"/>
    </row>
    <row r="2" spans="1:25" ht="21" customHeight="1" x14ac:dyDescent="0.35">
      <c r="B2" s="226" t="s">
        <v>336</v>
      </c>
      <c r="C2" s="226"/>
      <c r="D2" s="226"/>
      <c r="E2" s="226"/>
      <c r="F2" s="226"/>
      <c r="G2" s="226"/>
      <c r="H2" s="226"/>
      <c r="I2" s="226"/>
      <c r="J2" s="226"/>
      <c r="K2" s="226"/>
      <c r="L2" s="226"/>
      <c r="M2" s="226"/>
      <c r="N2" s="226"/>
      <c r="O2" s="226"/>
      <c r="P2" s="226"/>
      <c r="Q2" s="226"/>
      <c r="R2" s="226"/>
      <c r="S2" s="226"/>
      <c r="T2" s="226"/>
      <c r="U2" s="226"/>
      <c r="V2" s="135"/>
      <c r="X2" s="135"/>
    </row>
    <row r="3" spans="1:25" ht="21" x14ac:dyDescent="0.35">
      <c r="D3" s="48"/>
      <c r="E3" s="48"/>
      <c r="F3" s="48"/>
      <c r="G3" s="48"/>
      <c r="H3" s="49"/>
      <c r="I3" s="48"/>
      <c r="J3" s="48"/>
      <c r="K3" s="48"/>
      <c r="L3" s="48"/>
    </row>
    <row r="4" spans="1:25" s="19" customFormat="1" ht="51.75" customHeight="1" x14ac:dyDescent="0.25">
      <c r="A4" s="45"/>
      <c r="D4" s="129" t="s">
        <v>68</v>
      </c>
      <c r="E4" s="227" t="s">
        <v>505</v>
      </c>
      <c r="F4" s="227"/>
      <c r="G4" s="227"/>
      <c r="H4" s="227"/>
      <c r="I4" s="227"/>
      <c r="J4" s="227"/>
      <c r="K4" s="227"/>
      <c r="L4" s="227"/>
      <c r="M4" s="227"/>
      <c r="N4" s="227"/>
      <c r="O4" s="227"/>
      <c r="P4" s="227"/>
      <c r="Q4" s="228" t="s">
        <v>66</v>
      </c>
      <c r="R4" s="228"/>
      <c r="S4" s="229">
        <v>2021</v>
      </c>
      <c r="T4" s="229"/>
      <c r="U4" s="229"/>
      <c r="V4" s="47"/>
      <c r="X4" s="47"/>
    </row>
    <row r="5" spans="1:25" s="19" customFormat="1" ht="69.75" customHeight="1" x14ac:dyDescent="0.25">
      <c r="A5" s="45"/>
      <c r="D5" s="129" t="s">
        <v>65</v>
      </c>
      <c r="E5" s="230" t="s">
        <v>506</v>
      </c>
      <c r="F5" s="230"/>
      <c r="G5" s="230"/>
      <c r="H5" s="230"/>
      <c r="I5" s="230"/>
      <c r="J5" s="230"/>
      <c r="K5" s="230"/>
      <c r="L5" s="230"/>
      <c r="M5" s="230"/>
      <c r="N5" s="230"/>
      <c r="O5" s="230"/>
      <c r="P5" s="230"/>
      <c r="Q5" s="230"/>
      <c r="R5" s="230"/>
      <c r="S5" s="230"/>
      <c r="T5" s="230"/>
      <c r="U5" s="230"/>
      <c r="V5" s="168"/>
      <c r="X5" s="168"/>
    </row>
    <row r="6" spans="1:25" s="19" customFormat="1" ht="15" x14ac:dyDescent="0.25">
      <c r="A6" s="45"/>
      <c r="B6" s="44"/>
      <c r="C6" s="44"/>
      <c r="H6" s="42"/>
      <c r="I6" s="43"/>
      <c r="J6" s="43"/>
      <c r="O6" s="42"/>
      <c r="P6" s="42"/>
      <c r="U6" s="42"/>
      <c r="V6" s="42"/>
      <c r="X6" s="42"/>
    </row>
    <row r="7" spans="1:25" s="33" customFormat="1" ht="30" customHeight="1" x14ac:dyDescent="0.25">
      <c r="A7" s="41"/>
      <c r="B7" s="231" t="s">
        <v>63</v>
      </c>
      <c r="C7" s="231" t="s">
        <v>62</v>
      </c>
      <c r="D7" s="231" t="s">
        <v>60</v>
      </c>
      <c r="E7" s="232" t="s">
        <v>59</v>
      </c>
      <c r="F7" s="231" t="s">
        <v>58</v>
      </c>
      <c r="G7" s="231"/>
      <c r="H7" s="241" t="s">
        <v>53</v>
      </c>
      <c r="I7" s="235" t="s">
        <v>57</v>
      </c>
      <c r="J7" s="237" t="s">
        <v>56</v>
      </c>
      <c r="K7" s="238"/>
      <c r="L7" s="239" t="s">
        <v>55</v>
      </c>
      <c r="M7" s="231" t="s">
        <v>54</v>
      </c>
      <c r="N7" s="231"/>
      <c r="O7" s="241" t="s">
        <v>53</v>
      </c>
      <c r="P7" s="232" t="s">
        <v>52</v>
      </c>
      <c r="Q7" s="231" t="s">
        <v>51</v>
      </c>
      <c r="R7" s="255" t="s">
        <v>50</v>
      </c>
      <c r="S7" s="231" t="s">
        <v>49</v>
      </c>
      <c r="T7" s="235" t="s">
        <v>48</v>
      </c>
      <c r="U7" s="231" t="s">
        <v>47</v>
      </c>
      <c r="V7" s="233" t="s">
        <v>436</v>
      </c>
      <c r="W7" s="234"/>
      <c r="X7" s="233"/>
      <c r="Y7" s="234"/>
    </row>
    <row r="8" spans="1:25" s="33" customFormat="1" ht="96.75" customHeight="1" x14ac:dyDescent="0.25">
      <c r="A8" s="41"/>
      <c r="B8" s="231"/>
      <c r="C8" s="231"/>
      <c r="D8" s="231"/>
      <c r="E8" s="232"/>
      <c r="F8" s="40" t="s">
        <v>44</v>
      </c>
      <c r="G8" s="137" t="s">
        <v>43</v>
      </c>
      <c r="H8" s="242"/>
      <c r="I8" s="236"/>
      <c r="J8" s="136" t="s">
        <v>46</v>
      </c>
      <c r="K8" s="37" t="s">
        <v>45</v>
      </c>
      <c r="L8" s="240"/>
      <c r="M8" s="36" t="s">
        <v>44</v>
      </c>
      <c r="N8" s="35" t="s">
        <v>43</v>
      </c>
      <c r="O8" s="242"/>
      <c r="P8" s="232"/>
      <c r="Q8" s="231"/>
      <c r="R8" s="255"/>
      <c r="S8" s="231"/>
      <c r="T8" s="236"/>
      <c r="U8" s="231"/>
      <c r="V8" s="34" t="s">
        <v>437</v>
      </c>
      <c r="W8" s="34" t="s">
        <v>41</v>
      </c>
      <c r="X8" s="34"/>
      <c r="Y8" s="34"/>
    </row>
    <row r="9" spans="1:25" s="19" customFormat="1" ht="225.75" customHeight="1" x14ac:dyDescent="0.25">
      <c r="A9" s="29">
        <v>1</v>
      </c>
      <c r="B9" s="130" t="s">
        <v>507</v>
      </c>
      <c r="C9" s="139" t="s">
        <v>508</v>
      </c>
      <c r="D9" s="130" t="s">
        <v>509</v>
      </c>
      <c r="E9" s="23" t="s">
        <v>242</v>
      </c>
      <c r="F9" s="22">
        <v>4</v>
      </c>
      <c r="G9" s="22">
        <v>4</v>
      </c>
      <c r="H9" s="26" t="str">
        <f>INDEX([4]Listas!$L$4:$P$8,F9,G9)</f>
        <v>EXTREMA</v>
      </c>
      <c r="I9" s="139" t="s">
        <v>510</v>
      </c>
      <c r="J9" s="25" t="s">
        <v>21</v>
      </c>
      <c r="K9" s="25" t="str">
        <f>IF('[4]Evaluación de Controles'!F13="X","Probabilidad",IF('[4]Evaluación de Controles'!H13="X","Impacto",))</f>
        <v>Probabilidad</v>
      </c>
      <c r="L9" s="22">
        <f>'[4]Evaluación de Controles'!X13</f>
        <v>35</v>
      </c>
      <c r="M9" s="22">
        <f>IF('[4]Evaluación de Controles'!F13="X",IF(L9&gt;75,IF(F9&gt;2,F9-2,IF(F9&gt;1,F9-1,F9)),IF(L9&gt;50,IF(F9&gt;1,F9-1,F9),F9)),F9)</f>
        <v>4</v>
      </c>
      <c r="N9" s="22">
        <f>IF('[4]Evaluación de Controles'!H13="X",IF(L9&gt;75,IF(G9&gt;2,G9-2,IF(G9&gt;1,G9-1,G9)),IF(L9&gt;50,IF(G9&gt;1,G9-1,G9),G9)),G9)</f>
        <v>4</v>
      </c>
      <c r="O9" s="26" t="str">
        <f>INDEX([4]Listas!$L$4:$P$8,M9,N9)</f>
        <v>EXTREMA</v>
      </c>
      <c r="P9" s="25" t="s">
        <v>144</v>
      </c>
      <c r="Q9" s="133" t="s">
        <v>511</v>
      </c>
      <c r="R9" s="224" t="s">
        <v>249</v>
      </c>
      <c r="S9" s="130" t="s">
        <v>512</v>
      </c>
      <c r="T9" s="130" t="s">
        <v>513</v>
      </c>
      <c r="U9" s="130" t="s">
        <v>514</v>
      </c>
      <c r="V9" s="169"/>
      <c r="W9" s="170"/>
      <c r="X9" s="169"/>
      <c r="Y9" s="170"/>
    </row>
    <row r="10" spans="1:25" s="19" customFormat="1" ht="165.75" hidden="1" customHeight="1" x14ac:dyDescent="0.25">
      <c r="A10" s="29">
        <v>2</v>
      </c>
      <c r="B10" s="22"/>
      <c r="C10" s="28"/>
      <c r="D10" s="22"/>
      <c r="E10" s="23"/>
      <c r="F10" s="22"/>
      <c r="G10" s="22"/>
      <c r="H10" s="26"/>
      <c r="I10" s="27"/>
      <c r="J10" s="25"/>
      <c r="K10" s="25"/>
      <c r="L10" s="22"/>
      <c r="M10" s="22"/>
      <c r="N10" s="22"/>
      <c r="O10" s="26"/>
      <c r="P10" s="25"/>
      <c r="Q10" s="24"/>
      <c r="R10" s="151"/>
      <c r="S10" s="22"/>
      <c r="T10" s="22"/>
      <c r="U10" s="22"/>
      <c r="V10" s="169">
        <v>0.7</v>
      </c>
      <c r="W10" s="170" t="s">
        <v>515</v>
      </c>
      <c r="X10" s="169">
        <v>1</v>
      </c>
      <c r="Y10" s="170" t="s">
        <v>516</v>
      </c>
    </row>
    <row r="11" spans="1:25" s="19" customFormat="1" ht="71.25" hidden="1" customHeight="1" x14ac:dyDescent="0.25">
      <c r="A11" s="29"/>
      <c r="B11" s="22"/>
      <c r="C11" s="28"/>
      <c r="D11" s="22"/>
      <c r="E11" s="23"/>
      <c r="F11" s="22"/>
      <c r="G11" s="22"/>
      <c r="H11" s="26"/>
      <c r="I11" s="27"/>
      <c r="J11" s="25"/>
      <c r="K11" s="25"/>
      <c r="L11" s="22"/>
      <c r="M11" s="22"/>
      <c r="N11" s="22"/>
      <c r="O11" s="26"/>
      <c r="P11" s="25"/>
      <c r="Q11" s="24"/>
      <c r="R11" s="151"/>
      <c r="S11" s="22"/>
      <c r="T11" s="22"/>
      <c r="U11" s="22"/>
      <c r="V11" s="171"/>
      <c r="W11" s="81"/>
      <c r="X11" s="171"/>
      <c r="Y11" s="81"/>
    </row>
    <row r="12" spans="1:25" s="19" customFormat="1" ht="67.5" hidden="1" customHeight="1" x14ac:dyDescent="0.25">
      <c r="A12" s="29"/>
      <c r="B12" s="22"/>
      <c r="C12" s="28"/>
      <c r="D12" s="22"/>
      <c r="E12" s="23"/>
      <c r="F12" s="22"/>
      <c r="G12" s="22"/>
      <c r="H12" s="26"/>
      <c r="I12" s="27"/>
      <c r="J12" s="25"/>
      <c r="K12" s="25"/>
      <c r="L12" s="22"/>
      <c r="M12" s="22"/>
      <c r="N12" s="22"/>
      <c r="O12" s="26"/>
      <c r="P12" s="25"/>
      <c r="Q12" s="24"/>
      <c r="R12" s="151"/>
      <c r="S12" s="22"/>
      <c r="T12" s="22"/>
      <c r="U12" s="22"/>
      <c r="V12" s="171"/>
      <c r="W12" s="81"/>
      <c r="X12" s="171"/>
      <c r="Y12" s="81"/>
    </row>
    <row r="13" spans="1:25" x14ac:dyDescent="0.2">
      <c r="B13" s="18"/>
      <c r="C13" s="17"/>
      <c r="D13" s="7"/>
      <c r="E13" s="7"/>
      <c r="F13" s="7"/>
      <c r="G13" s="7"/>
      <c r="H13" s="9"/>
      <c r="I13" s="8"/>
      <c r="J13" s="8"/>
      <c r="K13" s="7"/>
      <c r="L13" s="11"/>
      <c r="V13" s="1"/>
      <c r="X13" s="1"/>
    </row>
    <row r="14" spans="1:25" x14ac:dyDescent="0.2">
      <c r="B14" s="12"/>
      <c r="C14" s="12"/>
      <c r="D14" s="12"/>
      <c r="E14" s="12"/>
      <c r="F14" s="256" t="s">
        <v>6</v>
      </c>
      <c r="G14" s="256"/>
      <c r="H14" s="10">
        <f>COUNTIF(H9:H10,"BAJA")</f>
        <v>0</v>
      </c>
      <c r="I14" s="8"/>
      <c r="J14" s="8"/>
      <c r="K14" s="7"/>
      <c r="L14" s="11"/>
      <c r="M14" s="256" t="s">
        <v>6</v>
      </c>
      <c r="N14" s="256"/>
      <c r="O14" s="10">
        <f>COUNTIF(O9:O10,"BAJA")</f>
        <v>0</v>
      </c>
      <c r="V14" s="1"/>
      <c r="X14" s="1"/>
    </row>
    <row r="15" spans="1:25" x14ac:dyDescent="0.2">
      <c r="B15" s="285"/>
      <c r="C15" s="285"/>
      <c r="D15" s="285"/>
      <c r="E15" s="285"/>
      <c r="F15" s="256" t="s">
        <v>5</v>
      </c>
      <c r="G15" s="256"/>
      <c r="H15" s="10">
        <f>COUNTIF(H9:H10,"MODERADA")</f>
        <v>0</v>
      </c>
      <c r="I15" s="8"/>
      <c r="J15" s="8"/>
      <c r="K15" s="7"/>
      <c r="L15" s="12"/>
      <c r="M15" s="256" t="s">
        <v>5</v>
      </c>
      <c r="N15" s="256"/>
      <c r="O15" s="10">
        <f>COUNTIF(O9:O10,"MODERADA")</f>
        <v>0</v>
      </c>
      <c r="V15" s="1"/>
      <c r="X15" s="1"/>
    </row>
    <row r="16" spans="1:25" x14ac:dyDescent="0.2">
      <c r="B16" s="15"/>
      <c r="D16" s="15"/>
      <c r="E16" s="7"/>
      <c r="F16" s="256" t="s">
        <v>4</v>
      </c>
      <c r="G16" s="256"/>
      <c r="H16" s="10">
        <f>COUNTIF(H9:H10,"ALTA")</f>
        <v>0</v>
      </c>
      <c r="I16" s="8"/>
      <c r="J16" s="8"/>
      <c r="K16" s="7"/>
      <c r="L16" s="7"/>
      <c r="M16" s="256" t="s">
        <v>4</v>
      </c>
      <c r="N16" s="256"/>
      <c r="O16" s="10">
        <f>COUNTIF(O9:O10,"ALTA")</f>
        <v>0</v>
      </c>
      <c r="P16" s="1"/>
      <c r="U16" s="1"/>
      <c r="V16" s="1"/>
      <c r="X16" s="1"/>
    </row>
    <row r="17" spans="2:25" ht="15.75" x14ac:dyDescent="0.2">
      <c r="B17" s="14" t="s">
        <v>3</v>
      </c>
      <c r="D17" s="13" t="s">
        <v>2</v>
      </c>
      <c r="E17" s="12"/>
      <c r="F17" s="256" t="s">
        <v>1</v>
      </c>
      <c r="G17" s="256"/>
      <c r="H17" s="10">
        <f>COUNTIF(H9:H10,"EXTREMA")</f>
        <v>1</v>
      </c>
      <c r="I17" s="8"/>
      <c r="J17" s="8"/>
      <c r="K17" s="7"/>
      <c r="L17" s="11"/>
      <c r="M17" s="256" t="s">
        <v>1</v>
      </c>
      <c r="N17" s="256"/>
      <c r="O17" s="10">
        <f>COUNTIF(O9:O10,"EXTREMA")</f>
        <v>1</v>
      </c>
      <c r="V17" s="1"/>
      <c r="X17" s="1"/>
    </row>
    <row r="18" spans="2:25" x14ac:dyDescent="0.2">
      <c r="D18" s="7"/>
      <c r="F18" s="7"/>
      <c r="G18" s="7"/>
      <c r="H18" s="9"/>
      <c r="I18" s="8"/>
      <c r="J18" s="8"/>
      <c r="K18" s="7"/>
      <c r="L18" s="7" t="s">
        <v>0</v>
      </c>
      <c r="O18" s="1"/>
      <c r="P18" s="1"/>
      <c r="U18" s="1"/>
    </row>
    <row r="20" spans="2:25" ht="15.75" x14ac:dyDescent="0.2">
      <c r="B20" s="6" t="s">
        <v>380</v>
      </c>
      <c r="C20" s="5" t="s">
        <v>517</v>
      </c>
    </row>
    <row r="22" spans="2:25" x14ac:dyDescent="0.2">
      <c r="W22" s="225"/>
    </row>
    <row r="24" spans="2:25" x14ac:dyDescent="0.2">
      <c r="V24" s="100"/>
      <c r="W24" s="100"/>
      <c r="X24" s="100"/>
      <c r="Y24" s="100"/>
    </row>
  </sheetData>
  <mergeCells count="34">
    <mergeCell ref="E5:U5"/>
    <mergeCell ref="B1:U1"/>
    <mergeCell ref="B2:U2"/>
    <mergeCell ref="E4:P4"/>
    <mergeCell ref="Q4:R4"/>
    <mergeCell ref="S4:U4"/>
    <mergeCell ref="B15:E15"/>
    <mergeCell ref="F15:G15"/>
    <mergeCell ref="M15:N15"/>
    <mergeCell ref="Q7:Q8"/>
    <mergeCell ref="R7:R8"/>
    <mergeCell ref="I7:I8"/>
    <mergeCell ref="J7:K7"/>
    <mergeCell ref="L7:L8"/>
    <mergeCell ref="M7:N7"/>
    <mergeCell ref="O7:O8"/>
    <mergeCell ref="P7:P8"/>
    <mergeCell ref="B7:B8"/>
    <mergeCell ref="C7:C8"/>
    <mergeCell ref="D7:D8"/>
    <mergeCell ref="E7:E8"/>
    <mergeCell ref="F7:G7"/>
    <mergeCell ref="F16:G16"/>
    <mergeCell ref="M16:N16"/>
    <mergeCell ref="F17:G17"/>
    <mergeCell ref="M17:N17"/>
    <mergeCell ref="X7:Y7"/>
    <mergeCell ref="F14:G14"/>
    <mergeCell ref="M14:N14"/>
    <mergeCell ref="S7:S8"/>
    <mergeCell ref="T7:T8"/>
    <mergeCell ref="U7:U8"/>
    <mergeCell ref="V7:W7"/>
    <mergeCell ref="H7:H8"/>
  </mergeCells>
  <conditionalFormatting sqref="H3 O3 H6 O6 H13:H1048576 O13:O1048576">
    <cfRule type="cellIs" dxfId="443" priority="19" operator="equal">
      <formula>"BAJA"</formula>
    </cfRule>
  </conditionalFormatting>
  <conditionalFormatting sqref="H3 O3 H6 O6 H13:H1048576 O13:O1048576">
    <cfRule type="cellIs" dxfId="442" priority="16" operator="equal">
      <formula>"EXTREMA"</formula>
    </cfRule>
    <cfRule type="cellIs" dxfId="441" priority="17" operator="equal">
      <formula>"ALTA"</formula>
    </cfRule>
    <cfRule type="cellIs" dxfId="440" priority="18" operator="equal">
      <formula>"MODERADA"</formula>
    </cfRule>
  </conditionalFormatting>
  <conditionalFormatting sqref="E3:F3 M3:N3 E6:F6 F9:G12 E13:F1048576 M6:N6 M13:N1048576">
    <cfRule type="colorScale" priority="15">
      <colorScale>
        <cfvo type="num" val="1"/>
        <cfvo type="num" val="3"/>
        <cfvo type="num" val="5"/>
        <color theme="6" tint="-0.499984740745262"/>
        <color rgb="FFFFFF00"/>
        <color rgb="FFC00000"/>
      </colorScale>
    </cfRule>
  </conditionalFormatting>
  <conditionalFormatting sqref="H9:H12">
    <cfRule type="cellIs" dxfId="439" priority="11" operator="equal">
      <formula>"EXTREMA"</formula>
    </cfRule>
    <cfRule type="cellIs" dxfId="438" priority="12" operator="equal">
      <formula>"ALTA"</formula>
    </cfRule>
    <cfRule type="cellIs" dxfId="437" priority="13" operator="equal">
      <formula>"MODERADA"</formula>
    </cfRule>
    <cfRule type="cellIs" dxfId="436" priority="14" operator="equal">
      <formula>"BAJA"</formula>
    </cfRule>
  </conditionalFormatting>
  <conditionalFormatting sqref="O9:O12">
    <cfRule type="cellIs" dxfId="435" priority="7" operator="equal">
      <formula>"EXTREMA"</formula>
    </cfRule>
    <cfRule type="cellIs" dxfId="434" priority="8" operator="equal">
      <formula>"ALTA"</formula>
    </cfRule>
    <cfRule type="cellIs" dxfId="433" priority="9" operator="equal">
      <formula>"MODERADA"</formula>
    </cfRule>
    <cfRule type="cellIs" dxfId="432" priority="10" operator="equal">
      <formula>"BAJA"</formula>
    </cfRule>
  </conditionalFormatting>
  <conditionalFormatting sqref="M9:N12">
    <cfRule type="colorScale" priority="6">
      <colorScale>
        <cfvo type="num" val="1"/>
        <cfvo type="num" val="3"/>
        <cfvo type="num" val="5"/>
        <color theme="6" tint="-0.499984740745262"/>
        <color rgb="FFFFFF00"/>
        <color rgb="FFC00000"/>
      </colorScale>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431" priority="5" operator="equal">
      <formula>"BAJA"</formula>
    </cfRule>
  </conditionalFormatting>
  <conditionalFormatting sqref="H7:H8 O7:O8">
    <cfRule type="cellIs" dxfId="430" priority="2" operator="equal">
      <formula>"EXTREMA"</formula>
    </cfRule>
    <cfRule type="cellIs" dxfId="429" priority="3" operator="equal">
      <formula>"ALTA"</formula>
    </cfRule>
    <cfRule type="cellIs" dxfId="428" priority="4" operator="equal">
      <formula>"MODERADA"</formula>
    </cfRule>
  </conditionalFormatting>
  <printOptions horizontalCentered="1"/>
  <pageMargins left="0.35433070866141736" right="0.27559055118110237" top="0.86614173228346458" bottom="0.23622047244094491" header="0.31496062992125984" footer="0.15748031496062992"/>
  <pageSetup paperSize="258"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'D:\CONTROL INTERNO\DOCUMENTOS 2021\4. MAPA DE RIESGOS Y SEGUIMIENTOS\0. Actualizacion y suscripcion 2021\[1. Mapa de Riesgos proceso misionales-Area tecnica 2021.xlsx]Listas'!#REF!</xm:f>
          </x14:formula1>
          <xm:sqref>J9:J12</xm:sqref>
        </x14:dataValidation>
        <x14:dataValidation type="list" showInputMessage="1" showErrorMessage="1">
          <x14:formula1>
            <xm:f>'D:\CONTROL INTERNO\DOCUMENTOS 2021\4. MAPA DE RIESGOS Y SEGUIMIENTOS\0. Actualizacion y suscripcion 2021\[1. Mapa de Riesgos proceso misionales-Area tecnica 2021.xlsx]Listas'!#REF!</xm:f>
          </x14:formula1>
          <xm:sqref>E9:E12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28</vt:i4>
      </vt:variant>
    </vt:vector>
  </HeadingPairs>
  <TitlesOfParts>
    <vt:vector size="46" baseType="lpstr">
      <vt:lpstr>(1) Planeación</vt:lpstr>
      <vt:lpstr>(2) Control Interno</vt:lpstr>
      <vt:lpstr>(3) Juridica</vt:lpstr>
      <vt:lpstr>(4) Contratación</vt:lpstr>
      <vt:lpstr>(5) Deporte Asociado</vt:lpstr>
      <vt:lpstr>(6) Juegos Intercolegiados</vt:lpstr>
      <vt:lpstr>(7) Deporte Social y C</vt:lpstr>
      <vt:lpstr>(8) Recreacion y Aprove T</vt:lpstr>
      <vt:lpstr>(9) Habitos y Estilo VS</vt:lpstr>
      <vt:lpstr>(10) Talento Humano</vt:lpstr>
      <vt:lpstr>(11) Seguridad y Salud T</vt:lpstr>
      <vt:lpstr>(12) Sistemas</vt:lpstr>
      <vt:lpstr>(13) Archivo Central</vt:lpstr>
      <vt:lpstr>(14) Contabilidad</vt:lpstr>
      <vt:lpstr>(15) Presupuesto</vt:lpstr>
      <vt:lpstr>(16) Tesorería</vt:lpstr>
      <vt:lpstr>(17) Almacén</vt:lpstr>
      <vt:lpstr>Hoja1</vt:lpstr>
      <vt:lpstr>'(10) Talento Humano'!Área_de_impresión</vt:lpstr>
      <vt:lpstr>'(11) Seguridad y Salud T'!Área_de_impresión</vt:lpstr>
      <vt:lpstr>'(12) Sistemas'!Área_de_impresión</vt:lpstr>
      <vt:lpstr>'(13) Archivo Central'!Área_de_impresión</vt:lpstr>
      <vt:lpstr>'(14) Contabilidad'!Área_de_impresión</vt:lpstr>
      <vt:lpstr>'(15) Presupuesto'!Área_de_impresión</vt:lpstr>
      <vt:lpstr>'(16) Tesorería'!Área_de_impresión</vt:lpstr>
      <vt:lpstr>'(17) Almacén'!Área_de_impresión</vt:lpstr>
      <vt:lpstr>'(2) Control Interno'!Área_de_impresión</vt:lpstr>
      <vt:lpstr>'(3) Juridica'!Área_de_impresión</vt:lpstr>
      <vt:lpstr>'(4) Contratación'!Área_de_impresión</vt:lpstr>
      <vt:lpstr>'(5) Deporte Asociado'!Área_de_impresión</vt:lpstr>
      <vt:lpstr>'(6) Juegos Intercolegiados'!Área_de_impresión</vt:lpstr>
      <vt:lpstr>'(7) Deporte Social y C'!Área_de_impresión</vt:lpstr>
      <vt:lpstr>'(8) Recreacion y Aprove T'!Área_de_impresión</vt:lpstr>
      <vt:lpstr>'(9) Habitos y Estilo VS'!Área_de_impresión</vt:lpstr>
      <vt:lpstr>'(10) Talento Humano'!Títulos_a_imprimir</vt:lpstr>
      <vt:lpstr>'(11) Seguridad y Salud T'!Títulos_a_imprimir</vt:lpstr>
      <vt:lpstr>'(12) Sistemas'!Títulos_a_imprimir</vt:lpstr>
      <vt:lpstr>'(13) Archivo Central'!Títulos_a_imprimir</vt:lpstr>
      <vt:lpstr>'(14) Contabilidad'!Títulos_a_imprimir</vt:lpstr>
      <vt:lpstr>'(15) Presupuesto'!Títulos_a_imprimir</vt:lpstr>
      <vt:lpstr>'(16) Tesorería'!Títulos_a_imprimir</vt:lpstr>
      <vt:lpstr>'(2) Control Interno'!Títulos_a_imprimir</vt:lpstr>
      <vt:lpstr>'(3) Juridica'!Títulos_a_imprimir</vt:lpstr>
      <vt:lpstr>'(6) Juegos Intercolegiados'!Títulos_a_imprimir</vt:lpstr>
      <vt:lpstr>'(7) Deporte Social y C'!Títulos_a_imprimir</vt:lpstr>
      <vt:lpstr>'(9) Habitos y Estilo VS'!Títulos_a_imprimir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INDEPORTES QUINDIO</cp:lastModifiedBy>
  <dcterms:created xsi:type="dcterms:W3CDTF">2020-05-26T16:09:40Z</dcterms:created>
  <dcterms:modified xsi:type="dcterms:W3CDTF">2021-06-28T22:07:15Z</dcterms:modified>
</cp:coreProperties>
</file>