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defaultThemeVersion="124226"/>
  <mc:AlternateContent xmlns:mc="http://schemas.openxmlformats.org/markup-compatibility/2006">
    <mc:Choice Requires="x15">
      <x15ac:absPath xmlns:x15ac="http://schemas.microsoft.com/office/spreadsheetml/2010/11/ac" url="C:\Users\Archivo\Desktop\INFORMES\"/>
    </mc:Choice>
  </mc:AlternateContent>
  <xr:revisionPtr revIDLastSave="0" documentId="13_ncr:1_{16D28CAE-9EE0-40E0-87E0-AF6819B83750}" xr6:coauthVersionLast="45" xr6:coauthVersionMax="45" xr10:uidLastSave="{00000000-0000-0000-0000-000000000000}"/>
  <bookViews>
    <workbookView xWindow="-120" yWindow="-120" windowWidth="20640" windowHeight="11160" tabRatio="842" firstSheet="2" activeTab="5" xr2:uid="{00000000-000D-0000-FFFF-FFFF00000000}"/>
  </bookViews>
  <sheets>
    <sheet name="(1) Planeación" sheetId="13" r:id="rId1"/>
    <sheet name="(5) Talento Humano" sheetId="1" r:id="rId2"/>
    <sheet name="(6) Seguridad y Salud T" sheetId="6" r:id="rId3"/>
    <sheet name="(7) Sistemas" sheetId="5" r:id="rId4"/>
    <sheet name="(8) Archivo Central" sheetId="12" r:id="rId5"/>
    <sheet name="(10) Contabilidad" sheetId="7" r:id="rId6"/>
    <sheet name="(11) Presupuesto" sheetId="10" r:id="rId7"/>
    <sheet name="(12) Tesorería" sheetId="2" r:id="rId8"/>
    <sheet name="(13) Almacén" sheetId="11" r:id="rId9"/>
  </sheets>
  <externalReferences>
    <externalReference r:id="rId10"/>
    <externalReference r:id="rId11"/>
    <externalReference r:id="rId12"/>
    <externalReference r:id="rId13"/>
    <externalReference r:id="rId14"/>
    <externalReference r:id="rId15"/>
    <externalReference r:id="rId16"/>
    <externalReference r:id="rId17"/>
  </externalReferences>
  <definedNames>
    <definedName name="_xlnm._FilterDatabase" localSheetId="4" hidden="1">'(8) Archivo Central'!$Q$10:$Q$13</definedName>
    <definedName name="_xlnm.Print_Area" localSheetId="5">'(10) Contabilidad'!$A$1:$V$12</definedName>
    <definedName name="_xlnm.Print_Area" localSheetId="6">'(11) Presupuesto'!$A$4:$V$12</definedName>
    <definedName name="_xlnm.Print_Area" localSheetId="7">'(12) Tesorería'!$A$1:$V$13</definedName>
    <definedName name="_xlnm.Print_Area" localSheetId="8">'(13) Almacén'!$A$1:$V$12</definedName>
    <definedName name="_xlnm.Print_Area" localSheetId="1">'(5) Talento Humano'!$A$5:$U$15</definedName>
    <definedName name="_xlnm.Print_Area" localSheetId="2">'(6) Seguridad y Salud T'!$A$1:$V$12</definedName>
    <definedName name="_xlnm.Print_Area" localSheetId="3">'(7) Sistemas'!$A$1:$V$13</definedName>
    <definedName name="_xlnm.Print_Area" localSheetId="4">'(8) Archivo Central'!$A$1:$V$13</definedName>
    <definedName name="LOCAL_MYSQL_DATE_FORMAT" localSheetId="4"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_xlnm.Print_Titles" localSheetId="5">'(10) Contabilidad'!$8:$9</definedName>
    <definedName name="_xlnm.Print_Titles" localSheetId="6">'(11) Presupuesto'!$9:$10</definedName>
    <definedName name="_xlnm.Print_Titles" localSheetId="7">'(12) Tesorería'!$8:$9</definedName>
    <definedName name="_xlnm.Print_Titles" localSheetId="1">'(5) Talento Humano'!$10:$11</definedName>
    <definedName name="_xlnm.Print_Titles" localSheetId="2">'(6) Seguridad y Salud T'!$8:$9</definedName>
    <definedName name="_xlnm.Print_Titles" localSheetId="3">'(7) Sistemas'!$8:$9</definedName>
    <definedName name="_xlnm.Print_Titles" localSheetId="4">'(8) Archivo Central'!$7:$8</definedName>
    <definedName name="Z_31578BE1_199E_4DDD_BD28_180CDA7042A3_.wvu.Cols" localSheetId="0" hidden="1">'(1) Planeación'!#REF!,'(1) Planeación'!$E:$E,'(1) Planeación'!$J:$L,'(1) Planeación'!$P:$P,'(1) Planeación'!$R:$S,'(1) Planeación'!$U:$W</definedName>
    <definedName name="Z_31578BE1_199E_4DDD_BD28_180CDA7042A3_.wvu.Cols" localSheetId="1" hidden="1">'(5) Talento Humano'!#REF!,'(5) Talento Humano'!$E:$E,'(5) Talento Humano'!$J:$L,'(5) Talento Humano'!$P:$P,'(5) Talento Humano'!$R:$S,'(5) Talento Humano'!$U:$W</definedName>
    <definedName name="Z_31578BE1_199E_4DDD_BD28_180CDA7042A3_.wvu.Cols" localSheetId="2" hidden="1">'(6) Seguridad y Salud T'!$D:$D,'(6) Seguridad y Salud T'!$F:$F,'(6) Seguridad y Salud T'!$K:$M,'(6) Seguridad y Salud T'!$Q:$Q,'(6) Seguridad y Salud T'!$S:$T,'(6) Seguridad y Salud T'!$V:$X</definedName>
    <definedName name="Z_31578BE1_199E_4DDD_BD28_180CDA7042A3_.wvu.PrintArea" localSheetId="5" hidden="1">'(10) Contabilidad'!$A$1:$V$12</definedName>
    <definedName name="Z_31578BE1_199E_4DDD_BD28_180CDA7042A3_.wvu.PrintArea" localSheetId="6" hidden="1">'(11) Presupuesto'!$A$4:$V$12</definedName>
    <definedName name="Z_31578BE1_199E_4DDD_BD28_180CDA7042A3_.wvu.PrintArea" localSheetId="7" hidden="1">'(12) Tesorería'!$A$1:$V$13</definedName>
    <definedName name="Z_31578BE1_199E_4DDD_BD28_180CDA7042A3_.wvu.PrintArea" localSheetId="8" hidden="1">'(13) Almacén'!$A$1:$V$12</definedName>
    <definedName name="Z_31578BE1_199E_4DDD_BD28_180CDA7042A3_.wvu.PrintArea" localSheetId="1" hidden="1">'(5) Talento Humano'!$A$5:$U$15</definedName>
    <definedName name="Z_31578BE1_199E_4DDD_BD28_180CDA7042A3_.wvu.PrintArea" localSheetId="2" hidden="1">'(6) Seguridad y Salud T'!$A$1:$V$12</definedName>
    <definedName name="Z_31578BE1_199E_4DDD_BD28_180CDA7042A3_.wvu.PrintArea" localSheetId="3" hidden="1">'(7) Sistemas'!$A$1:$V$13</definedName>
    <definedName name="Z_31578BE1_199E_4DDD_BD28_180CDA7042A3_.wvu.PrintArea" localSheetId="4" hidden="1">'(8) Archivo Central'!$A$1:$V$13</definedName>
    <definedName name="Z_31578BE1_199E_4DDD_BD28_180CDA7042A3_.wvu.PrintTitles" localSheetId="5" hidden="1">'(10) Contabilidad'!$8:$9</definedName>
    <definedName name="Z_31578BE1_199E_4DDD_BD28_180CDA7042A3_.wvu.PrintTitles" localSheetId="6" hidden="1">'(11) Presupuesto'!$9:$10</definedName>
    <definedName name="Z_31578BE1_199E_4DDD_BD28_180CDA7042A3_.wvu.PrintTitles" localSheetId="7" hidden="1">'(12) Tesorería'!$8:$9</definedName>
    <definedName name="Z_31578BE1_199E_4DDD_BD28_180CDA7042A3_.wvu.PrintTitles" localSheetId="1" hidden="1">'(5) Talento Humano'!$10:$11</definedName>
    <definedName name="Z_31578BE1_199E_4DDD_BD28_180CDA7042A3_.wvu.PrintTitles" localSheetId="2" hidden="1">'(6) Seguridad y Salud T'!$8:$9</definedName>
    <definedName name="Z_31578BE1_199E_4DDD_BD28_180CDA7042A3_.wvu.PrintTitles" localSheetId="3" hidden="1">'(7) Sistemas'!$8:$9</definedName>
    <definedName name="Z_31578BE1_199E_4DDD_BD28_180CDA7042A3_.wvu.PrintTitles" localSheetId="4" hidden="1">'(8) Archivo Central'!$7:$8</definedName>
    <definedName name="Z_42BB51DB_DC3E_4DA5_9499_5574EB19780E_.wvu.Cols" localSheetId="0" hidden="1">'(1) Planeación'!#REF!,'(1) Planeación'!$E:$E,'(1) Planeación'!$J:$L,'(1) Planeación'!$P:$P,'(1) Planeación'!$R:$S,'(1) Planeación'!$U:$W</definedName>
    <definedName name="Z_42BB51DB_DC3E_4DA5_9499_5574EB19780E_.wvu.Cols" localSheetId="5" hidden="1">'(10) Contabilidad'!$D:$D,'(10) Contabilidad'!$F:$F,'(10) Contabilidad'!$K:$M,'(10) Contabilidad'!$Q:$Q,'(10) Contabilidad'!$S:$T,'(10) Contabilidad'!$V:$X</definedName>
    <definedName name="Z_42BB51DB_DC3E_4DA5_9499_5574EB19780E_.wvu.Cols" localSheetId="6" hidden="1">'(11) Presupuesto'!$D:$D,'(11) Presupuesto'!$F:$F,'(11) Presupuesto'!$K:$M,'(11) Presupuesto'!$Q:$Q,'(11) Presupuesto'!$S:$T,'(11) Presupuesto'!$V:$X</definedName>
    <definedName name="Z_42BB51DB_DC3E_4DA5_9499_5574EB19780E_.wvu.Cols" localSheetId="7" hidden="1">'(12) Tesorería'!$D:$D,'(12) Tesorería'!$F:$F,'(12) Tesorería'!$K:$M,'(12) Tesorería'!$Q:$Q,'(12) Tesorería'!$S:$T,'(12) Tesorería'!$V:$X</definedName>
    <definedName name="Z_42BB51DB_DC3E_4DA5_9499_5574EB19780E_.wvu.Cols" localSheetId="1" hidden="1">'(5) Talento Humano'!#REF!,'(5) Talento Humano'!$E:$E,'(5) Talento Humano'!$J:$L,'(5) Talento Humano'!$P:$P,'(5) Talento Humano'!$R:$S,'(5) Talento Humano'!$U:$W</definedName>
    <definedName name="Z_42BB51DB_DC3E_4DA5_9499_5574EB19780E_.wvu.Cols" localSheetId="2" hidden="1">'(6) Seguridad y Salud T'!$D:$D,'(6) Seguridad y Salud T'!$F:$F,'(6) Seguridad y Salud T'!$K:$M,'(6) Seguridad y Salud T'!$Q:$Q,'(6) Seguridad y Salud T'!$S:$T,'(6) Seguridad y Salud T'!$V:$X</definedName>
    <definedName name="Z_42BB51DB_DC3E_4DA5_9499_5574EB19780E_.wvu.Cols" localSheetId="3" hidden="1">'(7) Sistemas'!$D:$D,'(7) Sistemas'!$F:$F,'(7) Sistemas'!$K:$M,'(7) Sistemas'!$Q:$Q,'(7) Sistemas'!$S:$T,'(7) Sistemas'!$V:$X</definedName>
    <definedName name="Z_42BB51DB_DC3E_4DA5_9499_5574EB19780E_.wvu.Cols" localSheetId="4" hidden="1">'(8) Archivo Central'!$D:$D,'(8) Archivo Central'!$F:$F,'(8) Archivo Central'!$K:$M,'(8) Archivo Central'!$Q:$Q,'(8) Archivo Central'!$S:$T,'(8) Archivo Central'!$V:$X</definedName>
    <definedName name="Z_42BB51DB_DC3E_4DA5_9499_5574EB19780E_.wvu.PrintArea" localSheetId="5" hidden="1">'(10) Contabilidad'!$A$1:$V$12</definedName>
    <definedName name="Z_42BB51DB_DC3E_4DA5_9499_5574EB19780E_.wvu.PrintArea" localSheetId="6" hidden="1">'(11) Presupuesto'!$A$4:$V$12</definedName>
    <definedName name="Z_42BB51DB_DC3E_4DA5_9499_5574EB19780E_.wvu.PrintArea" localSheetId="7" hidden="1">'(12) Tesorería'!$A$1:$V$13</definedName>
    <definedName name="Z_42BB51DB_DC3E_4DA5_9499_5574EB19780E_.wvu.PrintArea" localSheetId="8" hidden="1">'(13) Almacén'!$A$1:$V$12</definedName>
    <definedName name="Z_42BB51DB_DC3E_4DA5_9499_5574EB19780E_.wvu.PrintArea" localSheetId="1" hidden="1">'(5) Talento Humano'!$A$5:$U$15</definedName>
    <definedName name="Z_42BB51DB_DC3E_4DA5_9499_5574EB19780E_.wvu.PrintArea" localSheetId="2" hidden="1">'(6) Seguridad y Salud T'!$A$1:$V$12</definedName>
    <definedName name="Z_42BB51DB_DC3E_4DA5_9499_5574EB19780E_.wvu.PrintArea" localSheetId="3" hidden="1">'(7) Sistemas'!$A$1:$V$13</definedName>
    <definedName name="Z_42BB51DB_DC3E_4DA5_9499_5574EB19780E_.wvu.PrintArea" localSheetId="4" hidden="1">'(8) Archivo Central'!$A$1:$V$13</definedName>
    <definedName name="Z_42BB51DB_DC3E_4DA5_9499_5574EB19780E_.wvu.PrintTitles" localSheetId="5" hidden="1">'(10) Contabilidad'!$8:$9</definedName>
    <definedName name="Z_42BB51DB_DC3E_4DA5_9499_5574EB19780E_.wvu.PrintTitles" localSheetId="6" hidden="1">'(11) Presupuesto'!$9:$10</definedName>
    <definedName name="Z_42BB51DB_DC3E_4DA5_9499_5574EB19780E_.wvu.PrintTitles" localSheetId="7" hidden="1">'(12) Tesorería'!$8:$9</definedName>
    <definedName name="Z_42BB51DB_DC3E_4DA5_9499_5574EB19780E_.wvu.PrintTitles" localSheetId="1" hidden="1">'(5) Talento Humano'!$10:$11</definedName>
    <definedName name="Z_42BB51DB_DC3E_4DA5_9499_5574EB19780E_.wvu.PrintTitles" localSheetId="2" hidden="1">'(6) Seguridad y Salud T'!$8:$9</definedName>
    <definedName name="Z_42BB51DB_DC3E_4DA5_9499_5574EB19780E_.wvu.PrintTitles" localSheetId="3" hidden="1">'(7) Sistemas'!$8:$9</definedName>
    <definedName name="Z_42BB51DB_DC3E_4DA5_9499_5574EB19780E_.wvu.PrintTitles" localSheetId="4" hidden="1">'(8) Archivo Central'!$7:$8</definedName>
    <definedName name="Z_4890415D_ABA4_4363_9A7D_9DAD39F08A9F_.wvu.Cols" localSheetId="0" hidden="1">'(1) Planeación'!#REF!,'(1) Planeación'!$E:$E,'(1) Planeación'!$J:$L,'(1) Planeación'!$P:$P,'(1) Planeación'!$R:$S,'(1) Planeación'!$U:$W</definedName>
    <definedName name="Z_4890415D_ABA4_4363_9A7D_9DAD39F08A9F_.wvu.PrintArea" localSheetId="5" hidden="1">'(10) Contabilidad'!$A$1:$V$12</definedName>
    <definedName name="Z_4890415D_ABA4_4363_9A7D_9DAD39F08A9F_.wvu.PrintArea" localSheetId="6" hidden="1">'(11) Presupuesto'!$A$4:$V$12</definedName>
    <definedName name="Z_4890415D_ABA4_4363_9A7D_9DAD39F08A9F_.wvu.PrintArea" localSheetId="7" hidden="1">'(12) Tesorería'!$A$1:$V$13</definedName>
    <definedName name="Z_4890415D_ABA4_4363_9A7D_9DAD39F08A9F_.wvu.PrintArea" localSheetId="8" hidden="1">'(13) Almacén'!$A$1:$V$12</definedName>
    <definedName name="Z_4890415D_ABA4_4363_9A7D_9DAD39F08A9F_.wvu.PrintArea" localSheetId="1" hidden="1">'(5) Talento Humano'!$A$5:$U$15</definedName>
    <definedName name="Z_4890415D_ABA4_4363_9A7D_9DAD39F08A9F_.wvu.PrintArea" localSheetId="2" hidden="1">'(6) Seguridad y Salud T'!$A$1:$V$12</definedName>
    <definedName name="Z_4890415D_ABA4_4363_9A7D_9DAD39F08A9F_.wvu.PrintArea" localSheetId="3" hidden="1">'(7) Sistemas'!$A$1:$V$13</definedName>
    <definedName name="Z_4890415D_ABA4_4363_9A7D_9DAD39F08A9F_.wvu.PrintArea" localSheetId="4" hidden="1">'(8) Archivo Central'!$A$1:$V$13</definedName>
    <definedName name="Z_4890415D_ABA4_4363_9A7D_9DAD39F08A9F_.wvu.PrintTitles" localSheetId="5" hidden="1">'(10) Contabilidad'!$8:$9</definedName>
    <definedName name="Z_4890415D_ABA4_4363_9A7D_9DAD39F08A9F_.wvu.PrintTitles" localSheetId="6" hidden="1">'(11) Presupuesto'!$9:$10</definedName>
    <definedName name="Z_4890415D_ABA4_4363_9A7D_9DAD39F08A9F_.wvu.PrintTitles" localSheetId="7" hidden="1">'(12) Tesorería'!$8:$9</definedName>
    <definedName name="Z_4890415D_ABA4_4363_9A7D_9DAD39F08A9F_.wvu.PrintTitles" localSheetId="1" hidden="1">'(5) Talento Humano'!$10:$11</definedName>
    <definedName name="Z_4890415D_ABA4_4363_9A7D_9DAD39F08A9F_.wvu.PrintTitles" localSheetId="2" hidden="1">'(6) Seguridad y Salud T'!$8:$9</definedName>
    <definedName name="Z_4890415D_ABA4_4363_9A7D_9DAD39F08A9F_.wvu.PrintTitles" localSheetId="3" hidden="1">'(7) Sistemas'!$8:$9</definedName>
    <definedName name="Z_4890415D_ABA4_4363_9A7D_9DAD39F08A9F_.wvu.PrintTitles" localSheetId="4" hidden="1">'(8) Archivo Central'!$7:$8</definedName>
    <definedName name="Z_915A0EBC_A358_405B_93F7_90752DA34B9F_.wvu.Cols" localSheetId="0" hidden="1">'(1) Planeación'!#REF!,'(1) Planeación'!$E:$E,'(1) Planeación'!$J:$L,'(1) Planeación'!$P:$P,'(1) Planeación'!$R:$S,'(1) Planeación'!$U:$W</definedName>
    <definedName name="Z_915A0EBC_A358_405B_93F7_90752DA34B9F_.wvu.Cols" localSheetId="1" hidden="1">'(5) Talento Humano'!#REF!,'(5) Talento Humano'!$E:$E,'(5) Talento Humano'!$J:$L,'(5) Talento Humano'!$P:$P,'(5) Talento Humano'!$R:$S,'(5) Talento Humano'!$U:$W</definedName>
    <definedName name="Z_915A0EBC_A358_405B_93F7_90752DA34B9F_.wvu.PrintArea" localSheetId="5" hidden="1">'(10) Contabilidad'!$A$1:$V$12</definedName>
    <definedName name="Z_915A0EBC_A358_405B_93F7_90752DA34B9F_.wvu.PrintArea" localSheetId="6" hidden="1">'(11) Presupuesto'!$A$4:$V$12</definedName>
    <definedName name="Z_915A0EBC_A358_405B_93F7_90752DA34B9F_.wvu.PrintArea" localSheetId="7" hidden="1">'(12) Tesorería'!$A$1:$V$13</definedName>
    <definedName name="Z_915A0EBC_A358_405B_93F7_90752DA34B9F_.wvu.PrintArea" localSheetId="8" hidden="1">'(13) Almacén'!$A$1:$V$12</definedName>
    <definedName name="Z_915A0EBC_A358_405B_93F7_90752DA34B9F_.wvu.PrintArea" localSheetId="1" hidden="1">'(5) Talento Humano'!$A$5:$U$15</definedName>
    <definedName name="Z_915A0EBC_A358_405B_93F7_90752DA34B9F_.wvu.PrintArea" localSheetId="2" hidden="1">'(6) Seguridad y Salud T'!$A$1:$V$12</definedName>
    <definedName name="Z_915A0EBC_A358_405B_93F7_90752DA34B9F_.wvu.PrintArea" localSheetId="3" hidden="1">'(7) Sistemas'!$A$1:$V$13</definedName>
    <definedName name="Z_915A0EBC_A358_405B_93F7_90752DA34B9F_.wvu.PrintArea" localSheetId="4" hidden="1">'(8) Archivo Central'!$A$1:$V$13</definedName>
    <definedName name="Z_915A0EBC_A358_405B_93F7_90752DA34B9F_.wvu.PrintTitles" localSheetId="5" hidden="1">'(10) Contabilidad'!$8:$9</definedName>
    <definedName name="Z_915A0EBC_A358_405B_93F7_90752DA34B9F_.wvu.PrintTitles" localSheetId="6" hidden="1">'(11) Presupuesto'!$9:$10</definedName>
    <definedName name="Z_915A0EBC_A358_405B_93F7_90752DA34B9F_.wvu.PrintTitles" localSheetId="7" hidden="1">'(12) Tesorería'!$8:$9</definedName>
    <definedName name="Z_915A0EBC_A358_405B_93F7_90752DA34B9F_.wvu.PrintTitles" localSheetId="1" hidden="1">'(5) Talento Humano'!$10:$11</definedName>
    <definedName name="Z_915A0EBC_A358_405B_93F7_90752DA34B9F_.wvu.PrintTitles" localSheetId="2" hidden="1">'(6) Seguridad y Salud T'!$8:$9</definedName>
    <definedName name="Z_915A0EBC_A358_405B_93F7_90752DA34B9F_.wvu.PrintTitles" localSheetId="3" hidden="1">'(7) Sistemas'!$8:$9</definedName>
    <definedName name="Z_915A0EBC_A358_405B_93F7_90752DA34B9F_.wvu.PrintTitles" localSheetId="4" hidden="1">'(8) Archivo Central'!$7:$8</definedName>
    <definedName name="Z_97D65C1E_976A_4956_97FC_0E8188ABCFAA_.wvu.Cols" localSheetId="0" hidden="1">'(1) Planeación'!#REF!,'(1) Planeación'!$E:$E,'(1) Planeación'!$J:$L,'(1) Planeación'!$P:$P,'(1) Planeación'!$R:$S,'(1) Planeación'!$U:$W</definedName>
    <definedName name="Z_97D65C1E_976A_4956_97FC_0E8188ABCFAA_.wvu.Cols" localSheetId="5" hidden="1">'(10) Contabilidad'!$D:$D,'(10) Contabilidad'!$F:$F,'(10) Contabilidad'!$K:$M,'(10) Contabilidad'!$Q:$Q,'(10) Contabilidad'!$S:$T,'(10) Contabilidad'!$V:$X</definedName>
    <definedName name="Z_97D65C1E_976A_4956_97FC_0E8188ABCFAA_.wvu.Cols" localSheetId="6" hidden="1">'(11) Presupuesto'!$D:$D,'(11) Presupuesto'!$F:$F,'(11) Presupuesto'!$K:$M,'(11) Presupuesto'!$Q:$Q,'(11) Presupuesto'!$S:$T,'(11) Presupuesto'!$V:$X</definedName>
    <definedName name="Z_97D65C1E_976A_4956_97FC_0E8188ABCFAA_.wvu.Cols" localSheetId="7" hidden="1">'(12) Tesorería'!$D:$D,'(12) Tesorería'!$F:$F,'(12) Tesorería'!$K:$M,'(12) Tesorería'!$Q:$Q,'(12) Tesorería'!$S:$T,'(12) Tesorería'!$V:$X</definedName>
    <definedName name="Z_97D65C1E_976A_4956_97FC_0E8188ABCFAA_.wvu.Cols" localSheetId="8" hidden="1">'(13) Almacén'!$D:$D,'(13) Almacén'!$F:$F,'(13) Almacén'!$K:$M,'(13) Almacén'!$Q:$Q,'(13) Almacén'!$S:$T,'(13) Almacén'!$V:$X</definedName>
    <definedName name="Z_97D65C1E_976A_4956_97FC_0E8188ABCFAA_.wvu.Cols" localSheetId="1" hidden="1">'(5) Talento Humano'!#REF!,'(5) Talento Humano'!$E:$E,'(5) Talento Humano'!$J:$L,'(5) Talento Humano'!$P:$P,'(5) Talento Humano'!$R:$S,'(5) Talento Humano'!$U:$W</definedName>
    <definedName name="Z_97D65C1E_976A_4956_97FC_0E8188ABCFAA_.wvu.Cols" localSheetId="2" hidden="1">'(6) Seguridad y Salud T'!$D:$D,'(6) Seguridad y Salud T'!$F:$F,'(6) Seguridad y Salud T'!$K:$M,'(6) Seguridad y Salud T'!$Q:$Q,'(6) Seguridad y Salud T'!$S:$T,'(6) Seguridad y Salud T'!$V:$X</definedName>
    <definedName name="Z_97D65C1E_976A_4956_97FC_0E8188ABCFAA_.wvu.Cols" localSheetId="3" hidden="1">'(7) Sistemas'!$D:$D,'(7) Sistemas'!$F:$F,'(7) Sistemas'!$K:$M,'(7) Sistemas'!$Q:$Q,'(7) Sistemas'!$S:$T,'(7) Sistemas'!$V:$X</definedName>
    <definedName name="Z_97D65C1E_976A_4956_97FC_0E8188ABCFAA_.wvu.Cols" localSheetId="4" hidden="1">'(8) Archivo Central'!$D:$D,'(8) Archivo Central'!$F:$F,'(8) Archivo Central'!$K:$M,'(8) Archivo Central'!$Q:$Q,'(8) Archivo Central'!$S:$T,'(8) Archivo Central'!$V:$X</definedName>
    <definedName name="Z_97D65C1E_976A_4956_97FC_0E8188ABCFAA_.wvu.PrintArea" localSheetId="5" hidden="1">'(10) Contabilidad'!$A$1:$V$12</definedName>
    <definedName name="Z_97D65C1E_976A_4956_97FC_0E8188ABCFAA_.wvu.PrintArea" localSheetId="6" hidden="1">'(11) Presupuesto'!$A$4:$V$12</definedName>
    <definedName name="Z_97D65C1E_976A_4956_97FC_0E8188ABCFAA_.wvu.PrintArea" localSheetId="7" hidden="1">'(12) Tesorería'!$A$1:$V$13</definedName>
    <definedName name="Z_97D65C1E_976A_4956_97FC_0E8188ABCFAA_.wvu.PrintArea" localSheetId="8" hidden="1">'(13) Almacén'!$A$1:$V$12</definedName>
    <definedName name="Z_97D65C1E_976A_4956_97FC_0E8188ABCFAA_.wvu.PrintArea" localSheetId="1" hidden="1">'(5) Talento Humano'!$A$5:$U$15</definedName>
    <definedName name="Z_97D65C1E_976A_4956_97FC_0E8188ABCFAA_.wvu.PrintArea" localSheetId="2" hidden="1">'(6) Seguridad y Salud T'!$A$1:$V$12</definedName>
    <definedName name="Z_97D65C1E_976A_4956_97FC_0E8188ABCFAA_.wvu.PrintArea" localSheetId="3" hidden="1">'(7) Sistemas'!$A$1:$V$13</definedName>
    <definedName name="Z_97D65C1E_976A_4956_97FC_0E8188ABCFAA_.wvu.PrintArea" localSheetId="4" hidden="1">'(8) Archivo Central'!$A$1:$V$13</definedName>
    <definedName name="Z_97D65C1E_976A_4956_97FC_0E8188ABCFAA_.wvu.PrintTitles" localSheetId="5" hidden="1">'(10) Contabilidad'!$8:$9</definedName>
    <definedName name="Z_97D65C1E_976A_4956_97FC_0E8188ABCFAA_.wvu.PrintTitles" localSheetId="6" hidden="1">'(11) Presupuesto'!$9:$10</definedName>
    <definedName name="Z_97D65C1E_976A_4956_97FC_0E8188ABCFAA_.wvu.PrintTitles" localSheetId="7" hidden="1">'(12) Tesorería'!$8:$9</definedName>
    <definedName name="Z_97D65C1E_976A_4956_97FC_0E8188ABCFAA_.wvu.PrintTitles" localSheetId="1" hidden="1">'(5) Talento Humano'!$10:$11</definedName>
    <definedName name="Z_97D65C1E_976A_4956_97FC_0E8188ABCFAA_.wvu.PrintTitles" localSheetId="2" hidden="1">'(6) Seguridad y Salud T'!$8:$9</definedName>
    <definedName name="Z_97D65C1E_976A_4956_97FC_0E8188ABCFAA_.wvu.PrintTitles" localSheetId="3" hidden="1">'(7) Sistemas'!$8:$9</definedName>
    <definedName name="Z_97D65C1E_976A_4956_97FC_0E8188ABCFAA_.wvu.PrintTitles" localSheetId="4" hidden="1">'(8) Archivo Central'!$7:$8</definedName>
    <definedName name="Z_ADD38025_F4B2_44E2_9D06_07A9BF0F3A51_.wvu.Cols" localSheetId="0" hidden="1">'(1) Planeación'!#REF!,'(1) Planeación'!$E:$E,'(1) Planeación'!$J:$L,'(1) Planeación'!$P:$P,'(1) Planeación'!$R:$S,'(1) Planeación'!$U:$W</definedName>
    <definedName name="Z_ADD38025_F4B2_44E2_9D06_07A9BF0F3A51_.wvu.Cols" localSheetId="5" hidden="1">'(10) Contabilidad'!$D:$D,'(10) Contabilidad'!$F:$F,'(10) Contabilidad'!$K:$M,'(10) Contabilidad'!$Q:$Q,'(10) Contabilidad'!$S:$T,'(10) Contabilidad'!$V:$X</definedName>
    <definedName name="Z_ADD38025_F4B2_44E2_9D06_07A9BF0F3A51_.wvu.Cols" localSheetId="6" hidden="1">'(11) Presupuesto'!$D:$D,'(11) Presupuesto'!$F:$F,'(11) Presupuesto'!$K:$M,'(11) Presupuesto'!$Q:$Q,'(11) Presupuesto'!$S:$T,'(11) Presupuesto'!$V:$X</definedName>
    <definedName name="Z_ADD38025_F4B2_44E2_9D06_07A9BF0F3A51_.wvu.Cols" localSheetId="7" hidden="1">'(12) Tesorería'!$D:$D,'(12) Tesorería'!$F:$F,'(12) Tesorería'!$K:$M,'(12) Tesorería'!$Q:$Q,'(12) Tesorería'!$S:$T,'(12) Tesorería'!$V:$X</definedName>
    <definedName name="Z_ADD38025_F4B2_44E2_9D06_07A9BF0F3A51_.wvu.Cols" localSheetId="8" hidden="1">'(13) Almacén'!$D:$D,'(13) Almacén'!$F:$F,'(13) Almacén'!$K:$M,'(13) Almacén'!$Q:$Q,'(13) Almacén'!$S:$T,'(13) Almacén'!$V:$X</definedName>
    <definedName name="Z_ADD38025_F4B2_44E2_9D06_07A9BF0F3A51_.wvu.Cols" localSheetId="1" hidden="1">'(5) Talento Humano'!#REF!,'(5) Talento Humano'!$E:$E,'(5) Talento Humano'!$J:$L,'(5) Talento Humano'!$P:$P,'(5) Talento Humano'!$R:$S,'(5) Talento Humano'!$U:$W</definedName>
    <definedName name="Z_ADD38025_F4B2_44E2_9D06_07A9BF0F3A51_.wvu.Cols" localSheetId="2" hidden="1">'(6) Seguridad y Salud T'!$D:$D,'(6) Seguridad y Salud T'!$F:$F,'(6) Seguridad y Salud T'!$K:$M,'(6) Seguridad y Salud T'!$Q:$Q,'(6) Seguridad y Salud T'!$S:$T,'(6) Seguridad y Salud T'!$V:$X</definedName>
    <definedName name="Z_ADD38025_F4B2_44E2_9D06_07A9BF0F3A51_.wvu.Cols" localSheetId="3" hidden="1">'(7) Sistemas'!$D:$D,'(7) Sistemas'!$F:$F,'(7) Sistemas'!$K:$M,'(7) Sistemas'!$Q:$Q,'(7) Sistemas'!$S:$T,'(7) Sistemas'!$V:$X</definedName>
    <definedName name="Z_ADD38025_F4B2_44E2_9D06_07A9BF0F3A51_.wvu.Cols" localSheetId="4" hidden="1">'(8) Archivo Central'!$D:$D,'(8) Archivo Central'!$F:$F,'(8) Archivo Central'!$K:$M,'(8) Archivo Central'!$Q:$Q,'(8) Archivo Central'!$S:$T,'(8) Archivo Central'!$V:$X</definedName>
    <definedName name="Z_ADD38025_F4B2_44E2_9D06_07A9BF0F3A51_.wvu.PrintArea" localSheetId="5" hidden="1">'(10) Contabilidad'!$A$1:$V$12</definedName>
    <definedName name="Z_ADD38025_F4B2_44E2_9D06_07A9BF0F3A51_.wvu.PrintArea" localSheetId="6" hidden="1">'(11) Presupuesto'!$A$4:$V$12</definedName>
    <definedName name="Z_ADD38025_F4B2_44E2_9D06_07A9BF0F3A51_.wvu.PrintArea" localSheetId="7" hidden="1">'(12) Tesorería'!$A$1:$V$13</definedName>
    <definedName name="Z_ADD38025_F4B2_44E2_9D06_07A9BF0F3A51_.wvu.PrintArea" localSheetId="8" hidden="1">'(13) Almacén'!$A$1:$V$12</definedName>
    <definedName name="Z_ADD38025_F4B2_44E2_9D06_07A9BF0F3A51_.wvu.PrintArea" localSheetId="1" hidden="1">'(5) Talento Humano'!$A$5:$U$15</definedName>
    <definedName name="Z_ADD38025_F4B2_44E2_9D06_07A9BF0F3A51_.wvu.PrintArea" localSheetId="2" hidden="1">'(6) Seguridad y Salud T'!$A$1:$V$12</definedName>
    <definedName name="Z_ADD38025_F4B2_44E2_9D06_07A9BF0F3A51_.wvu.PrintArea" localSheetId="3" hidden="1">'(7) Sistemas'!$A$1:$V$13</definedName>
    <definedName name="Z_ADD38025_F4B2_44E2_9D06_07A9BF0F3A51_.wvu.PrintArea" localSheetId="4" hidden="1">'(8) Archivo Central'!$A$1:$V$13</definedName>
    <definedName name="Z_ADD38025_F4B2_44E2_9D06_07A9BF0F3A51_.wvu.PrintTitles" localSheetId="5" hidden="1">'(10) Contabilidad'!$8:$9</definedName>
    <definedName name="Z_ADD38025_F4B2_44E2_9D06_07A9BF0F3A51_.wvu.PrintTitles" localSheetId="6" hidden="1">'(11) Presupuesto'!$9:$10</definedName>
    <definedName name="Z_ADD38025_F4B2_44E2_9D06_07A9BF0F3A51_.wvu.PrintTitles" localSheetId="7" hidden="1">'(12) Tesorería'!$8:$9</definedName>
    <definedName name="Z_ADD38025_F4B2_44E2_9D06_07A9BF0F3A51_.wvu.PrintTitles" localSheetId="1" hidden="1">'(5) Talento Humano'!$10:$11</definedName>
    <definedName name="Z_ADD38025_F4B2_44E2_9D06_07A9BF0F3A51_.wvu.PrintTitles" localSheetId="2" hidden="1">'(6) Seguridad y Salud T'!$8:$9</definedName>
    <definedName name="Z_ADD38025_F4B2_44E2_9D06_07A9BF0F3A51_.wvu.PrintTitles" localSheetId="3" hidden="1">'(7) Sistemas'!$8:$9</definedName>
    <definedName name="Z_ADD38025_F4B2_44E2_9D06_07A9BF0F3A51_.wvu.PrintTitles" localSheetId="4" hidden="1">'(8) Archivo Central'!$7:$8</definedName>
    <definedName name="Z_AF3BF2A1_5C19_43AE_A08B_3E418E8AE543_.wvu.Cols" localSheetId="0" hidden="1">'(1) Planeación'!#REF!,'(1) Planeación'!$E:$E,'(1) Planeación'!$J:$L,'(1) Planeación'!$P:$P,'(1) Planeación'!$R:$S,'(1) Planeación'!$U:$W</definedName>
    <definedName name="Z_AF3BF2A1_5C19_43AE_A08B_3E418E8AE543_.wvu.Cols" localSheetId="5" hidden="1">'(10) Contabilidad'!$D:$D,'(10) Contabilidad'!$F:$F,'(10) Contabilidad'!$K:$M,'(10) Contabilidad'!$Q:$Q,'(10) Contabilidad'!$S:$T,'(10) Contabilidad'!$V:$X</definedName>
    <definedName name="Z_AF3BF2A1_5C19_43AE_A08B_3E418E8AE543_.wvu.Cols" localSheetId="6" hidden="1">'(11) Presupuesto'!$D:$D,'(11) Presupuesto'!$F:$F,'(11) Presupuesto'!$K:$M,'(11) Presupuesto'!$Q:$Q,'(11) Presupuesto'!$S:$T,'(11) Presupuesto'!$V:$X</definedName>
    <definedName name="Z_AF3BF2A1_5C19_43AE_A08B_3E418E8AE543_.wvu.Cols" localSheetId="7" hidden="1">'(12) Tesorería'!$D:$D,'(12) Tesorería'!$F:$F,'(12) Tesorería'!$K:$M,'(12) Tesorería'!$Q:$Q,'(12) Tesorería'!$S:$T,'(12) Tesorería'!$V:$X</definedName>
    <definedName name="Z_AF3BF2A1_5C19_43AE_A08B_3E418E8AE543_.wvu.Cols" localSheetId="1" hidden="1">'(5) Talento Humano'!#REF!,'(5) Talento Humano'!$E:$E,'(5) Talento Humano'!$J:$L,'(5) Talento Humano'!$P:$P,'(5) Talento Humano'!$R:$S,'(5) Talento Humano'!$U:$W</definedName>
    <definedName name="Z_AF3BF2A1_5C19_43AE_A08B_3E418E8AE543_.wvu.Cols" localSheetId="2" hidden="1">'(6) Seguridad y Salud T'!$D:$D,'(6) Seguridad y Salud T'!$F:$F,'(6) Seguridad y Salud T'!$K:$M,'(6) Seguridad y Salud T'!$Q:$Q,'(6) Seguridad y Salud T'!$S:$T,'(6) Seguridad y Salud T'!$V:$X</definedName>
    <definedName name="Z_AF3BF2A1_5C19_43AE_A08B_3E418E8AE543_.wvu.Cols" localSheetId="3" hidden="1">'(7) Sistemas'!$D:$D,'(7) Sistemas'!$F:$F,'(7) Sistemas'!$K:$M,'(7) Sistemas'!$Q:$Q,'(7) Sistemas'!$S:$T,'(7) Sistemas'!$V:$X</definedName>
    <definedName name="Z_AF3BF2A1_5C19_43AE_A08B_3E418E8AE543_.wvu.PrintArea" localSheetId="5" hidden="1">'(10) Contabilidad'!$A$1:$V$12</definedName>
    <definedName name="Z_AF3BF2A1_5C19_43AE_A08B_3E418E8AE543_.wvu.PrintArea" localSheetId="6" hidden="1">'(11) Presupuesto'!$A$4:$V$12</definedName>
    <definedName name="Z_AF3BF2A1_5C19_43AE_A08B_3E418E8AE543_.wvu.PrintArea" localSheetId="7" hidden="1">'(12) Tesorería'!$A$1:$V$13</definedName>
    <definedName name="Z_AF3BF2A1_5C19_43AE_A08B_3E418E8AE543_.wvu.PrintArea" localSheetId="8" hidden="1">'(13) Almacén'!$A$1:$V$12</definedName>
    <definedName name="Z_AF3BF2A1_5C19_43AE_A08B_3E418E8AE543_.wvu.PrintArea" localSheetId="1" hidden="1">'(5) Talento Humano'!$A$5:$U$15</definedName>
    <definedName name="Z_AF3BF2A1_5C19_43AE_A08B_3E418E8AE543_.wvu.PrintArea" localSheetId="2" hidden="1">'(6) Seguridad y Salud T'!$A$1:$V$12</definedName>
    <definedName name="Z_AF3BF2A1_5C19_43AE_A08B_3E418E8AE543_.wvu.PrintArea" localSheetId="3" hidden="1">'(7) Sistemas'!$A$1:$V$13</definedName>
    <definedName name="Z_AF3BF2A1_5C19_43AE_A08B_3E418E8AE543_.wvu.PrintArea" localSheetId="4" hidden="1">'(8) Archivo Central'!$A$1:$V$13</definedName>
    <definedName name="Z_AF3BF2A1_5C19_43AE_A08B_3E418E8AE543_.wvu.PrintTitles" localSheetId="5" hidden="1">'(10) Contabilidad'!$8:$9</definedName>
    <definedName name="Z_AF3BF2A1_5C19_43AE_A08B_3E418E8AE543_.wvu.PrintTitles" localSheetId="6" hidden="1">'(11) Presupuesto'!$9:$10</definedName>
    <definedName name="Z_AF3BF2A1_5C19_43AE_A08B_3E418E8AE543_.wvu.PrintTitles" localSheetId="7" hidden="1">'(12) Tesorería'!$8:$9</definedName>
    <definedName name="Z_AF3BF2A1_5C19_43AE_A08B_3E418E8AE543_.wvu.PrintTitles" localSheetId="1" hidden="1">'(5) Talento Humano'!$10:$11</definedName>
    <definedName name="Z_AF3BF2A1_5C19_43AE_A08B_3E418E8AE543_.wvu.PrintTitles" localSheetId="2" hidden="1">'(6) Seguridad y Salud T'!$8:$9</definedName>
    <definedName name="Z_AF3BF2A1_5C19_43AE_A08B_3E418E8AE543_.wvu.PrintTitles" localSheetId="3" hidden="1">'(7) Sistemas'!$8:$9</definedName>
    <definedName name="Z_AF3BF2A1_5C19_43AE_A08B_3E418E8AE543_.wvu.PrintTitles" localSheetId="4" hidden="1">'(8) Archivo Central'!$7:$8</definedName>
    <definedName name="Z_B74BB35E_E214_422E_BB39_6D168553F4C5_.wvu.Cols" localSheetId="0" hidden="1">'(1) Planeación'!#REF!,'(1) Planeación'!$E:$E,'(1) Planeación'!$J:$L,'(1) Planeación'!$P:$P,'(1) Planeación'!$R:$S,'(1) Planeación'!$U:$W</definedName>
    <definedName name="Z_B74BB35E_E214_422E_BB39_6D168553F4C5_.wvu.PrintArea" localSheetId="5" hidden="1">'(10) Contabilidad'!$A$1:$V$12</definedName>
    <definedName name="Z_B74BB35E_E214_422E_BB39_6D168553F4C5_.wvu.PrintArea" localSheetId="6" hidden="1">'(11) Presupuesto'!$A$4:$V$12</definedName>
    <definedName name="Z_B74BB35E_E214_422E_BB39_6D168553F4C5_.wvu.PrintArea" localSheetId="7" hidden="1">'(12) Tesorería'!$A$1:$V$13</definedName>
    <definedName name="Z_B74BB35E_E214_422E_BB39_6D168553F4C5_.wvu.PrintArea" localSheetId="8" hidden="1">'(13) Almacén'!$A$1:$V$12</definedName>
    <definedName name="Z_B74BB35E_E214_422E_BB39_6D168553F4C5_.wvu.PrintArea" localSheetId="1" hidden="1">'(5) Talento Humano'!$A$5:$U$15</definedName>
    <definedName name="Z_B74BB35E_E214_422E_BB39_6D168553F4C5_.wvu.PrintArea" localSheetId="2" hidden="1">'(6) Seguridad y Salud T'!$A$1:$V$12</definedName>
    <definedName name="Z_B74BB35E_E214_422E_BB39_6D168553F4C5_.wvu.PrintArea" localSheetId="3" hidden="1">'(7) Sistemas'!$A$1:$V$13</definedName>
    <definedName name="Z_B74BB35E_E214_422E_BB39_6D168553F4C5_.wvu.PrintArea" localSheetId="4" hidden="1">'(8) Archivo Central'!$A$1:$V$13</definedName>
    <definedName name="Z_B74BB35E_E214_422E_BB39_6D168553F4C5_.wvu.PrintTitles" localSheetId="5" hidden="1">'(10) Contabilidad'!$8:$9</definedName>
    <definedName name="Z_B74BB35E_E214_422E_BB39_6D168553F4C5_.wvu.PrintTitles" localSheetId="6" hidden="1">'(11) Presupuesto'!$9:$10</definedName>
    <definedName name="Z_B74BB35E_E214_422E_BB39_6D168553F4C5_.wvu.PrintTitles" localSheetId="7" hidden="1">'(12) Tesorería'!$8:$9</definedName>
    <definedName name="Z_B74BB35E_E214_422E_BB39_6D168553F4C5_.wvu.PrintTitles" localSheetId="1" hidden="1">'(5) Talento Humano'!$10:$11</definedName>
    <definedName name="Z_B74BB35E_E214_422E_BB39_6D168553F4C5_.wvu.PrintTitles" localSheetId="2" hidden="1">'(6) Seguridad y Salud T'!$8:$9</definedName>
    <definedName name="Z_B74BB35E_E214_422E_BB39_6D168553F4C5_.wvu.PrintTitles" localSheetId="3" hidden="1">'(7) Sistemas'!$8:$9</definedName>
    <definedName name="Z_B74BB35E_E214_422E_BB39_6D168553F4C5_.wvu.PrintTitles" localSheetId="4" hidden="1">'(8) Archivo Central'!$7:$8</definedName>
    <definedName name="Z_B83C9EB8_C964_4489_98C8_19C81BFAE010_.wvu.Cols" localSheetId="0" hidden="1">'(1) Planeación'!#REF!,'(1) Planeación'!$E:$E,'(1) Planeación'!$J:$L,'(1) Planeación'!$P:$P,'(1) Planeación'!$R:$S,'(1) Planeación'!$U:$W</definedName>
    <definedName name="Z_B83C9EB8_C964_4489_98C8_19C81BFAE010_.wvu.Cols" localSheetId="5" hidden="1">'(10) Contabilidad'!$D:$D,'(10) Contabilidad'!$F:$F,'(10) Contabilidad'!$K:$M,'(10) Contabilidad'!$Q:$Q,'(10) Contabilidad'!$S:$T,'(10) Contabilidad'!$V:$X</definedName>
    <definedName name="Z_B83C9EB8_C964_4489_98C8_19C81BFAE010_.wvu.Cols" localSheetId="6" hidden="1">'(11) Presupuesto'!$D:$D,'(11) Presupuesto'!$F:$F,'(11) Presupuesto'!$K:$M,'(11) Presupuesto'!$Q:$Q,'(11) Presupuesto'!$S:$T,'(11) Presupuesto'!$V:$X</definedName>
    <definedName name="Z_B83C9EB8_C964_4489_98C8_19C81BFAE010_.wvu.Cols" localSheetId="7" hidden="1">'(12) Tesorería'!$D:$D,'(12) Tesorería'!$F:$F,'(12) Tesorería'!$K:$M,'(12) Tesorería'!$Q:$Q,'(12) Tesorería'!$S:$T,'(12) Tesorería'!$V:$X</definedName>
    <definedName name="Z_B83C9EB8_C964_4489_98C8_19C81BFAE010_.wvu.Cols" localSheetId="8" hidden="1">'(13) Almacén'!$D:$D,'(13) Almacén'!$F:$F,'(13) Almacén'!$K:$M,'(13) Almacén'!$Q:$Q,'(13) Almacén'!$S:$T,'(13) Almacén'!$V:$X</definedName>
    <definedName name="Z_B83C9EB8_C964_4489_98C8_19C81BFAE010_.wvu.Cols" localSheetId="1" hidden="1">'(5) Talento Humano'!#REF!,'(5) Talento Humano'!$E:$E,'(5) Talento Humano'!$J:$L,'(5) Talento Humano'!$P:$P,'(5) Talento Humano'!$R:$S,'(5) Talento Humano'!$U:$W</definedName>
    <definedName name="Z_B83C9EB8_C964_4489_98C8_19C81BFAE010_.wvu.Cols" localSheetId="2" hidden="1">'(6) Seguridad y Salud T'!$D:$D,'(6) Seguridad y Salud T'!$F:$F,'(6) Seguridad y Salud T'!$K:$M,'(6) Seguridad y Salud T'!$Q:$Q,'(6) Seguridad y Salud T'!$S:$T,'(6) Seguridad y Salud T'!$V:$X</definedName>
    <definedName name="Z_B83C9EB8_C964_4489_98C8_19C81BFAE010_.wvu.Cols" localSheetId="3" hidden="1">'(7) Sistemas'!$D:$D,'(7) Sistemas'!$F:$F,'(7) Sistemas'!$K:$M,'(7) Sistemas'!$Q:$Q,'(7) Sistemas'!$S:$T,'(7) Sistemas'!$V:$X</definedName>
    <definedName name="Z_B83C9EB8_C964_4489_98C8_19C81BFAE010_.wvu.Cols" localSheetId="4" hidden="1">'(8) Archivo Central'!$D:$D,'(8) Archivo Central'!$F:$F,'(8) Archivo Central'!$K:$M,'(8) Archivo Central'!$Q:$Q,'(8) Archivo Central'!$S:$T,'(8) Archivo Central'!$V:$X</definedName>
    <definedName name="Z_B83C9EB8_C964_4489_98C8_19C81BFAE010_.wvu.PrintArea" localSheetId="5" hidden="1">'(10) Contabilidad'!$A$1:$V$12</definedName>
    <definedName name="Z_B83C9EB8_C964_4489_98C8_19C81BFAE010_.wvu.PrintArea" localSheetId="6" hidden="1">'(11) Presupuesto'!$A$4:$V$12</definedName>
    <definedName name="Z_B83C9EB8_C964_4489_98C8_19C81BFAE010_.wvu.PrintArea" localSheetId="7" hidden="1">'(12) Tesorería'!$A$1:$V$13</definedName>
    <definedName name="Z_B83C9EB8_C964_4489_98C8_19C81BFAE010_.wvu.PrintArea" localSheetId="8" hidden="1">'(13) Almacén'!$A$1:$V$12</definedName>
    <definedName name="Z_B83C9EB8_C964_4489_98C8_19C81BFAE010_.wvu.PrintArea" localSheetId="1" hidden="1">'(5) Talento Humano'!$A$5:$U$15</definedName>
    <definedName name="Z_B83C9EB8_C964_4489_98C8_19C81BFAE010_.wvu.PrintArea" localSheetId="2" hidden="1">'(6) Seguridad y Salud T'!$A$1:$V$12</definedName>
    <definedName name="Z_B83C9EB8_C964_4489_98C8_19C81BFAE010_.wvu.PrintArea" localSheetId="3" hidden="1">'(7) Sistemas'!$A$1:$V$13</definedName>
    <definedName name="Z_B83C9EB8_C964_4489_98C8_19C81BFAE010_.wvu.PrintArea" localSheetId="4" hidden="1">'(8) Archivo Central'!$A$1:$V$13</definedName>
    <definedName name="Z_B83C9EB8_C964_4489_98C8_19C81BFAE010_.wvu.PrintTitles" localSheetId="5" hidden="1">'(10) Contabilidad'!$8:$9</definedName>
    <definedName name="Z_B83C9EB8_C964_4489_98C8_19C81BFAE010_.wvu.PrintTitles" localSheetId="6" hidden="1">'(11) Presupuesto'!$9:$10</definedName>
    <definedName name="Z_B83C9EB8_C964_4489_98C8_19C81BFAE010_.wvu.PrintTitles" localSheetId="7" hidden="1">'(12) Tesorería'!$8:$9</definedName>
    <definedName name="Z_B83C9EB8_C964_4489_98C8_19C81BFAE010_.wvu.PrintTitles" localSheetId="1" hidden="1">'(5) Talento Humano'!$10:$11</definedName>
    <definedName name="Z_B83C9EB8_C964_4489_98C8_19C81BFAE010_.wvu.PrintTitles" localSheetId="2" hidden="1">'(6) Seguridad y Salud T'!$8:$9</definedName>
    <definedName name="Z_B83C9EB8_C964_4489_98C8_19C81BFAE010_.wvu.PrintTitles" localSheetId="3" hidden="1">'(7) Sistemas'!$8:$9</definedName>
    <definedName name="Z_B83C9EB8_C964_4489_98C8_19C81BFAE010_.wvu.PrintTitles" localSheetId="4" hidden="1">'(8) Archivo Central'!$7:$8</definedName>
    <definedName name="Z_C8C25E0F_313C_40E1_BC27_B55128053FAD_.wvu.Cols" localSheetId="0" hidden="1">'(1) Planeación'!#REF!,'(1) Planeación'!$E:$E,'(1) Planeación'!$J:$L,'(1) Planeación'!$P:$P,'(1) Planeación'!$R:$S,'(1) Planeación'!$U:$W</definedName>
    <definedName name="Z_C8C25E0F_313C_40E1_BC27_B55128053FAD_.wvu.Cols" localSheetId="6" hidden="1">'(11) Presupuesto'!$D:$D,'(11) Presupuesto'!$F:$F,'(11) Presupuesto'!$K:$M,'(11) Presupuesto'!$Q:$Q,'(11) Presupuesto'!$S:$T,'(11) Presupuesto'!$V:$X</definedName>
    <definedName name="Z_C8C25E0F_313C_40E1_BC27_B55128053FAD_.wvu.Cols" localSheetId="1" hidden="1">'(5) Talento Humano'!#REF!,'(5) Talento Humano'!$E:$E,'(5) Talento Humano'!$J:$L,'(5) Talento Humano'!$P:$P,'(5) Talento Humano'!$R:$S,'(5) Talento Humano'!$U:$W</definedName>
    <definedName name="Z_C8C25E0F_313C_40E1_BC27_B55128053FAD_.wvu.Cols" localSheetId="2" hidden="1">'(6) Seguridad y Salud T'!$D:$D,'(6) Seguridad y Salud T'!$F:$F,'(6) Seguridad y Salud T'!$K:$M,'(6) Seguridad y Salud T'!$Q:$Q,'(6) Seguridad y Salud T'!$S:$T,'(6) Seguridad y Salud T'!$V:$X</definedName>
    <definedName name="Z_C8C25E0F_313C_40E1_BC27_B55128053FAD_.wvu.PrintArea" localSheetId="5" hidden="1">'(10) Contabilidad'!$A$1:$V$12</definedName>
    <definedName name="Z_C8C25E0F_313C_40E1_BC27_B55128053FAD_.wvu.PrintArea" localSheetId="6" hidden="1">'(11) Presupuesto'!$A$4:$V$12</definedName>
    <definedName name="Z_C8C25E0F_313C_40E1_BC27_B55128053FAD_.wvu.PrintArea" localSheetId="7" hidden="1">'(12) Tesorería'!$A$1:$V$13</definedName>
    <definedName name="Z_C8C25E0F_313C_40E1_BC27_B55128053FAD_.wvu.PrintArea" localSheetId="8" hidden="1">'(13) Almacén'!$A$1:$V$12</definedName>
    <definedName name="Z_C8C25E0F_313C_40E1_BC27_B55128053FAD_.wvu.PrintArea" localSheetId="1" hidden="1">'(5) Talento Humano'!$A$5:$U$15</definedName>
    <definedName name="Z_C8C25E0F_313C_40E1_BC27_B55128053FAD_.wvu.PrintArea" localSheetId="2" hidden="1">'(6) Seguridad y Salud T'!$A$1:$V$12</definedName>
    <definedName name="Z_C8C25E0F_313C_40E1_BC27_B55128053FAD_.wvu.PrintArea" localSheetId="3" hidden="1">'(7) Sistemas'!$A$1:$V$13</definedName>
    <definedName name="Z_C8C25E0F_313C_40E1_BC27_B55128053FAD_.wvu.PrintArea" localSheetId="4" hidden="1">'(8) Archivo Central'!$A$1:$V$13</definedName>
    <definedName name="Z_C8C25E0F_313C_40E1_BC27_B55128053FAD_.wvu.PrintTitles" localSheetId="5" hidden="1">'(10) Contabilidad'!$8:$9</definedName>
    <definedName name="Z_C8C25E0F_313C_40E1_BC27_B55128053FAD_.wvu.PrintTitles" localSheetId="6" hidden="1">'(11) Presupuesto'!$9:$10</definedName>
    <definedName name="Z_C8C25E0F_313C_40E1_BC27_B55128053FAD_.wvu.PrintTitles" localSheetId="7" hidden="1">'(12) Tesorería'!$8:$9</definedName>
    <definedName name="Z_C8C25E0F_313C_40E1_BC27_B55128053FAD_.wvu.PrintTitles" localSheetId="1" hidden="1">'(5) Talento Humano'!$10:$11</definedName>
    <definedName name="Z_C8C25E0F_313C_40E1_BC27_B55128053FAD_.wvu.PrintTitles" localSheetId="2" hidden="1">'(6) Seguridad y Salud T'!$8:$9</definedName>
    <definedName name="Z_C8C25E0F_313C_40E1_BC27_B55128053FAD_.wvu.PrintTitles" localSheetId="3" hidden="1">'(7) Sistemas'!$8:$9</definedName>
    <definedName name="Z_C8C25E0F_313C_40E1_BC27_B55128053FAD_.wvu.PrintTitles" localSheetId="4" hidden="1">'(8) Archivo Central'!$7:$8</definedName>
    <definedName name="Z_C9A17BF0_2451_44C4_898F_CFB8403323EA_.wvu.Cols" localSheetId="0" hidden="1">'(1) Planeación'!#REF!,'(1) Planeación'!$E:$E,'(1) Planeación'!$J:$L,'(1) Planeación'!$P:$P,'(1) Planeación'!$R:$S,'(1) Planeación'!$U:$W</definedName>
    <definedName name="Z_C9A17BF0_2451_44C4_898F_CFB8403323EA_.wvu.Cols" localSheetId="5" hidden="1">'(10) Contabilidad'!$D:$D,'(10) Contabilidad'!$F:$F,'(10) Contabilidad'!$K:$M,'(10) Contabilidad'!$Q:$Q,'(10) Contabilidad'!$S:$T,'(10) Contabilidad'!$V:$X</definedName>
    <definedName name="Z_C9A17BF0_2451_44C4_898F_CFB8403323EA_.wvu.Cols" localSheetId="6" hidden="1">'(11) Presupuesto'!$D:$D,'(11) Presupuesto'!$F:$F,'(11) Presupuesto'!$K:$M,'(11) Presupuesto'!$Q:$Q,'(11) Presupuesto'!$S:$T,'(11) Presupuesto'!$V:$X</definedName>
    <definedName name="Z_C9A17BF0_2451_44C4_898F_CFB8403323EA_.wvu.Cols" localSheetId="1" hidden="1">'(5) Talento Humano'!#REF!,'(5) Talento Humano'!$E:$E,'(5) Talento Humano'!$J:$L,'(5) Talento Humano'!$P:$P,'(5) Talento Humano'!$R:$S,'(5) Talento Humano'!$U:$W</definedName>
    <definedName name="Z_C9A17BF0_2451_44C4_898F_CFB8403323EA_.wvu.Cols" localSheetId="2" hidden="1">'(6) Seguridad y Salud T'!$D:$D,'(6) Seguridad y Salud T'!$F:$F,'(6) Seguridad y Salud T'!$K:$M,'(6) Seguridad y Salud T'!$Q:$Q,'(6) Seguridad y Salud T'!$S:$T,'(6) Seguridad y Salud T'!$V:$X</definedName>
    <definedName name="Z_C9A17BF0_2451_44C4_898F_CFB8403323EA_.wvu.PrintArea" localSheetId="5" hidden="1">'(10) Contabilidad'!$A$1:$V$12</definedName>
    <definedName name="Z_C9A17BF0_2451_44C4_898F_CFB8403323EA_.wvu.PrintArea" localSheetId="6" hidden="1">'(11) Presupuesto'!$A$4:$V$12</definedName>
    <definedName name="Z_C9A17BF0_2451_44C4_898F_CFB8403323EA_.wvu.PrintArea" localSheetId="7" hidden="1">'(12) Tesorería'!$A$1:$V$13</definedName>
    <definedName name="Z_C9A17BF0_2451_44C4_898F_CFB8403323EA_.wvu.PrintArea" localSheetId="8" hidden="1">'(13) Almacén'!$A$1:$V$12</definedName>
    <definedName name="Z_C9A17BF0_2451_44C4_898F_CFB8403323EA_.wvu.PrintArea" localSheetId="1" hidden="1">'(5) Talento Humano'!$A$5:$U$15</definedName>
    <definedName name="Z_C9A17BF0_2451_44C4_898F_CFB8403323EA_.wvu.PrintArea" localSheetId="2" hidden="1">'(6) Seguridad y Salud T'!$A$1:$V$12</definedName>
    <definedName name="Z_C9A17BF0_2451_44C4_898F_CFB8403323EA_.wvu.PrintArea" localSheetId="3" hidden="1">'(7) Sistemas'!$A$1:$V$13</definedName>
    <definedName name="Z_C9A17BF0_2451_44C4_898F_CFB8403323EA_.wvu.PrintArea" localSheetId="4" hidden="1">'(8) Archivo Central'!$A$1:$V$13</definedName>
    <definedName name="Z_C9A17BF0_2451_44C4_898F_CFB8403323EA_.wvu.PrintTitles" localSheetId="5" hidden="1">'(10) Contabilidad'!$8:$9</definedName>
    <definedName name="Z_C9A17BF0_2451_44C4_898F_CFB8403323EA_.wvu.PrintTitles" localSheetId="6" hidden="1">'(11) Presupuesto'!$9:$10</definedName>
    <definedName name="Z_C9A17BF0_2451_44C4_898F_CFB8403323EA_.wvu.PrintTitles" localSheetId="7" hidden="1">'(12) Tesorería'!$8:$9</definedName>
    <definedName name="Z_C9A17BF0_2451_44C4_898F_CFB8403323EA_.wvu.PrintTitles" localSheetId="1" hidden="1">'(5) Talento Humano'!$10:$11</definedName>
    <definedName name="Z_C9A17BF0_2451_44C4_898F_CFB8403323EA_.wvu.PrintTitles" localSheetId="2" hidden="1">'(6) Seguridad y Salud T'!$8:$9</definedName>
    <definedName name="Z_C9A17BF0_2451_44C4_898F_CFB8403323EA_.wvu.PrintTitles" localSheetId="3" hidden="1">'(7) Sistemas'!$8:$9</definedName>
    <definedName name="Z_C9A17BF0_2451_44C4_898F_CFB8403323EA_.wvu.PrintTitles" localSheetId="4" hidden="1">'(8) Archivo Central'!$7:$8</definedName>
    <definedName name="Z_C9A812A3_B23E_4057_8694_158B0DEE8D06_.wvu.Cols" localSheetId="0" hidden="1">'(1) Planeación'!#REF!,'(1) Planeación'!$E:$E,'(1) Planeación'!$J:$L,'(1) Planeación'!$P:$P,'(1) Planeación'!$R:$S,'(1) Planeación'!$U:$W</definedName>
    <definedName name="Z_C9A812A3_B23E_4057_8694_158B0DEE8D06_.wvu.PrintArea" localSheetId="5" hidden="1">'(10) Contabilidad'!$A$1:$V$12</definedName>
    <definedName name="Z_C9A812A3_B23E_4057_8694_158B0DEE8D06_.wvu.PrintArea" localSheetId="6" hidden="1">'(11) Presupuesto'!$A$4:$V$12</definedName>
    <definedName name="Z_C9A812A3_B23E_4057_8694_158B0DEE8D06_.wvu.PrintArea" localSheetId="7" hidden="1">'(12) Tesorería'!$A$1:$V$13</definedName>
    <definedName name="Z_C9A812A3_B23E_4057_8694_158B0DEE8D06_.wvu.PrintArea" localSheetId="8" hidden="1">'(13) Almacén'!$A$1:$V$12</definedName>
    <definedName name="Z_C9A812A3_B23E_4057_8694_158B0DEE8D06_.wvu.PrintArea" localSheetId="1" hidden="1">'(5) Talento Humano'!$A$5:$U$15</definedName>
    <definedName name="Z_C9A812A3_B23E_4057_8694_158B0DEE8D06_.wvu.PrintArea" localSheetId="2" hidden="1">'(6) Seguridad y Salud T'!$A$1:$V$12</definedName>
    <definedName name="Z_C9A812A3_B23E_4057_8694_158B0DEE8D06_.wvu.PrintArea" localSheetId="3" hidden="1">'(7) Sistemas'!$A$1:$V$13</definedName>
    <definedName name="Z_C9A812A3_B23E_4057_8694_158B0DEE8D06_.wvu.PrintArea" localSheetId="4" hidden="1">'(8) Archivo Central'!$A$1:$V$13</definedName>
    <definedName name="Z_C9A812A3_B23E_4057_8694_158B0DEE8D06_.wvu.PrintTitles" localSheetId="5" hidden="1">'(10) Contabilidad'!$8:$9</definedName>
    <definedName name="Z_C9A812A3_B23E_4057_8694_158B0DEE8D06_.wvu.PrintTitles" localSheetId="6" hidden="1">'(11) Presupuesto'!$9:$10</definedName>
    <definedName name="Z_C9A812A3_B23E_4057_8694_158B0DEE8D06_.wvu.PrintTitles" localSheetId="7" hidden="1">'(12) Tesorería'!$8:$9</definedName>
    <definedName name="Z_C9A812A3_B23E_4057_8694_158B0DEE8D06_.wvu.PrintTitles" localSheetId="1" hidden="1">'(5) Talento Humano'!$10:$11</definedName>
    <definedName name="Z_C9A812A3_B23E_4057_8694_158B0DEE8D06_.wvu.PrintTitles" localSheetId="2" hidden="1">'(6) Seguridad y Salud T'!$8:$9</definedName>
    <definedName name="Z_C9A812A3_B23E_4057_8694_158B0DEE8D06_.wvu.PrintTitles" localSheetId="3" hidden="1">'(7) Sistemas'!$8:$9</definedName>
    <definedName name="Z_C9A812A3_B23E_4057_8694_158B0DEE8D06_.wvu.PrintTitles" localSheetId="4" hidden="1">'(8) Archivo Central'!$7:$8</definedName>
    <definedName name="Z_CC42E740_ADA2_4B3E_AB77_9BBCCE9EC444_.wvu.Cols" localSheetId="0" hidden="1">'(1) Planeación'!#REF!,'(1) Planeación'!$E:$E,'(1) Planeación'!$J:$L,'(1) Planeación'!$P:$P,'(1) Planeación'!$R:$S,'(1) Planeación'!$U:$W</definedName>
    <definedName name="Z_CC42E740_ADA2_4B3E_AB77_9BBCCE9EC444_.wvu.Cols" localSheetId="5" hidden="1">'(10) Contabilidad'!$D:$D,'(10) Contabilidad'!$F:$F,'(10) Contabilidad'!$K:$M,'(10) Contabilidad'!$Q:$Q,'(10) Contabilidad'!$S:$T,'(10) Contabilidad'!$V:$X</definedName>
    <definedName name="Z_CC42E740_ADA2_4B3E_AB77_9BBCCE9EC444_.wvu.Cols" localSheetId="6" hidden="1">'(11) Presupuesto'!$D:$D,'(11) Presupuesto'!$F:$F,'(11) Presupuesto'!$K:$M,'(11) Presupuesto'!$Q:$Q,'(11) Presupuesto'!$S:$T,'(11) Presupuesto'!$V:$X</definedName>
    <definedName name="Z_CC42E740_ADA2_4B3E_AB77_9BBCCE9EC444_.wvu.Cols" localSheetId="7" hidden="1">'(12) Tesorería'!$D:$D,'(12) Tesorería'!$F:$F,'(12) Tesorería'!$K:$M,'(12) Tesorería'!$Q:$Q,'(12) Tesorería'!$S:$T,'(12) Tesorería'!$V:$X</definedName>
    <definedName name="Z_CC42E740_ADA2_4B3E_AB77_9BBCCE9EC444_.wvu.Cols" localSheetId="1" hidden="1">'(5) Talento Humano'!#REF!,'(5) Talento Humano'!$E:$E,'(5) Talento Humano'!$J:$L,'(5) Talento Humano'!$P:$P,'(5) Talento Humano'!$R:$S,'(5) Talento Humano'!$U:$W</definedName>
    <definedName name="Z_CC42E740_ADA2_4B3E_AB77_9BBCCE9EC444_.wvu.Cols" localSheetId="2" hidden="1">'(6) Seguridad y Salud T'!$D:$D,'(6) Seguridad y Salud T'!$F:$F,'(6) Seguridad y Salud T'!$K:$M,'(6) Seguridad y Salud T'!$Q:$Q,'(6) Seguridad y Salud T'!$S:$T,'(6) Seguridad y Salud T'!$V:$X</definedName>
    <definedName name="Z_CC42E740_ADA2_4B3E_AB77_9BBCCE9EC444_.wvu.PrintArea" localSheetId="5" hidden="1">'(10) Contabilidad'!$A$1:$V$12</definedName>
    <definedName name="Z_CC42E740_ADA2_4B3E_AB77_9BBCCE9EC444_.wvu.PrintArea" localSheetId="6" hidden="1">'(11) Presupuesto'!$A$4:$V$12</definedName>
    <definedName name="Z_CC42E740_ADA2_4B3E_AB77_9BBCCE9EC444_.wvu.PrintArea" localSheetId="7" hidden="1">'(12) Tesorería'!$A$1:$V$13</definedName>
    <definedName name="Z_CC42E740_ADA2_4B3E_AB77_9BBCCE9EC444_.wvu.PrintArea" localSheetId="8" hidden="1">'(13) Almacén'!$A$1:$V$12</definedName>
    <definedName name="Z_CC42E740_ADA2_4B3E_AB77_9BBCCE9EC444_.wvu.PrintArea" localSheetId="1" hidden="1">'(5) Talento Humano'!$A$5:$U$15</definedName>
    <definedName name="Z_CC42E740_ADA2_4B3E_AB77_9BBCCE9EC444_.wvu.PrintArea" localSheetId="2" hidden="1">'(6) Seguridad y Salud T'!$A$1:$V$12</definedName>
    <definedName name="Z_CC42E740_ADA2_4B3E_AB77_9BBCCE9EC444_.wvu.PrintArea" localSheetId="3" hidden="1">'(7) Sistemas'!$A$1:$V$13</definedName>
    <definedName name="Z_CC42E740_ADA2_4B3E_AB77_9BBCCE9EC444_.wvu.PrintArea" localSheetId="4" hidden="1">'(8) Archivo Central'!$A$1:$V$13</definedName>
    <definedName name="Z_CC42E740_ADA2_4B3E_AB77_9BBCCE9EC444_.wvu.PrintTitles" localSheetId="5" hidden="1">'(10) Contabilidad'!$8:$9</definedName>
    <definedName name="Z_CC42E740_ADA2_4B3E_AB77_9BBCCE9EC444_.wvu.PrintTitles" localSheetId="6" hidden="1">'(11) Presupuesto'!$9:$10</definedName>
    <definedName name="Z_CC42E740_ADA2_4B3E_AB77_9BBCCE9EC444_.wvu.PrintTitles" localSheetId="7" hidden="1">'(12) Tesorería'!$8:$9</definedName>
    <definedName name="Z_CC42E740_ADA2_4B3E_AB77_9BBCCE9EC444_.wvu.PrintTitles" localSheetId="1" hidden="1">'(5) Talento Humano'!$10:$11</definedName>
    <definedName name="Z_CC42E740_ADA2_4B3E_AB77_9BBCCE9EC444_.wvu.PrintTitles" localSheetId="2" hidden="1">'(6) Seguridad y Salud T'!$8:$9</definedName>
    <definedName name="Z_CC42E740_ADA2_4B3E_AB77_9BBCCE9EC444_.wvu.PrintTitles" localSheetId="3" hidden="1">'(7) Sistemas'!$8:$9</definedName>
    <definedName name="Z_CC42E740_ADA2_4B3E_AB77_9BBCCE9EC444_.wvu.PrintTitles" localSheetId="4" hidden="1">'(8) Archivo Central'!$7:$8</definedName>
    <definedName name="Z_D504B807_AE7E_4042_848D_21D8E9CBBAC1_.wvu.Cols" localSheetId="0" hidden="1">'(1) Planeación'!#REF!,'(1) Planeación'!$E:$E,'(1) Planeación'!$J:$L,'(1) Planeación'!$P:$P,'(1) Planeación'!$R:$S,'(1) Planeación'!$U:$W</definedName>
    <definedName name="Z_D504B807_AE7E_4042_848D_21D8E9CBBAC1_.wvu.PrintArea" localSheetId="5" hidden="1">'(10) Contabilidad'!$A$1:$V$12</definedName>
    <definedName name="Z_D504B807_AE7E_4042_848D_21D8E9CBBAC1_.wvu.PrintArea" localSheetId="6" hidden="1">'(11) Presupuesto'!$A$4:$V$12</definedName>
    <definedName name="Z_D504B807_AE7E_4042_848D_21D8E9CBBAC1_.wvu.PrintArea" localSheetId="7" hidden="1">'(12) Tesorería'!$A$1:$V$13</definedName>
    <definedName name="Z_D504B807_AE7E_4042_848D_21D8E9CBBAC1_.wvu.PrintArea" localSheetId="8" hidden="1">'(13) Almacén'!$A$1:$V$12</definedName>
    <definedName name="Z_D504B807_AE7E_4042_848D_21D8E9CBBAC1_.wvu.PrintArea" localSheetId="1" hidden="1">'(5) Talento Humano'!$A$5:$U$15</definedName>
    <definedName name="Z_D504B807_AE7E_4042_848D_21D8E9CBBAC1_.wvu.PrintArea" localSheetId="2" hidden="1">'(6) Seguridad y Salud T'!$A$1:$V$12</definedName>
    <definedName name="Z_D504B807_AE7E_4042_848D_21D8E9CBBAC1_.wvu.PrintArea" localSheetId="3" hidden="1">'(7) Sistemas'!$A$1:$V$13</definedName>
    <definedName name="Z_D504B807_AE7E_4042_848D_21D8E9CBBAC1_.wvu.PrintArea" localSheetId="4" hidden="1">'(8) Archivo Central'!$A$1:$V$13</definedName>
    <definedName name="Z_D504B807_AE7E_4042_848D_21D8E9CBBAC1_.wvu.PrintTitles" localSheetId="5" hidden="1">'(10) Contabilidad'!$8:$9</definedName>
    <definedName name="Z_D504B807_AE7E_4042_848D_21D8E9CBBAC1_.wvu.PrintTitles" localSheetId="6" hidden="1">'(11) Presupuesto'!$9:$10</definedName>
    <definedName name="Z_D504B807_AE7E_4042_848D_21D8E9CBBAC1_.wvu.PrintTitles" localSheetId="7" hidden="1">'(12) Tesorería'!$8:$9</definedName>
    <definedName name="Z_D504B807_AE7E_4042_848D_21D8E9CBBAC1_.wvu.PrintTitles" localSheetId="1" hidden="1">'(5) Talento Humano'!$10:$11</definedName>
    <definedName name="Z_D504B807_AE7E_4042_848D_21D8E9CBBAC1_.wvu.PrintTitles" localSheetId="2" hidden="1">'(6) Seguridad y Salud T'!$8:$9</definedName>
    <definedName name="Z_D504B807_AE7E_4042_848D_21D8E9CBBAC1_.wvu.PrintTitles" localSheetId="3" hidden="1">'(7) Sistemas'!$8:$9</definedName>
    <definedName name="Z_D504B807_AE7E_4042_848D_21D8E9CBBAC1_.wvu.PrintTitles" localSheetId="4" hidden="1">'(8) Archivo Central'!$7:$8</definedName>
    <definedName name="Z_D674221F_3F50_45D7_B99E_107AE99970DE_.wvu.Cols" localSheetId="0" hidden="1">'(1) Planeación'!#REF!,'(1) Planeación'!$E:$E,'(1) Planeación'!$J:$L,'(1) Planeación'!$P:$P,'(1) Planeación'!$R:$S,'(1) Planeación'!$U:$W</definedName>
    <definedName name="Z_D674221F_3F50_45D7_B99E_107AE99970DE_.wvu.Cols" localSheetId="5" hidden="1">'(10) Contabilidad'!$D:$D,'(10) Contabilidad'!$F:$F,'(10) Contabilidad'!$K:$M,'(10) Contabilidad'!$Q:$Q,'(10) Contabilidad'!$S:$T,'(10) Contabilidad'!$V:$X</definedName>
    <definedName name="Z_D674221F_3F50_45D7_B99E_107AE99970DE_.wvu.Cols" localSheetId="6" hidden="1">'(11) Presupuesto'!$D:$D,'(11) Presupuesto'!$F:$F,'(11) Presupuesto'!$K:$M,'(11) Presupuesto'!$Q:$Q,'(11) Presupuesto'!$S:$T,'(11) Presupuesto'!$V:$X</definedName>
    <definedName name="Z_D674221F_3F50_45D7_B99E_107AE99970DE_.wvu.Cols" localSheetId="1" hidden="1">'(5) Talento Humano'!#REF!,'(5) Talento Humano'!$E:$E,'(5) Talento Humano'!$J:$L,'(5) Talento Humano'!$P:$P,'(5) Talento Humano'!$R:$S,'(5) Talento Humano'!$U:$W</definedName>
    <definedName name="Z_D674221F_3F50_45D7_B99E_107AE99970DE_.wvu.Cols" localSheetId="2" hidden="1">'(6) Seguridad y Salud T'!$D:$D,'(6) Seguridad y Salud T'!$F:$F,'(6) Seguridad y Salud T'!$K:$M,'(6) Seguridad y Salud T'!$Q:$Q,'(6) Seguridad y Salud T'!$S:$T,'(6) Seguridad y Salud T'!$V:$X</definedName>
    <definedName name="Z_D674221F_3F50_45D7_B99E_107AE99970DE_.wvu.PrintArea" localSheetId="5" hidden="1">'(10) Contabilidad'!$A$1:$V$12</definedName>
    <definedName name="Z_D674221F_3F50_45D7_B99E_107AE99970DE_.wvu.PrintArea" localSheetId="6" hidden="1">'(11) Presupuesto'!$A$4:$V$12</definedName>
    <definedName name="Z_D674221F_3F50_45D7_B99E_107AE99970DE_.wvu.PrintArea" localSheetId="7" hidden="1">'(12) Tesorería'!$A$1:$V$13</definedName>
    <definedName name="Z_D674221F_3F50_45D7_B99E_107AE99970DE_.wvu.PrintArea" localSheetId="8" hidden="1">'(13) Almacén'!$A$1:$V$12</definedName>
    <definedName name="Z_D674221F_3F50_45D7_B99E_107AE99970DE_.wvu.PrintArea" localSheetId="1" hidden="1">'(5) Talento Humano'!$A$5:$U$15</definedName>
    <definedName name="Z_D674221F_3F50_45D7_B99E_107AE99970DE_.wvu.PrintArea" localSheetId="2" hidden="1">'(6) Seguridad y Salud T'!$A$1:$V$12</definedName>
    <definedName name="Z_D674221F_3F50_45D7_B99E_107AE99970DE_.wvu.PrintArea" localSheetId="3" hidden="1">'(7) Sistemas'!$A$1:$V$13</definedName>
    <definedName name="Z_D674221F_3F50_45D7_B99E_107AE99970DE_.wvu.PrintArea" localSheetId="4" hidden="1">'(8) Archivo Central'!$A$1:$V$13</definedName>
    <definedName name="Z_D674221F_3F50_45D7_B99E_107AE99970DE_.wvu.PrintTitles" localSheetId="5" hidden="1">'(10) Contabilidad'!$8:$9</definedName>
    <definedName name="Z_D674221F_3F50_45D7_B99E_107AE99970DE_.wvu.PrintTitles" localSheetId="6" hidden="1">'(11) Presupuesto'!$9:$10</definedName>
    <definedName name="Z_D674221F_3F50_45D7_B99E_107AE99970DE_.wvu.PrintTitles" localSheetId="7" hidden="1">'(12) Tesorería'!$8:$9</definedName>
    <definedName name="Z_D674221F_3F50_45D7_B99E_107AE99970DE_.wvu.PrintTitles" localSheetId="1" hidden="1">'(5) Talento Humano'!$10:$11</definedName>
    <definedName name="Z_D674221F_3F50_45D7_B99E_107AE99970DE_.wvu.PrintTitles" localSheetId="2" hidden="1">'(6) Seguridad y Salud T'!$8:$9</definedName>
    <definedName name="Z_D674221F_3F50_45D7_B99E_107AE99970DE_.wvu.PrintTitles" localSheetId="3" hidden="1">'(7) Sistemas'!$8:$9</definedName>
    <definedName name="Z_D674221F_3F50_45D7_B99E_107AE99970DE_.wvu.PrintTitles" localSheetId="4" hidden="1">'(8) Archivo Central'!$7:$8</definedName>
    <definedName name="Z_D8BB7E15_0E8F_45FC_AD1A_6D8C295A087C_.wvu.Cols" localSheetId="0" hidden="1">'(1) Planeación'!#REF!,'(1) Planeación'!$E:$E,'(1) Planeación'!$J:$L,'(1) Planeación'!$P:$P,'(1) Planeación'!$R:$S,'(1) Planeación'!$U:$W</definedName>
    <definedName name="Z_D8BB7E15_0E8F_45FC_AD1A_6D8C295A087C_.wvu.Cols" localSheetId="5" hidden="1">'(10) Contabilidad'!$D:$D,'(10) Contabilidad'!$F:$F,'(10) Contabilidad'!$K:$M,'(10) Contabilidad'!$Q:$Q,'(10) Contabilidad'!$S:$T,'(10) Contabilidad'!$V:$X</definedName>
    <definedName name="Z_D8BB7E15_0E8F_45FC_AD1A_6D8C295A087C_.wvu.Cols" localSheetId="6" hidden="1">'(11) Presupuesto'!$D:$D,'(11) Presupuesto'!$F:$F,'(11) Presupuesto'!$K:$M,'(11) Presupuesto'!$Q:$Q,'(11) Presupuesto'!$S:$T,'(11) Presupuesto'!$V:$X</definedName>
    <definedName name="Z_D8BB7E15_0E8F_45FC_AD1A_6D8C295A087C_.wvu.Cols" localSheetId="7" hidden="1">'(12) Tesorería'!$D:$D,'(12) Tesorería'!$F:$F,'(12) Tesorería'!$K:$M,'(12) Tesorería'!$Q:$Q,'(12) Tesorería'!$S:$T,'(12) Tesorería'!$V:$X</definedName>
    <definedName name="Z_D8BB7E15_0E8F_45FC_AD1A_6D8C295A087C_.wvu.Cols" localSheetId="1" hidden="1">'(5) Talento Humano'!#REF!,'(5) Talento Humano'!$E:$E,'(5) Talento Humano'!$J:$L,'(5) Talento Humano'!$P:$P,'(5) Talento Humano'!$R:$S,'(5) Talento Humano'!$U:$W</definedName>
    <definedName name="Z_D8BB7E15_0E8F_45FC_AD1A_6D8C295A087C_.wvu.Cols" localSheetId="2" hidden="1">'(6) Seguridad y Salud T'!$D:$D,'(6) Seguridad y Salud T'!$F:$F,'(6) Seguridad y Salud T'!$K:$M,'(6) Seguridad y Salud T'!$Q:$Q,'(6) Seguridad y Salud T'!$S:$T,'(6) Seguridad y Salud T'!$V:$X</definedName>
    <definedName name="Z_D8BB7E15_0E8F_45FC_AD1A_6D8C295A087C_.wvu.Cols" localSheetId="3" hidden="1">'(7) Sistemas'!$D:$D,'(7) Sistemas'!$F:$F,'(7) Sistemas'!$K:$M,'(7) Sistemas'!$Q:$Q,'(7) Sistemas'!$S:$T,'(7) Sistemas'!$V:$X</definedName>
    <definedName name="Z_D8BB7E15_0E8F_45FC_AD1A_6D8C295A087C_.wvu.Cols" localSheetId="4" hidden="1">'(8) Archivo Central'!$D:$D,'(8) Archivo Central'!$F:$F,'(8) Archivo Central'!$K:$M,'(8) Archivo Central'!$Q:$Q,'(8) Archivo Central'!$S:$T,'(8) Archivo Central'!$V:$X</definedName>
    <definedName name="Z_D8BB7E15_0E8F_45FC_AD1A_6D8C295A087C_.wvu.PrintArea" localSheetId="5" hidden="1">'(10) Contabilidad'!$A$1:$V$12</definedName>
    <definedName name="Z_D8BB7E15_0E8F_45FC_AD1A_6D8C295A087C_.wvu.PrintArea" localSheetId="6" hidden="1">'(11) Presupuesto'!$A$4:$V$12</definedName>
    <definedName name="Z_D8BB7E15_0E8F_45FC_AD1A_6D8C295A087C_.wvu.PrintArea" localSheetId="7" hidden="1">'(12) Tesorería'!$A$1:$V$13</definedName>
    <definedName name="Z_D8BB7E15_0E8F_45FC_AD1A_6D8C295A087C_.wvu.PrintArea" localSheetId="8" hidden="1">'(13) Almacén'!$A$1:$V$12</definedName>
    <definedName name="Z_D8BB7E15_0E8F_45FC_AD1A_6D8C295A087C_.wvu.PrintArea" localSheetId="1" hidden="1">'(5) Talento Humano'!$A$5:$U$15</definedName>
    <definedName name="Z_D8BB7E15_0E8F_45FC_AD1A_6D8C295A087C_.wvu.PrintArea" localSheetId="2" hidden="1">'(6) Seguridad y Salud T'!$A$1:$V$12</definedName>
    <definedName name="Z_D8BB7E15_0E8F_45FC_AD1A_6D8C295A087C_.wvu.PrintArea" localSheetId="3" hidden="1">'(7) Sistemas'!$A$1:$V$13</definedName>
    <definedName name="Z_D8BB7E15_0E8F_45FC_AD1A_6D8C295A087C_.wvu.PrintArea" localSheetId="4" hidden="1">'(8) Archivo Central'!$A$1:$V$13</definedName>
    <definedName name="Z_D8BB7E15_0E8F_45FC_AD1A_6D8C295A087C_.wvu.PrintTitles" localSheetId="5" hidden="1">'(10) Contabilidad'!$8:$9</definedName>
    <definedName name="Z_D8BB7E15_0E8F_45FC_AD1A_6D8C295A087C_.wvu.PrintTitles" localSheetId="6" hidden="1">'(11) Presupuesto'!$9:$10</definedName>
    <definedName name="Z_D8BB7E15_0E8F_45FC_AD1A_6D8C295A087C_.wvu.PrintTitles" localSheetId="7" hidden="1">'(12) Tesorería'!$8:$9</definedName>
    <definedName name="Z_D8BB7E15_0E8F_45FC_AD1A_6D8C295A087C_.wvu.PrintTitles" localSheetId="1" hidden="1">'(5) Talento Humano'!$10:$11</definedName>
    <definedName name="Z_D8BB7E15_0E8F_45FC_AD1A_6D8C295A087C_.wvu.PrintTitles" localSheetId="2" hidden="1">'(6) Seguridad y Salud T'!$8:$9</definedName>
    <definedName name="Z_D8BB7E15_0E8F_45FC_AD1A_6D8C295A087C_.wvu.PrintTitles" localSheetId="3" hidden="1">'(7) Sistemas'!$8:$9</definedName>
    <definedName name="Z_D8BB7E15_0E8F_45FC_AD1A_6D8C295A087C_.wvu.PrintTitles" localSheetId="4" hidden="1">'(8) Archivo Central'!$7:$8</definedName>
    <definedName name="Z_DC041AD4_35AB_4F1B_9F3D_F08C88A9A16C_.wvu.Cols" localSheetId="0" hidden="1">'(1) Planeación'!#REF!,'(1) Planeación'!$E:$E,'(1) Planeación'!$J:$L,'(1) Planeación'!$P:$P,'(1) Planeación'!$R:$S,'(1) Planeación'!$U:$W</definedName>
    <definedName name="Z_DC041AD4_35AB_4F1B_9F3D_F08C88A9A16C_.wvu.Cols" localSheetId="5" hidden="1">'(10) Contabilidad'!$D:$D,'(10) Contabilidad'!$F:$F,'(10) Contabilidad'!$K:$M,'(10) Contabilidad'!$Q:$Q,'(10) Contabilidad'!$S:$T,'(10) Contabilidad'!$V:$X</definedName>
    <definedName name="Z_DC041AD4_35AB_4F1B_9F3D_F08C88A9A16C_.wvu.Cols" localSheetId="6" hidden="1">'(11) Presupuesto'!$D:$D,'(11) Presupuesto'!$F:$F,'(11) Presupuesto'!$K:$M,'(11) Presupuesto'!$Q:$Q,'(11) Presupuesto'!$S:$T,'(11) Presupuesto'!$V:$X</definedName>
    <definedName name="Z_DC041AD4_35AB_4F1B_9F3D_F08C88A9A16C_.wvu.Cols" localSheetId="1" hidden="1">'(5) Talento Humano'!#REF!,'(5) Talento Humano'!$E:$E,'(5) Talento Humano'!$J:$L,'(5) Talento Humano'!$P:$P,'(5) Talento Humano'!$R:$S,'(5) Talento Humano'!$U:$W</definedName>
    <definedName name="Z_DC041AD4_35AB_4F1B_9F3D_F08C88A9A16C_.wvu.Cols" localSheetId="2" hidden="1">'(6) Seguridad y Salud T'!$D:$D,'(6) Seguridad y Salud T'!$F:$F,'(6) Seguridad y Salud T'!$K:$M,'(6) Seguridad y Salud T'!$Q:$Q,'(6) Seguridad y Salud T'!$S:$T,'(6) Seguridad y Salud T'!$V:$X</definedName>
    <definedName name="Z_DC041AD4_35AB_4F1B_9F3D_F08C88A9A16C_.wvu.PrintArea" localSheetId="5" hidden="1">'(10) Contabilidad'!$A$1:$V$12</definedName>
    <definedName name="Z_DC041AD4_35AB_4F1B_9F3D_F08C88A9A16C_.wvu.PrintArea" localSheetId="6" hidden="1">'(11) Presupuesto'!$A$4:$V$12</definedName>
    <definedName name="Z_DC041AD4_35AB_4F1B_9F3D_F08C88A9A16C_.wvu.PrintArea" localSheetId="7" hidden="1">'(12) Tesorería'!$A$1:$V$13</definedName>
    <definedName name="Z_DC041AD4_35AB_4F1B_9F3D_F08C88A9A16C_.wvu.PrintArea" localSheetId="8" hidden="1">'(13) Almacén'!$A$1:$V$12</definedName>
    <definedName name="Z_DC041AD4_35AB_4F1B_9F3D_F08C88A9A16C_.wvu.PrintArea" localSheetId="1" hidden="1">'(5) Talento Humano'!$A$5:$U$15</definedName>
    <definedName name="Z_DC041AD4_35AB_4F1B_9F3D_F08C88A9A16C_.wvu.PrintArea" localSheetId="2" hidden="1">'(6) Seguridad y Salud T'!$A$1:$V$12</definedName>
    <definedName name="Z_DC041AD4_35AB_4F1B_9F3D_F08C88A9A16C_.wvu.PrintArea" localSheetId="3" hidden="1">'(7) Sistemas'!$A$1:$V$13</definedName>
    <definedName name="Z_DC041AD4_35AB_4F1B_9F3D_F08C88A9A16C_.wvu.PrintArea" localSheetId="4" hidden="1">'(8) Archivo Central'!$A$1:$V$13</definedName>
    <definedName name="Z_DC041AD4_35AB_4F1B_9F3D_F08C88A9A16C_.wvu.PrintTitles" localSheetId="5" hidden="1">'(10) Contabilidad'!$8:$9</definedName>
    <definedName name="Z_DC041AD4_35AB_4F1B_9F3D_F08C88A9A16C_.wvu.PrintTitles" localSheetId="6" hidden="1">'(11) Presupuesto'!$9:$10</definedName>
    <definedName name="Z_DC041AD4_35AB_4F1B_9F3D_F08C88A9A16C_.wvu.PrintTitles" localSheetId="7" hidden="1">'(12) Tesorería'!$8:$9</definedName>
    <definedName name="Z_DC041AD4_35AB_4F1B_9F3D_F08C88A9A16C_.wvu.PrintTitles" localSheetId="1" hidden="1">'(5) Talento Humano'!$10:$11</definedName>
    <definedName name="Z_DC041AD4_35AB_4F1B_9F3D_F08C88A9A16C_.wvu.PrintTitles" localSheetId="2" hidden="1">'(6) Seguridad y Salud T'!$8:$9</definedName>
    <definedName name="Z_DC041AD4_35AB_4F1B_9F3D_F08C88A9A16C_.wvu.PrintTitles" localSheetId="3" hidden="1">'(7) Sistemas'!$8:$9</definedName>
    <definedName name="Z_DC041AD4_35AB_4F1B_9F3D_F08C88A9A16C_.wvu.PrintTitles" localSheetId="4" hidden="1">'(8) Archivo Central'!$7:$8</definedName>
    <definedName name="Z_E51A7B7A_B72C_4D0D_BEC9_3100296DDB1B_.wvu.Cols" localSheetId="0" hidden="1">'(1) Planeación'!#REF!,'(1) Planeación'!$E:$E,'(1) Planeación'!$J:$L,'(1) Planeación'!$P:$P,'(1) Planeación'!$R:$S,'(1) Planeación'!$U:$W</definedName>
    <definedName name="Z_E51A7B7A_B72C_4D0D_BEC9_3100296DDB1B_.wvu.Cols" localSheetId="5" hidden="1">'(10) Contabilidad'!$D:$D,'(10) Contabilidad'!$F:$F,'(10) Contabilidad'!$K:$M,'(10) Contabilidad'!$Q:$Q,'(10) Contabilidad'!$S:$T,'(10) Contabilidad'!$V:$X</definedName>
    <definedName name="Z_E51A7B7A_B72C_4D0D_BEC9_3100296DDB1B_.wvu.Cols" localSheetId="6" hidden="1">'(11) Presupuesto'!$D:$D,'(11) Presupuesto'!$F:$F,'(11) Presupuesto'!$K:$M,'(11) Presupuesto'!$Q:$Q,'(11) Presupuesto'!$S:$T,'(11) Presupuesto'!$V:$X</definedName>
    <definedName name="Z_E51A7B7A_B72C_4D0D_BEC9_3100296DDB1B_.wvu.Cols" localSheetId="1" hidden="1">'(5) Talento Humano'!#REF!,'(5) Talento Humano'!$E:$E,'(5) Talento Humano'!$J:$L,'(5) Talento Humano'!$P:$P,'(5) Talento Humano'!$R:$S,'(5) Talento Humano'!$U:$W</definedName>
    <definedName name="Z_E51A7B7A_B72C_4D0D_BEC9_3100296DDB1B_.wvu.Cols" localSheetId="2" hidden="1">'(6) Seguridad y Salud T'!$D:$D,'(6) Seguridad y Salud T'!$F:$F,'(6) Seguridad y Salud T'!$K:$M,'(6) Seguridad y Salud T'!$Q:$Q,'(6) Seguridad y Salud T'!$S:$T,'(6) Seguridad y Salud T'!$V:$X</definedName>
    <definedName name="Z_E51A7B7A_B72C_4D0D_BEC9_3100296DDB1B_.wvu.PrintArea" localSheetId="5" hidden="1">'(10) Contabilidad'!$A$1:$V$12</definedName>
    <definedName name="Z_E51A7B7A_B72C_4D0D_BEC9_3100296DDB1B_.wvu.PrintArea" localSheetId="6" hidden="1">'(11) Presupuesto'!$A$4:$V$12</definedName>
    <definedName name="Z_E51A7B7A_B72C_4D0D_BEC9_3100296DDB1B_.wvu.PrintArea" localSheetId="7" hidden="1">'(12) Tesorería'!$A$1:$V$13</definedName>
    <definedName name="Z_E51A7B7A_B72C_4D0D_BEC9_3100296DDB1B_.wvu.PrintArea" localSheetId="8" hidden="1">'(13) Almacén'!$A$1:$V$12</definedName>
    <definedName name="Z_E51A7B7A_B72C_4D0D_BEC9_3100296DDB1B_.wvu.PrintArea" localSheetId="1" hidden="1">'(5) Talento Humano'!$A$5:$U$15</definedName>
    <definedName name="Z_E51A7B7A_B72C_4D0D_BEC9_3100296DDB1B_.wvu.PrintArea" localSheetId="2" hidden="1">'(6) Seguridad y Salud T'!$A$1:$V$12</definedName>
    <definedName name="Z_E51A7B7A_B72C_4D0D_BEC9_3100296DDB1B_.wvu.PrintArea" localSheetId="3" hidden="1">'(7) Sistemas'!$A$1:$V$13</definedName>
    <definedName name="Z_E51A7B7A_B72C_4D0D_BEC9_3100296DDB1B_.wvu.PrintArea" localSheetId="4" hidden="1">'(8) Archivo Central'!$A$1:$V$13</definedName>
    <definedName name="Z_E51A7B7A_B72C_4D0D_BEC9_3100296DDB1B_.wvu.PrintTitles" localSheetId="5" hidden="1">'(10) Contabilidad'!$8:$9</definedName>
    <definedName name="Z_E51A7B7A_B72C_4D0D_BEC9_3100296DDB1B_.wvu.PrintTitles" localSheetId="6" hidden="1">'(11) Presupuesto'!$9:$10</definedName>
    <definedName name="Z_E51A7B7A_B72C_4D0D_BEC9_3100296DDB1B_.wvu.PrintTitles" localSheetId="7" hidden="1">'(12) Tesorería'!$8:$9</definedName>
    <definedName name="Z_E51A7B7A_B72C_4D0D_BEC9_3100296DDB1B_.wvu.PrintTitles" localSheetId="1" hidden="1">'(5) Talento Humano'!$10:$11</definedName>
    <definedName name="Z_E51A7B7A_B72C_4D0D_BEC9_3100296DDB1B_.wvu.PrintTitles" localSheetId="2" hidden="1">'(6) Seguridad y Salud T'!$8:$9</definedName>
    <definedName name="Z_E51A7B7A_B72C_4D0D_BEC9_3100296DDB1B_.wvu.PrintTitles" localSheetId="3" hidden="1">'(7) Sistemas'!$8:$9</definedName>
    <definedName name="Z_E51A7B7A_B72C_4D0D_BEC9_3100296DDB1B_.wvu.PrintTitles" localSheetId="4" hidden="1">'(8) Archivo Central'!$7:$8</definedName>
    <definedName name="Z_F7D68F61_F89A_4541_9A78_C25C58CA23E3_.wvu.Cols" localSheetId="0" hidden="1">'(1) Planeación'!#REF!,'(1) Planeación'!$E:$E,'(1) Planeación'!$J:$L,'(1) Planeación'!$P:$P,'(1) Planeación'!$R:$S,'(1) Planeación'!$U:$W</definedName>
    <definedName name="Z_F7D68F61_F89A_4541_9A78_C25C58CA23E3_.wvu.PrintArea" localSheetId="5" hidden="1">'(10) Contabilidad'!$A$1:$V$12</definedName>
    <definedName name="Z_F7D68F61_F89A_4541_9A78_C25C58CA23E3_.wvu.PrintArea" localSheetId="6" hidden="1">'(11) Presupuesto'!$A$4:$V$12</definedName>
    <definedName name="Z_F7D68F61_F89A_4541_9A78_C25C58CA23E3_.wvu.PrintArea" localSheetId="7" hidden="1">'(12) Tesorería'!$A$1:$V$13</definedName>
    <definedName name="Z_F7D68F61_F89A_4541_9A78_C25C58CA23E3_.wvu.PrintArea" localSheetId="8" hidden="1">'(13) Almacén'!$A$1:$V$12</definedName>
    <definedName name="Z_F7D68F61_F89A_4541_9A78_C25C58CA23E3_.wvu.PrintArea" localSheetId="1" hidden="1">'(5) Talento Humano'!$A$5:$U$15</definedName>
    <definedName name="Z_F7D68F61_F89A_4541_9A78_C25C58CA23E3_.wvu.PrintArea" localSheetId="2" hidden="1">'(6) Seguridad y Salud T'!$A$1:$V$12</definedName>
    <definedName name="Z_F7D68F61_F89A_4541_9A78_C25C58CA23E3_.wvu.PrintArea" localSheetId="3" hidden="1">'(7) Sistemas'!$A$1:$V$13</definedName>
    <definedName name="Z_F7D68F61_F89A_4541_9A78_C25C58CA23E3_.wvu.PrintArea" localSheetId="4" hidden="1">'(8) Archivo Central'!$A$1:$V$13</definedName>
    <definedName name="Z_F7D68F61_F89A_4541_9A78_C25C58CA23E3_.wvu.PrintTitles" localSheetId="5" hidden="1">'(10) Contabilidad'!$8:$9</definedName>
    <definedName name="Z_F7D68F61_F89A_4541_9A78_C25C58CA23E3_.wvu.PrintTitles" localSheetId="6" hidden="1">'(11) Presupuesto'!$9:$10</definedName>
    <definedName name="Z_F7D68F61_F89A_4541_9A78_C25C58CA23E3_.wvu.PrintTitles" localSheetId="7" hidden="1">'(12) Tesorería'!$8:$9</definedName>
    <definedName name="Z_F7D68F61_F89A_4541_9A78_C25C58CA23E3_.wvu.PrintTitles" localSheetId="1" hidden="1">'(5) Talento Humano'!$10:$11</definedName>
    <definedName name="Z_F7D68F61_F89A_4541_9A78_C25C58CA23E3_.wvu.PrintTitles" localSheetId="2" hidden="1">'(6) Seguridad y Salud T'!$8:$9</definedName>
    <definedName name="Z_F7D68F61_F89A_4541_9A78_C25C58CA23E3_.wvu.PrintTitles" localSheetId="3" hidden="1">'(7) Sistemas'!$8:$9</definedName>
    <definedName name="Z_F7D68F61_F89A_4541_9A78_C25C58CA23E3_.wvu.PrintTitles" localSheetId="4" hidden="1">'(8) Archivo Central'!$7:$8</definedName>
  </definedNames>
  <calcPr calcId="18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N14" i="13" l="1"/>
  <c r="L14" i="13"/>
  <c r="M14" i="13" s="1"/>
  <c r="H14" i="13"/>
  <c r="L11" i="13"/>
  <c r="M11" i="13" s="1"/>
  <c r="H11" i="13"/>
  <c r="N10" i="13"/>
  <c r="L10" i="13"/>
  <c r="M10" i="13" s="1"/>
  <c r="K10" i="13"/>
  <c r="H10" i="13"/>
  <c r="O14" i="13" l="1"/>
  <c r="N11" i="13"/>
  <c r="O11" i="13" s="1"/>
  <c r="O21" i="13" s="1"/>
  <c r="H21" i="13"/>
  <c r="O10" i="13"/>
  <c r="H18" i="13"/>
  <c r="H20" i="13"/>
  <c r="H19" i="13"/>
  <c r="O20" i="13" l="1"/>
  <c r="O18" i="13"/>
  <c r="O19" i="13"/>
  <c r="O13" i="12" l="1"/>
  <c r="M13" i="12"/>
  <c r="N13" i="12" s="1"/>
  <c r="L13" i="12"/>
  <c r="I13" i="12"/>
  <c r="O12" i="12"/>
  <c r="M12" i="12"/>
  <c r="N12" i="12" s="1"/>
  <c r="L12" i="12"/>
  <c r="I12" i="12"/>
  <c r="O11" i="12"/>
  <c r="M11" i="12"/>
  <c r="N11" i="12" s="1"/>
  <c r="L11" i="12"/>
  <c r="I11" i="12"/>
  <c r="O10" i="12"/>
  <c r="M10" i="12"/>
  <c r="N10" i="12" s="1"/>
  <c r="L10" i="12"/>
  <c r="I10" i="12"/>
  <c r="O9" i="12"/>
  <c r="N9" i="12"/>
  <c r="M9" i="12"/>
  <c r="L9" i="12"/>
  <c r="I9" i="12"/>
  <c r="P13" i="12" l="1"/>
  <c r="P12" i="12"/>
  <c r="P10" i="12"/>
  <c r="I20" i="12"/>
  <c r="P11" i="12"/>
  <c r="P9" i="12"/>
  <c r="I17" i="12"/>
  <c r="I19" i="12"/>
  <c r="I18" i="12"/>
  <c r="P18" i="12" l="1"/>
  <c r="P19" i="12"/>
  <c r="P17" i="12"/>
  <c r="P20" i="12"/>
  <c r="M12" i="11"/>
  <c r="N12" i="11" s="1"/>
  <c r="L12" i="11"/>
  <c r="I12" i="11"/>
  <c r="O11" i="11"/>
  <c r="M11" i="11"/>
  <c r="N11" i="11" s="1"/>
  <c r="L11" i="11"/>
  <c r="I11" i="11"/>
  <c r="M10" i="11"/>
  <c r="N10" i="11" s="1"/>
  <c r="L10" i="11"/>
  <c r="I10" i="11"/>
  <c r="O13" i="10"/>
  <c r="M13" i="10"/>
  <c r="N13" i="10" s="1"/>
  <c r="L13" i="10"/>
  <c r="I13" i="10"/>
  <c r="O12" i="10"/>
  <c r="M12" i="10"/>
  <c r="N12" i="10" s="1"/>
  <c r="L12" i="10"/>
  <c r="I12" i="10"/>
  <c r="O11" i="10"/>
  <c r="M11" i="10"/>
  <c r="N11" i="10" s="1"/>
  <c r="L11" i="10"/>
  <c r="I11" i="10"/>
  <c r="P11" i="11" l="1"/>
  <c r="O12" i="11"/>
  <c r="P12" i="11" s="1"/>
  <c r="I18" i="11"/>
  <c r="O10" i="11"/>
  <c r="P10" i="11" s="1"/>
  <c r="I17" i="11"/>
  <c r="I19" i="11"/>
  <c r="I16" i="11"/>
  <c r="P13" i="10"/>
  <c r="P11" i="10"/>
  <c r="P12" i="10"/>
  <c r="I18" i="10"/>
  <c r="I19" i="10"/>
  <c r="I17" i="10"/>
  <c r="I16" i="10"/>
  <c r="P18" i="11" l="1"/>
  <c r="P16" i="11"/>
  <c r="P19" i="11"/>
  <c r="P17" i="11"/>
  <c r="P19" i="10"/>
  <c r="P16" i="10"/>
  <c r="P18" i="10"/>
  <c r="P17" i="10"/>
  <c r="M12" i="7" l="1"/>
  <c r="N12" i="7" s="1"/>
  <c r="L12" i="7"/>
  <c r="I12" i="7"/>
  <c r="O11" i="7"/>
  <c r="M11" i="7"/>
  <c r="N11" i="7" s="1"/>
  <c r="L11" i="7"/>
  <c r="I11" i="7"/>
  <c r="M10" i="7"/>
  <c r="N10" i="7" s="1"/>
  <c r="L10" i="7"/>
  <c r="I10" i="7"/>
  <c r="I19" i="7" l="1"/>
  <c r="P11" i="7"/>
  <c r="I18" i="7"/>
  <c r="I16" i="7"/>
  <c r="O10" i="7"/>
  <c r="P10" i="7" s="1"/>
  <c r="O12" i="7"/>
  <c r="P12" i="7" s="1"/>
  <c r="I17" i="7"/>
  <c r="P18" i="7" l="1"/>
  <c r="P16" i="7"/>
  <c r="P19" i="7"/>
  <c r="P17" i="7"/>
  <c r="O12" i="6" l="1"/>
  <c r="M12" i="6"/>
  <c r="N12" i="6" s="1"/>
  <c r="L12" i="6"/>
  <c r="I12" i="6"/>
  <c r="O11" i="6"/>
  <c r="M11" i="6"/>
  <c r="N11" i="6" s="1"/>
  <c r="L11" i="6"/>
  <c r="I11" i="6"/>
  <c r="O10" i="6"/>
  <c r="M10" i="6"/>
  <c r="N10" i="6" s="1"/>
  <c r="I10" i="6"/>
  <c r="I18" i="6" l="1"/>
  <c r="P12" i="6"/>
  <c r="P10" i="6"/>
  <c r="P11" i="6"/>
  <c r="I17" i="6"/>
  <c r="I19" i="6"/>
  <c r="I16" i="6"/>
  <c r="P16" i="6" l="1"/>
  <c r="P17" i="6"/>
  <c r="P18" i="6"/>
  <c r="P19" i="6"/>
  <c r="I14" i="5"/>
  <c r="O13" i="5"/>
  <c r="M13" i="5"/>
  <c r="N13" i="5" s="1"/>
  <c r="L13" i="5"/>
  <c r="I13" i="5"/>
  <c r="M12" i="5"/>
  <c r="O12" i="5" s="1"/>
  <c r="L12" i="5"/>
  <c r="I12" i="5"/>
  <c r="O11" i="5"/>
  <c r="M11" i="5"/>
  <c r="N11" i="5" s="1"/>
  <c r="L11" i="5"/>
  <c r="I11" i="5"/>
  <c r="M10" i="5"/>
  <c r="N10" i="5" s="1"/>
  <c r="L10" i="5"/>
  <c r="I10" i="5"/>
  <c r="O10" i="5" l="1"/>
  <c r="P10" i="5" s="1"/>
  <c r="N12" i="5"/>
  <c r="P12" i="5" s="1"/>
  <c r="I18" i="5"/>
  <c r="P13" i="5"/>
  <c r="P11" i="5"/>
  <c r="I17" i="5"/>
  <c r="I19" i="5"/>
  <c r="I16" i="5"/>
  <c r="P19" i="5" l="1"/>
  <c r="P17" i="5"/>
  <c r="P16" i="5"/>
  <c r="P18" i="5"/>
  <c r="I10" i="2"/>
  <c r="L10" i="2"/>
  <c r="M10" i="2"/>
  <c r="N10" i="2" s="1"/>
  <c r="O10" i="2"/>
  <c r="I11" i="2"/>
  <c r="L11" i="2"/>
  <c r="M11" i="2"/>
  <c r="N11" i="2" s="1"/>
  <c r="O11" i="2"/>
  <c r="I12" i="2"/>
  <c r="L12" i="2"/>
  <c r="M12" i="2"/>
  <c r="N12" i="2" s="1"/>
  <c r="O12" i="2"/>
  <c r="I13" i="2"/>
  <c r="L13" i="2"/>
  <c r="M13" i="2"/>
  <c r="N13" i="2" s="1"/>
  <c r="O13" i="2"/>
  <c r="I18" i="2" l="1"/>
  <c r="P13" i="2"/>
  <c r="P10" i="2"/>
  <c r="P12" i="2"/>
  <c r="I17" i="2"/>
  <c r="I19" i="2"/>
  <c r="P11" i="2"/>
  <c r="I20" i="2"/>
  <c r="P18" i="2" l="1"/>
  <c r="P17" i="2"/>
  <c r="P20" i="2"/>
  <c r="P19" i="2"/>
  <c r="H12" i="1" l="1"/>
  <c r="K12" i="1"/>
  <c r="L12" i="1"/>
  <c r="M12" i="1" s="1"/>
  <c r="N12" i="1"/>
  <c r="H13" i="1"/>
  <c r="K13" i="1"/>
  <c r="L13" i="1"/>
  <c r="M13" i="1" s="1"/>
  <c r="N13" i="1"/>
  <c r="H14" i="1"/>
  <c r="K14" i="1"/>
  <c r="L14" i="1"/>
  <c r="M14" i="1" s="1"/>
  <c r="H15" i="1"/>
  <c r="K15" i="1"/>
  <c r="L15" i="1"/>
  <c r="N15" i="1" s="1"/>
  <c r="O12" i="1" l="1"/>
  <c r="H20" i="1"/>
  <c r="N14" i="1"/>
  <c r="O14" i="1" s="1"/>
  <c r="H21" i="1"/>
  <c r="H19" i="1"/>
  <c r="O13" i="1"/>
  <c r="M15" i="1"/>
  <c r="O15" i="1" s="1"/>
  <c r="H22" i="1"/>
  <c r="O22" i="1" l="1"/>
  <c r="O19" i="1"/>
  <c r="O21" i="1"/>
  <c r="O20" i="1"/>
</calcChain>
</file>

<file path=xl/sharedStrings.xml><?xml version="1.0" encoding="utf-8"?>
<sst xmlns="http://schemas.openxmlformats.org/spreadsheetml/2006/main" count="1025" uniqueCount="459">
  <si>
    <t xml:space="preserve"> </t>
  </si>
  <si>
    <t>Extremas:</t>
  </si>
  <si>
    <t>Recibio</t>
  </si>
  <si>
    <t xml:space="preserve">Elaboro y Proyecto </t>
  </si>
  <si>
    <t>Altas:</t>
  </si>
  <si>
    <t>Moderadas:</t>
  </si>
  <si>
    <t>Bajas:</t>
  </si>
  <si>
    <t xml:space="preserve">Durante el cuatrimestre se ha generado 4 planillas de la liquidacion de la seguridad social, cuyo reporte ha sido exitoso. ademas se realizó la caracterizacion del proceso de nomina mediante resolucion No. 237 de </t>
  </si>
  <si>
    <t xml:space="preserve"># de planillas de seguirdad social  generadas sin errores / # total de planillas de seguridad social. </t>
  </si>
  <si>
    <t xml:space="preserve">Formato de caracterizacion del procesos nomina.                                              -Novedades de no archivadas.                                  </t>
  </si>
  <si>
    <t xml:space="preserve">Lider de Nomina </t>
  </si>
  <si>
    <t xml:space="preserve">Quincenal </t>
  </si>
  <si>
    <t>Realizar la caracterizacio del proceso de nomina                                 - Registro quincenal de las novedades del personal.</t>
  </si>
  <si>
    <t xml:space="preserve">Asumir el Riesgo </t>
  </si>
  <si>
    <t>Preventivo</t>
  </si>
  <si>
    <t>Caracterizacion del proceso nomina.                         - Revisar cada 15 dias las novedades de cada servidor.</t>
  </si>
  <si>
    <t>Operativo</t>
  </si>
  <si>
    <t xml:space="preserve">No prestacion de servicios medicos                     -Morosidad en el pago.                            -No pago por parte de las eps las incapacidades </t>
  </si>
  <si>
    <t>Seguridad social liquidadas y pagadas sin el registro total de las novedades.</t>
  </si>
  <si>
    <t xml:space="preserve">Novedades no reportadas dentro de los tiempos al area de nomina.                                           </t>
  </si>
  <si>
    <t>durante el cuatrimestre se ha generado los reportes de novedades de nomina , ademas se realizó la caracterizacion del proceso de nomina mediante resolucion No. 237 de septiembre 10 de 2019</t>
  </si>
  <si>
    <t xml:space="preserve"># de nominas generadas sin errores / # total de nominas. </t>
  </si>
  <si>
    <t xml:space="preserve">Formato de caracterizacion del procesos nomina.                                              -Novedades de nonima archivadas.                                  </t>
  </si>
  <si>
    <t xml:space="preserve">Detectivo </t>
  </si>
  <si>
    <t>Pago de nomina de acordes a la realidad.                - Reclamaciones por parte de los servidores y entidades inherentes a la nomina.</t>
  </si>
  <si>
    <t>Nominas elaboradas sin el registro de novedades generadas en el periodo (cada 15 dias)</t>
  </si>
  <si>
    <t xml:space="preserve">Reporte de novedades extemporaneo.                     </t>
  </si>
  <si>
    <t>Durante el cuatrimestre se realizó revision a las hojas de vida, las cuales se encuentran al dia, toda vez que la informacion que se va generando, se archiva en orden cronologico</t>
  </si>
  <si>
    <t># de hojas de vidas actualizadas / # total de hojas de vidas activas.</t>
  </si>
  <si>
    <t>Tabla de contenido actualizada.</t>
  </si>
  <si>
    <t xml:space="preserve">Lider talento humano </t>
  </si>
  <si>
    <t xml:space="preserve">Anual </t>
  </si>
  <si>
    <t xml:space="preserve">Realizar revisiones periodicas del contneido de las hoja de vida.                        </t>
  </si>
  <si>
    <t>Confrontar las hojas de vida con las novedades que genera cada servidor publico (pago de prestaciones sociales - estudios - incapacidades)                - Cumplimiento de la lista de chequeo y contenido de la hoja de vida según normatividad vigente.</t>
  </si>
  <si>
    <t xml:space="preserve">Hojas de vida desactualizadas.                        Hallazgos de entes de control.                                      </t>
  </si>
  <si>
    <t xml:space="preserve">Hojas de vidas existentes desactualizadas de los funcionarios de planta </t>
  </si>
  <si>
    <t xml:space="preserve">Desconocimiento de los funcionarios responsables del proceso.                                      - Falta de comunicación en el reporte de las novedades </t>
  </si>
  <si>
    <t>Se realizó reinduccion sobre la elaboracion del POAI 2020, y el SIMO, el cual estudio orientado a  servidores publicos y contratistas</t>
  </si>
  <si>
    <t># de induccion y reinducciones realizadas / # total de induciones y reinduccion programadas.</t>
  </si>
  <si>
    <t xml:space="preserve">Formato de caracterizacion del procesos inducicon y reinduccion.                                              -Actas de induccion y reinduccion.                                  </t>
  </si>
  <si>
    <t>Realizar la caracterizacio del proceso de induccion y reinduccion.                                 - Cumplir con el cronograma de induccion y reinduccion.</t>
  </si>
  <si>
    <t>Realizar proceso de inducion y reinduccion que permitan garantizar su realizacion del ingresos del perosnal a la entidad.                               -Realizar el proceso de reinduccion al inicio de cada vigencia.</t>
  </si>
  <si>
    <t xml:space="preserve">Los servidores publicos no cuenta con conocimientos adecuados sobre la insititucion y sobre sus funciones.                                    - Hallazgo adminstratvios de entes de control </t>
  </si>
  <si>
    <t xml:space="preserve"> Induccion y reinduccion inapropiados e insconsistentes no acordes la norma.</t>
  </si>
  <si>
    <t xml:space="preserve">Servidores publicos sin conomcientos adecuados sobre las funciones y la entidad </t>
  </si>
  <si>
    <t>INFORME DE AVANCE RESPONSABLE DEL PROCESO</t>
  </si>
  <si>
    <t>AVANCE EN (%)</t>
  </si>
  <si>
    <t>Impacto</t>
  </si>
  <si>
    <t>Probabilidad</t>
  </si>
  <si>
    <t>B</t>
  </si>
  <si>
    <t>A</t>
  </si>
  <si>
    <t>Estado a septiembre 30 de 2019</t>
  </si>
  <si>
    <t>INDICADOR</t>
  </si>
  <si>
    <t>REGISTROS</t>
  </si>
  <si>
    <t xml:space="preserve">RESPONSABLE </t>
  </si>
  <si>
    <t>PERIODICIDAD</t>
  </si>
  <si>
    <t>ACCIONES</t>
  </si>
  <si>
    <t>OPCIÓN DE MANEJO</t>
  </si>
  <si>
    <t>Zona de Riesgo</t>
  </si>
  <si>
    <t>Riesgo Residual</t>
  </si>
  <si>
    <t>Evaluación del Control</t>
  </si>
  <si>
    <t>Tipo de Control</t>
  </si>
  <si>
    <t>CONTROLES</t>
  </si>
  <si>
    <t>Riesgo Inherente</t>
  </si>
  <si>
    <t>Tipo de Riesgo</t>
  </si>
  <si>
    <t>CONSECUENCIAS POTENCIALES</t>
  </si>
  <si>
    <t>DESCRIPCIÓN</t>
  </si>
  <si>
    <t>RIESGO</t>
  </si>
  <si>
    <t>CAUSAS</t>
  </si>
  <si>
    <r>
      <rPr>
        <b/>
        <sz val="16"/>
        <color theme="1"/>
        <rFont val="Calibri"/>
        <family val="2"/>
        <scheme val="minor"/>
      </rPr>
      <t>Talento Humano:</t>
    </r>
    <r>
      <rPr>
        <sz val="16"/>
        <color theme="1"/>
        <rFont val="Calibri"/>
        <family val="2"/>
        <scheme val="minor"/>
      </rPr>
      <t xml:space="preserve"> Realizar actividades de TH con el fin de garantizar un clima organizacional optimo, donde los servidores publicos cuenten con herramientas para el desarrollo de sus actividades y un ambiente adecuado.                                                                                                                                                                                                                 </t>
    </r>
    <r>
      <rPr>
        <b/>
        <sz val="16"/>
        <color theme="1"/>
        <rFont val="Calibri"/>
        <family val="2"/>
        <scheme val="minor"/>
      </rPr>
      <t xml:space="preserve">      Nomina: </t>
    </r>
    <r>
      <rPr>
        <sz val="16"/>
        <color theme="1"/>
        <rFont val="Calibri"/>
        <family val="2"/>
        <scheme val="minor"/>
      </rPr>
      <t>Garantizar que los componentes prestacionales al que tiene derecho los servidores publicos se provisiones y se paguen en los terminos legales y en las establecidas.</t>
    </r>
  </si>
  <si>
    <t>Objetivo del Proceso:</t>
  </si>
  <si>
    <t xml:space="preserve">Año: </t>
  </si>
  <si>
    <t xml:space="preserve">TALENTO HUMANO Y NOMINA </t>
  </si>
  <si>
    <t>Proceso:</t>
  </si>
  <si>
    <t>FORMATO</t>
  </si>
  <si>
    <t>Versión:02</t>
  </si>
  <si>
    <t>Fecha:01/04/2020</t>
  </si>
  <si>
    <t xml:space="preserve">MAPA DE RIESGOS INSTITUCIONAL </t>
  </si>
  <si>
    <t>Código:FM-PG-PL-01</t>
  </si>
  <si>
    <t>Dentro del periodo comprendido en tre el 01 de abril al 30 de septiembre de 2019, no se registraron pago rechazados por saldos no disponibles, ya que siempre se realiza verificación de los saldos en Bancos antes de realizar la transferencia, se puede verificar en las carpetas de lasconciliaciones Bancarias de cada mes.</t>
  </si>
  <si>
    <t>/ # de pagos realizados./ # de pagos  rechazados por saldos no disponibles</t>
  </si>
  <si>
    <t>Saldos diario del libro de bancos, saldo diario de las cuentas bancarias en el portal empresarial.</t>
  </si>
  <si>
    <t>Tesoreria</t>
  </si>
  <si>
    <t xml:space="preserve">Diario </t>
  </si>
  <si>
    <t>Realizar lospagos con base en los saldos disponibles en los libros de bancos y en la plataforma empresarial.</t>
  </si>
  <si>
    <t>Monitoreo permanente con revision de saldos en cuentas bancarias en revision de chequera y monitoreo de saldo en el portal empresarial.</t>
  </si>
  <si>
    <t>Financiero</t>
  </si>
  <si>
    <t xml:space="preserve">Hallazgos disiciplinarios por parte de la contraloria.                              - Sobregiro que acarrean intereses y sanciones </t>
  </si>
  <si>
    <t xml:space="preserve">Realizar pagos sin verificar los saldos en libros en bancos </t>
  </si>
  <si>
    <t xml:space="preserve">Descuido en los mencanimos de verificacion de saldos en las cuentas bancarias </t>
  </si>
  <si>
    <t>A cada proveedor se le verifico su Nombre completo, número de Nit y/o cédula y su respectiva Cuenta Bancaria.</t>
  </si>
  <si>
    <t>para el periodo comprendido entre el 01 de  abril al 30 de septiembre de 2019 se anularon 24 ordenes de pago, por encontrarse co n errores en la elaboración. Se virifican en las carpetas donce se archivan las ordenes de pago.</t>
  </si>
  <si>
    <t># de pagos anulados/ # total de  inconsistencias detectadas/</t>
  </si>
  <si>
    <t xml:space="preserve">No requiere </t>
  </si>
  <si>
    <t>Diario</t>
  </si>
  <si>
    <t xml:space="preserve">Solicitar al Supervisor del contrato  el Acta de Supervisión revisada, firmada y con sus debidos soportes </t>
  </si>
  <si>
    <t>Verificación del RUT, nombre del proveedor y cuenta a consignar</t>
  </si>
  <si>
    <t>Confianza e imagen</t>
  </si>
  <si>
    <t>Inconformidad por parte de los proveedores  y contratistas por mora en el pago y/o por consignación extraviada</t>
  </si>
  <si>
    <t>Efectuar pago sin los debidos soportes,  y efectuar paago a proveedor equivocado</t>
  </si>
  <si>
    <t>Existe deficiencia en mecanismos de verificación a tiempo de las Actas de Supervisión y demas soportes, por permanecer  en cuarentena  porel covin 19,</t>
  </si>
  <si>
    <t>Todas las Ordenes de pago y las notas Tesorales se encuentran con todos los soportes legales.</t>
  </si>
  <si>
    <t>Dentro del periodo comprendido en tre el 01 de abril al 30 de septiembre de 2019, se generaron  1154 ordenes de pago de la cuales se pagaron 1130, debido a que se anularon 24 por error en la elboración de la orden de pago, se  pueden verificar en las carpetas donde se archivan las ordenes de pago.</t>
  </si>
  <si>
    <t># de cuentas pagadas con los debidos soportes/# total de cuentas programadas</t>
  </si>
  <si>
    <t xml:space="preserve">Orden de pago y acta de supervision diligenciadas y firmadas </t>
  </si>
  <si>
    <t xml:space="preserve">Supervisor - presupuesto - tesoreria </t>
  </si>
  <si>
    <t>Permanente</t>
  </si>
  <si>
    <t xml:space="preserve">Dar cumplimiento a la lista a la verificacion de los soportes </t>
  </si>
  <si>
    <t xml:space="preserve">Reducir el Riesgo </t>
  </si>
  <si>
    <t xml:space="preserve">Verificar los soportes de ejecucion del contrato. </t>
  </si>
  <si>
    <t>Cumplimiento</t>
  </si>
  <si>
    <t>Hallazgos de tipo administrativo, incumplimiento de procesos de tesoreria</t>
  </si>
  <si>
    <t>Pago de cuentas programadas sin los debidos soportes de pago, debido a la cuarentena por el virus covin 19 se dificulta la revisión de los soporte legales a tiempo.</t>
  </si>
  <si>
    <t>Urgencia para el pago debido a compromisos adquiridos con proveedores</t>
  </si>
  <si>
    <t xml:space="preserve">Las chequeras y los Token, siempre mantienen custodiados en la caja aFuerte de la Tesoreria. </t>
  </si>
  <si>
    <t>Una vez se utilice el Token para  subir a la  plataforma del Banco Davivienda la información para el proceso de pago de todas la obligaciones de la Entidad, se procede a guardar el Token en la Caja fuerte, la Jefe Administrativa y Financiera periodicamente revisa la custodia del token.</t>
  </si>
  <si>
    <t># de chequeras y token guardados / # de chequeras y token habilitados en el banco.</t>
  </si>
  <si>
    <t>Mantener los cheques y token dentro de la caja fuerte  en la casa.</t>
  </si>
  <si>
    <t>Guardar los cheques y el token en la caja fuerte de la casa.</t>
  </si>
  <si>
    <t xml:space="preserve">Perdida de dinero.                  -Hallazgos disciplinarios por entes de control.                 </t>
  </si>
  <si>
    <t>Cheques y token habilitados con vulnerabilidad ante el robo en casa.</t>
  </si>
  <si>
    <t>Por el trabajo en casa debido a la cuarentena por el virus covin 19,  puede existir un  Descuido del funcionario con el control de seguridad en  la casa .</t>
  </si>
  <si>
    <t>AVANCE (%)</t>
  </si>
  <si>
    <t>Optimizar el manejo de los recursos financieros, garantizando el pago de los compromisos de manera transparente, eficiente y oportuna, que permita el cumplimiento de los objetivos del instituto.</t>
  </si>
  <si>
    <t>TESORERÍA</t>
  </si>
  <si>
    <t>El area de tesoreria, raliza el ingreso d elos recursos en tiempo real, una vez se conoce del credito en las diferentes cuentas corrientes. En el segundo cuatrimestre, se generaron 9 Notas Credito (1) anulada, y comprantes de ingreso se generaron 56 y 4 anuladas.</t>
  </si>
  <si>
    <t>No de conciliaciones realizadas sin errores / No de conciliaciones realizadas en el año.</t>
  </si>
  <si>
    <t>* Comprobantes de ingresos y notas credito.                      * Acta de conciliacion y ejecuciones.                 * Saldos CDP y RP mensual</t>
  </si>
  <si>
    <t>Lider de presupuesto.</t>
  </si>
  <si>
    <t>Diaria</t>
  </si>
  <si>
    <t xml:space="preserve">* Ingreso de recursos en tiempo real.                                        * Registro de la novedades de incorporacion de CDP y anulacion de RP.                               * Conciliacion mensual </t>
  </si>
  <si>
    <t>Asumir el Riesgo</t>
  </si>
  <si>
    <t>* Revision diaria de bancos para el ingreso                              * Cruce de rubros con planeacion.</t>
  </si>
  <si>
    <t>* Mala planeacion.                                      * Incumpliminto en la toma de decisiones directivas.                                 * Sanciones por entes externos.</t>
  </si>
  <si>
    <t xml:space="preserve">Informacion presupuestal errada para toma de decisiones gerenciales </t>
  </si>
  <si>
    <t xml:space="preserve">Las ejecuciones no reflejan la realidad presupuestal </t>
  </si>
  <si>
    <t>El area adminsitrativa y financiera cuenta con personal de apoyo, quienes coayuvan en la revision de los CDP y CRP, que esten bien diligenciados, se generaron  394 Certificados de Disponibilidad y 569 Registros presupuestales.</t>
  </si>
  <si>
    <t>No de CDP y RP generados sin errores / No total de CDP Y RP expedidos.</t>
  </si>
  <si>
    <t xml:space="preserve">CDP Y RP expedidos </t>
  </si>
  <si>
    <t>Atravez de la segregacion de funciones las personas encargadas deberan verificar que los valores, rubros y terceros coincidan con los solicitado</t>
  </si>
  <si>
    <t>* Segregacion de funciones para verificacion de valores y terceros</t>
  </si>
  <si>
    <t>* Atrasos en la posible contratacion.                            * Hallazgos disciplinarios.                         * Inconsistencias al realizar los crusos con planeacion.</t>
  </si>
  <si>
    <t xml:space="preserve">CDP y RP con errores en rubro, valor y terceros </t>
  </si>
  <si>
    <t>Posibles errores en al expedicion de los CDP y RP</t>
  </si>
  <si>
    <t>Durante el cuatrimestre se realizaron las respectivas revisones a las necesidades enviadas por las diferentes areas a través de la gerencia general, se generaron  394 Certificados de Disponibilidad y 569 Registros presupuestales.</t>
  </si>
  <si>
    <t xml:space="preserve"># de CDP Y RP expedidos con fechas correctas / total de CDP y RP expedidos </t>
  </si>
  <si>
    <t xml:space="preserve">Realizar la verificacion de las necesidades diarias de expecicion de CDP Y RP </t>
  </si>
  <si>
    <t>Verificacion de las fechas de expeccion de los CDP Y RP.</t>
  </si>
  <si>
    <t>* CDP Y RP con errores                              *  Hallazgos disciplinarios por parte de entes de control.</t>
  </si>
  <si>
    <t xml:space="preserve">Solicitud de Disponibilidad y Registro efectuados de manera atrazada al tiempo real </t>
  </si>
  <si>
    <t>Producir informacion presupuestal de manera oportuna y razonable con el fin de que sea util en la toma de desiciones.</t>
  </si>
  <si>
    <t>PRESUPUESTO</t>
  </si>
  <si>
    <t>SISTEMAS</t>
  </si>
  <si>
    <t>Garantizar el correcto funcionamiento y el buen uso de los equipos tecnologicos del insituto y Respaldar la informacion contenida en los ordenadores de cada oficina productora, evitando, perdida masiva de los mismos.</t>
  </si>
  <si>
    <t>Exposición a redes de datos, dispositivos externos, acceso a páginas diferentes a las institucionales</t>
  </si>
  <si>
    <t>Equipos de computo existentes infectados con virus informatico</t>
  </si>
  <si>
    <t>Sobrecostos y parálisis en los procesos ejecutados y el posible robo de informacion.</t>
  </si>
  <si>
    <t>Tecnológico</t>
  </si>
  <si>
    <t>Implementar la politica de seguridad y privacidad de informacion.                         -Actualizar parches de seguridad                                 -Restringuir el acceso a paginas que no sean de uso institucional.                 -Mantener todos los equipos con software de deteccion de archivos dañinos.                                      -Implementacion de software anti ramssoware.</t>
  </si>
  <si>
    <t xml:space="preserve">Evitar el Riesgo </t>
  </si>
  <si>
    <t>Implementar en su totalidad la politica de seguridad y privacidad de la informacion.                                 -Generar backups diarios para la base de datos de red,                                                          -actualizar permanentemente el antivirus institucional</t>
  </si>
  <si>
    <t>area sistemas</t>
  </si>
  <si>
    <t>Acta de socializacion de la politica de seguridad y privacidad.                      -Registro de eventos que sucedan en cada equipo.                        -</t>
  </si>
  <si>
    <t># de equipos de computo con las implementaciones necesarias para su seguridad / # total de equipos del instituto</t>
  </si>
  <si>
    <t xml:space="preserve">Se realizo la politica de seguridad y privacidad d ela informacion según resolucion No 184 de 27 de julio de 2018 y la sociliacion se realizo el 30 de julio de 2018 a funcionarios de planTa como contratistas que manejan equipo de computo del instituto, tambien se encuentra publicada en la pagina web.                                                                       En cuanto a los 31 equipos de computo todos se encuentran con el aplicativo de seguridad forticlient y con antivirus actualizado, y el registro de novedades y durante el periodo se realiza constantemente arreglos solicitados por cada uno de los funcionarios, para este peridodo se implemento el acta de evidencia de sopportes tencicos con el reporte de la mesa de ayuda del aplicativo GLPI donde para este periodo se hicieron 20 mesas de ayuda para este ultimo trimesre </t>
  </si>
  <si>
    <t>Falta de presupuesto.            - Falta de conocimietno de funcioarios de sistemas.</t>
  </si>
  <si>
    <t xml:space="preserve">Sistemas operativos en funcionamiento sin licencias </t>
  </si>
  <si>
    <t>Sanciones por parte de los entes de control</t>
  </si>
  <si>
    <t>Hojas de vidas de los equipos de computo.                   -Software libre y open sourse</t>
  </si>
  <si>
    <t>Realizar el inventario de las licencias de los equipos de la entidad.                                                           -Diligenciamiento de hojas de vida para detectar incosistencias.</t>
  </si>
  <si>
    <t xml:space="preserve">Semestral </t>
  </si>
  <si>
    <t>Hojas de vida de los equipos de computo.</t>
  </si>
  <si>
    <t># de equipos con licenciamiento /# total de equipos con que cuenta la entidad.</t>
  </si>
  <si>
    <t>Todos los 31 equipos de computo de la entidad tienen cada uno su hoja de vida actualizada y en cuanto al licenciamiento todos cuentas con el ya que al momento de comrpa de cada equipo se realiza la compra del sistema operativo, 
Actualmente se esta migrando la informacion de la plataforma de microsoft llamada MDS para  Lansweeper la cual una herramienta de software de gestión de activos de TI y de inventario de red sin agente 
esta informacion se puede evidenciar en el inofrme realizado en la plataforma de microsoft llamado MDS donde se identica que de windos 10 son 7 equipos, windos 8,1 dos equipos de wimdos 8 dos equipos, windows 7 quince equipos y de vista 2 equipos y XP 1 equipo.</t>
  </si>
  <si>
    <t>Insuficiente inversión en Sistemas de Información
Eventos ajenos a la institución (fallas eléctricos)</t>
  </si>
  <si>
    <t xml:space="preserve">Softwares en funcionamiento con perdida de la informacion. </t>
  </si>
  <si>
    <t xml:space="preserve">Paralisis en los procesos.                                    -informacion suministrada errada por perdida de la informacion.                         </t>
  </si>
  <si>
    <t>Backups de la Información                        -Sistemas de alimentacion auxiliar (UPS)</t>
  </si>
  <si>
    <t xml:space="preserve">Generacion de Backups  de la informacion. </t>
  </si>
  <si>
    <t xml:space="preserve">Mensual </t>
  </si>
  <si>
    <t>Registro de copias de seguridad firmadas por el funcionario responsable del equipo.</t>
  </si>
  <si>
    <t>#Backups realizados en cada equipo / # total de equipos en el instituto.</t>
  </si>
  <si>
    <r>
      <t xml:space="preserve">para el peridoo evaluado  se hizo los meses de Febrero a Septiembre, generando  el cumpliento total de la actividada y procesos realizando  los backups en los periodos indicados. La informacion reposa en la carpeta denominada xxxxx donde reposan todas las actas firmadas por los funcionarios. 
</t>
    </r>
    <r>
      <rPr>
        <sz val="11"/>
        <color rgb="FFFF0000"/>
        <rFont val="Calibri"/>
        <family val="2"/>
        <scheme val="minor"/>
      </rPr>
      <t xml:space="preserve">
Adicional ya se  cuenta con un sistema de alimentacion auxiliar en todos los equipos de una compra  de la invitacion de minima cuantia 023 de 2019 </t>
    </r>
  </si>
  <si>
    <t>Falta de capacitacion de inducion y reinduccion del uso de los sistemas de informacion.</t>
  </si>
  <si>
    <t>Usuarios realizan de manera deficiente el manejo de los equipos</t>
  </si>
  <si>
    <t>Parallisis de los servicios.                                       -Retrazo en los procesos.                                -sobrecostos para la entidad.</t>
  </si>
  <si>
    <t>Socializacion de politica de seguridad y privacidad de la informacion.                              -Socializacion de cuidados basicos de los equipos.                                     -Sondeo general del uso del equipo de computo.</t>
  </si>
  <si>
    <t xml:space="preserve">Correctivo </t>
  </si>
  <si>
    <t>Realizar la socializacion de la politcada de seguirdad y privacidad de la informacion  y delos cuidados basico de los equipos de computo.                     - Realizar un sondeo general del uso del equipo de computo.                                                            -Realizar capacitaciones y reforzar a los funcionarios en el manejo del uso de equipo.</t>
  </si>
  <si>
    <t xml:space="preserve">Acta de socializacion de la politica de seguridad y privacidad.                      -folleto de cuidados basicos de computo.                 -Actas firmadas de capacitaciones. </t>
  </si>
  <si>
    <t># de funcioarios capacitados / # total de funcioarios de la entidad.</t>
  </si>
  <si>
    <t>En este momento se encuentra migrando  toda la informacion sobre cuidados  de equipos de computos  e informacion refente a seguridad de los equipos a una base de conocimiento que se estara  terminando su implementacion para todos los usuarios de la entidad el  30 y 31 de octubre la cual se dara acceso para que  busquen informacion referente al problema que tengan con el equipo y lo puedan solucionar de forma autonoma .</t>
  </si>
  <si>
    <t>sin comunicación remota al servidor (periodo de confinamiento - covid -19)</t>
  </si>
  <si>
    <t xml:space="preserve">perdida de comunicación </t>
  </si>
  <si>
    <t>demora en los procesos  financieros</t>
  </si>
  <si>
    <t>conexión permanente en el ordenador</t>
  </si>
  <si>
    <t>baja</t>
  </si>
  <si>
    <t xml:space="preserve">mantener el ordenador encendido y en permanente supervision </t>
  </si>
  <si>
    <t>diario</t>
  </si>
  <si>
    <t>el servidor se encuentra supervisado por el area de sistemas</t>
  </si>
  <si>
    <t># de funcionarios que cuentan con ingreso exitoso al servidor</t>
  </si>
  <si>
    <t xml:space="preserve">SEGURIDAD Y SALUD EN EL TRABAJO </t>
  </si>
  <si>
    <t>Prevenir, mitigar y controlar accidentes, acciones y condiciones inseguras, generando actividades de promocion y prevencion para los funcionarios, velando por el bienestar, salud y seguridad de los trabajadores</t>
  </si>
  <si>
    <t>RESPONSABLE</t>
  </si>
  <si>
    <t>Presencia de ausentismo laboral por accidentes de trabajo o enfermeda laboral.</t>
  </si>
  <si>
    <t>Jornadas laborales Establecidad que generan complicaciones (Publico, Biomecanico, Fiscio, Locativo y Psicosocial)</t>
  </si>
  <si>
    <t xml:space="preserve">Incapacidad temporal, permanente  y reubicacion laboral.              - Disminucion de la productividad del proceso. </t>
  </si>
  <si>
    <t>Identificar la notificacion y la investigacion de incidentes, accidentes de trabajo y enfermedades laborales.</t>
  </si>
  <si>
    <t xml:space="preserve">Reduce el Riesgo </t>
  </si>
  <si>
    <t>Realizar examenes periodicos, medicos ocupacionales.                      - Capacitaciones al perosnal para prevenir y mitigar accidentes de trabajos sobre actos inseguros y condiciones inseguras dentro de sus lugares de trabajo.</t>
  </si>
  <si>
    <t xml:space="preserve">Trimestral </t>
  </si>
  <si>
    <t xml:space="preserve">Lider Seguridad y Salud en el Trabajo </t>
  </si>
  <si>
    <t xml:space="preserve">Soportes de asistencia de capacitacion.           -Custodia de historias clinicas. </t>
  </si>
  <si>
    <t xml:space="preserve"># personas que no presentaron Accidentes de trabajo y Enfermedades laborales registradas / # de personas expuestas  </t>
  </si>
  <si>
    <t>Se realizaron 13  examenes medico periodicos ocupacionales.
Se realizo capacitación para prevenir caidas a mismo y diferente nivel.
Se realizo inspecciones locativas, generales y de orden y aseo  que ayuden a identificar condiciones inseguras para prevenir futuros accidentes de trabajo.
Las evidencias se encuentran en la carpeta del SG-SST</t>
  </si>
  <si>
    <t>Escaso presupuesto para la implementacion y ejecucion del  SGSST.</t>
  </si>
  <si>
    <t>Asignacion de recursos establecidos con insuficiente atencion por parte de la alta direccion.</t>
  </si>
  <si>
    <t>Obtaculiza la labor para la implementacion de las medidas planeadas.                  - Sanciones por el incumplimiento a la elaboracion del SGSST.                                        -</t>
  </si>
  <si>
    <t xml:space="preserve">Definir  recursos necesarios para la implementacion y diseño SGSST y comunicarlos a la alta direccion para que sean incorporados al prespupuesto de cada vigencia. </t>
  </si>
  <si>
    <t>Revisar la capacidad del SGSST para satisfacer la necesidades globales del insituto en materia de SST.</t>
  </si>
  <si>
    <t>Plan anual de trabajo SGSST</t>
  </si>
  <si>
    <t>Plan anual de trabajo Elaborado - Socializado - e incorporado en el presupuesto.</t>
  </si>
  <si>
    <t>Se ha incluido dentro del presupuesto la compra y la adquisición de los articulos ergonomicos para los puestos de trabajo (soporte para monitor, descansa pies, sillas y escritorios ergonomicos) y se doto con nuevos elementos el botiquin de primeros auxilios.</t>
  </si>
  <si>
    <t>Lesiones por transtornos osteomuscolares</t>
  </si>
  <si>
    <t xml:space="preserve">Posturas en el area de trabajo prolongadas que generan enfermedades ergonomicas  en los trabajadores </t>
  </si>
  <si>
    <t>Localizacion de dolores en cuellos espalda, hombros, muñeca y manos que impiden cumplir con las actividades diarias.</t>
  </si>
  <si>
    <t>Capacitacion de Higiene postural.             -Implementacion de pausas activas.</t>
  </si>
  <si>
    <t>Vigilar las condicciones en los ambientes de trabajo.                                          -Implementar programas de prevencion y promocion para enfermedades generadas por transtornos osteomusculares.</t>
  </si>
  <si>
    <t xml:space="preserve">Bimestral </t>
  </si>
  <si>
    <t xml:space="preserve">Soportes de capacitaciones.               -Matriz de peligros.                    -Vigilancia epidemiologica </t>
  </si>
  <si>
    <t># de personal que no presento enfemedades laborales / # de personal expuesto.</t>
  </si>
  <si>
    <t>Se han realizado actividades incentivas de yoga y meditación con el fin de realizar ejercicios de estiramiento
Se ejecuta el programa de pausas y activas
Se realiza capacitación en manejo de cargas e higiene postural
Se realiza capacitación de autocuidado
Se realiza inspecciones ergonómicas para vigilar la postura corporal  de los funcionarios 
las evidencias se encuentran en la carpeta del SG-SST</t>
  </si>
  <si>
    <t>CONTABILIDAD</t>
  </si>
  <si>
    <t>Registrar todos los hechos economicos de la entidad con su respectivas imputacion contable para asi Producir y presentar estados financieros confiables y oportunos que reflejen la situacion financiera, economica como herramienta para toma de decisiones genrencial que permita coadyudar al cumplimiento de las metas y objetivos institucionales</t>
  </si>
  <si>
    <t>Tipo de  Riesgo</t>
  </si>
  <si>
    <t xml:space="preserve">RESPONSABLES </t>
  </si>
  <si>
    <t>Desconocimiento de los protocolos contables.                              - Descuido por parte del funcionario encargado de la revision de las cuentas.</t>
  </si>
  <si>
    <t>Hechos economicos  sin la inputacion contable adecuada.</t>
  </si>
  <si>
    <t>Estados financieros no razonables ni confiables.                    Hallazgos or parte de entes de control.                                - Reportes con errores en cociliaciones.</t>
  </si>
  <si>
    <t>Revisar la parametrizacion en el sistema.                          -Revisar antes de cada cierre mensual los codigos contables versus codigos presupuestales.</t>
  </si>
  <si>
    <t>Realizar las conciliaciones mensuales (presupuesto - contabilidad - tesoreria)                 -Veriricacion por parte del funcionario las imputaciones presupuestales en cada orden de pago.</t>
  </si>
  <si>
    <t xml:space="preserve">Diaria y Mensual </t>
  </si>
  <si>
    <t xml:space="preserve">Contador </t>
  </si>
  <si>
    <t>Conciliaciones entre areas mensuales.                   -Ordenes de pagos firmadas.</t>
  </si>
  <si>
    <t xml:space="preserve"># de ordenes de pago realizadas / # total de ordenes de pago  </t>
  </si>
  <si>
    <t>Se hicieron las conciliaciones desde el mes de Abril  hasta el 30 de septiembre de  2019.    Numero de ordenes de pagos realizadas  1154/1136   =</t>
  </si>
  <si>
    <t xml:space="preserve">Mora en la generacion de la inforamcion definitiva.                             -Ausencia de los cronogramas de pago.                  </t>
  </si>
  <si>
    <t xml:space="preserve">Presentacion extemporanea e las declaraciones tributarias </t>
  </si>
  <si>
    <t xml:space="preserve">Sanciones pecuniarias por de las entidades con quien se tiene la obligacion.                             -Sanciones de orden administrativo, fiscal y Disciplinario       </t>
  </si>
  <si>
    <t>Cronograma de declaraciones tributarias en lugar visible.                               -Entrega de la informacion objeto de la delcaracion establecidos dentro de los tiempos.</t>
  </si>
  <si>
    <t xml:space="preserve">Elaboracion de las declaraciones tributarias en el cierre del mes.                      -Elaborar cronograma de fechas.                                         </t>
  </si>
  <si>
    <t xml:space="preserve">Contador  - pagador </t>
  </si>
  <si>
    <t xml:space="preserve">Comprobantes de egresos.                          - Declaracion tributarias presentadas.                      Cronograma realizado </t>
  </si>
  <si>
    <t># de declaraciones presentadas oporutnamente / # total de declaracionas obligadas a presentar.</t>
  </si>
  <si>
    <t>Presente las declaraciones de retencion en la fuente en las fechas estipuladas  (9) declaraciones en total. Presente (09) declaraciones de Industria y comercio en la tesoreria Alcaldia de Armenia.</t>
  </si>
  <si>
    <t>La no actualizacion del plan de cuentas de acuerdo a las nuevas dispociones de la CGN - Que no existe circularizacin adecuada de las operaciones reciprocas.</t>
  </si>
  <si>
    <t>plataforma del chip genera  errores en la validacion.</t>
  </si>
  <si>
    <t>La no validacion de los errores.                                            -Incumplimiento sobre la normatividad de la CGN relacionada con las operaciones reciprocas.</t>
  </si>
  <si>
    <t>Revision de la diferente normatividad emada por la CGR.                                Circularizacion a entidades con las que se tienen operaciones reciprocas.</t>
  </si>
  <si>
    <t>Actualizar el sismema de informacion de la entidad con las disposiciones d ela CGN.                               -Circualres a las diferenes entidades publicas.</t>
  </si>
  <si>
    <t xml:space="preserve">Actualizacion de plan de cuentas                 -Circulares </t>
  </si>
  <si>
    <t># de ciruclares enviadas # de entidades publicas.</t>
  </si>
  <si>
    <t>Envie a los diferentes municipíos las operaciones reciprocas</t>
  </si>
  <si>
    <t>PLANEACIÓN</t>
  </si>
  <si>
    <t xml:space="preserve">Realizar la, asesoría, seguimiento y control de los planes, programas, proyectos y actividades técnicas y administrativas del Sistema Departamental del Deporte, garantizando la correcta aplicación de normas y procedimientos vigentes y contribuir al desarrollo y cumplimiento de la misión, políticas, objetivos y metas institucionales. </t>
  </si>
  <si>
    <t>AVANCE  %</t>
  </si>
  <si>
    <t xml:space="preserve">Detrimento patrimonial, hallazgos de entes de control. </t>
  </si>
  <si>
    <t>Estratégico</t>
  </si>
  <si>
    <t>Coordinador de planeación</t>
  </si>
  <si>
    <t>Reporte inadecuado de informacion</t>
  </si>
  <si>
    <t>Coordinador de planeacion</t>
  </si>
  <si>
    <t>Trimestral</t>
  </si>
  <si>
    <t>Hallazgos de entes de control, Sanciones economicas.</t>
  </si>
  <si>
    <t>Capacitacion funcionario,  informes de empalme entre las areas, informe MGA</t>
  </si>
  <si>
    <t xml:space="preserve">Eventual </t>
  </si>
  <si>
    <t>Carlos Tufino</t>
  </si>
  <si>
    <t>Mauricio Rayo Ocampo</t>
  </si>
  <si>
    <t>Reviso y aprobo:</t>
  </si>
  <si>
    <t>Demora en los tramites y posibles errores en la expedicion de los docuementos presupuestales.</t>
  </si>
  <si>
    <t>Durante el primer trimestre se realizaron los respectivos certificados de disponibilidad presupuestal y certificados de registro presupuestal para el área administrativa y financiera, jurídica y tecnica del instituto departamental de deporte y recreacion.</t>
  </si>
  <si>
    <t>ALMACÉN</t>
  </si>
  <si>
    <t>Recibir, almacenar y distribuir los Bienes, Materiales y Suministros que compra el instituto para sus diferntes dependencias, Garantizando que los Bienes, Materiales y Suministros cumplan con las especificaciones y calidad solicitadas.</t>
  </si>
  <si>
    <t>Estado a septiembre 31 de 2019</t>
  </si>
  <si>
    <t>Desconocimiento del procedimiento que hacen parte del manual de funciones. No aplicación de los formatos (kardex - ingresos y egresos de almacen)</t>
  </si>
  <si>
    <t xml:space="preserve">Inventario del instituto existente con diferencias entre movimientos fisicos con el sistema </t>
  </si>
  <si>
    <t>Incertidumbre frente al stock de inventarios.                    - Incumplimiento apoyo a eventos del instituto.</t>
  </si>
  <si>
    <t>Revisiones periódicas del inventario físico contrastado con el que arroja el sistema</t>
  </si>
  <si>
    <t>Determinar de acuerdo a las revisiones periódicas las inconsistencias encontradas y realizar los seguimientos necesarios para llegar a valores reales</t>
  </si>
  <si>
    <t xml:space="preserve">Lider de Almacen </t>
  </si>
  <si>
    <t>Formato diligencias de ingresosy egresos.                     - Kardez digital              -Acta de arqueo.</t>
  </si>
  <si>
    <t># de revisiones realizadas/# total de revisiones programadas.</t>
  </si>
  <si>
    <t>se viene cumpliendo con el procedimiento del manual de almacen consistente en ingreso soportado con facturación, en el módulo de inventarios e impresión de ingresos para los proceso contables y adminsitrativos. A la fecha se a realizado un arqueo parcial de almacen en el mes de marzo. (acciones de mantenimiento) expediente archivo de gestión de almacen, carpeta comprobantes de entrada y salidas de almacen, actas de almacen</t>
  </si>
  <si>
    <t>Baja adherencia a los procedimientos de Almacén</t>
  </si>
  <si>
    <t>Entrega de bienes y suministros a cada uno de las areas sin los debidos soportes (Solicitudes de almacen diligenciados firmados para efectuar dicha entrega</t>
  </si>
  <si>
    <t>Alteraciones en el inventario de la Institución por falencias en el proceso de entrega de bienes y suministros</t>
  </si>
  <si>
    <t>Despacho de bienes y suministros unicamente con la solicitud de pedido   debidamente firmados</t>
  </si>
  <si>
    <t xml:space="preserve">Solicitar al personal que realiza pedidos internos de bienes y suministros la respectiva solicitud de pedido y cumplimiento de los respectivos soportes </t>
  </si>
  <si>
    <t>Solicitud y acta de entrega realizadas por cada una de la áreas</t>
  </si>
  <si>
    <t># deSolicitudes de bienes y suministros / # de acta de  inventario entregado con soportes</t>
  </si>
  <si>
    <t>se viene cumpliendo con el procedimiento del manual de almacen consistente en ingreso soportado con facturación, posteriormente se ingresa en el módulo de inventarios  y se iimprime el acta de  ingresos para los proceso contables y adminsitrativos. (acciones de mantenimiento) 
Expediente archivo de gestión de almacen, carpeta comprobantes de entrada y salidas de almacen, salidas de almacen</t>
  </si>
  <si>
    <t>Dificultades presupuestales.                       -  Mala planeacion</t>
  </si>
  <si>
    <t>Stock de bienes y suministros requeridos insuficientes</t>
  </si>
  <si>
    <t>* Entrega inoportuna de los pedidos internos externos por parte del área de almacén.                                       * Compras aceptadas sin el cumplimiento de especificaciones tecnicas</t>
  </si>
  <si>
    <t>* Revisión permanente de las existencias.                         * Verificacion mediante observacion directa del cumplimiento de especificaciones al momento de ingreso al almacen.</t>
  </si>
  <si>
    <t>* Mantener el stock suficiente de bienes y suministros de acuerdo a las  necesidades de cada área,                                                 * Definir criterios para la verificacion de productos o elementos adquiridos conforme a los requisitos de compra.</t>
  </si>
  <si>
    <t xml:space="preserve">Permanente </t>
  </si>
  <si>
    <t>Lider de almacen                         -  lider  proceso de contratacion por area.                          - Supervisor del contrato de compra.</t>
  </si>
  <si>
    <t xml:space="preserve">* Formato de ingresos y salidades, y solicitudes almacen.                               * formato de acta de entraga al almacen y soportes </t>
  </si>
  <si>
    <t>Stock bienes y suministors entregados / # de pedidos de bienes y suministros.                                                                                -                                                -No de actas de entrada al almacen / No total de compras realizadas</t>
  </si>
  <si>
    <t>se da cumplimiento al manual de almacen consistente en ingreso soportado con facturación,  ingresos fisicos verificados junto al supervisor del contrato,  luego se ingresan en el módulo de inventarios  y se  imprimen ingresos para los proceso contables y administrativos.
(acciones de mantenimiento) 
expediente archivo de gestión de almacen, carpeta comprobantes de entrada y salidas de almacen, entradas de almacen</t>
  </si>
  <si>
    <t>El area administrativa y financiera cuenta con personal de apoyo, quienes coayudan en la revision de los CDP y CRP, que esten bien diligenciados, se generaron 157 Certificados de Disponibilidad y 328 Registros presupuestales.De los cuales se anularon 31 cdp y 04 crp debido principalmente por modificacion de fechas y valores presupuestales.</t>
  </si>
  <si>
    <t>El area de tesoreria, realiza el ingreso de los recursos en tiempo real, una vez se conoce del credito en las diferentes cuentas corrientes. En el ultimo trimestre, se generaron 2 Notas Creditos y se anuló 01 , y se realizaron 02 notas credito y se anuló una. Comprobantes de ingreso se generaron 47  y se anularon 02. Sí se refleja la realidad presupuestal</t>
  </si>
  <si>
    <t>Estado a Marzo 31 de 2021</t>
  </si>
  <si>
    <t>Estado Enero a Marzo 31 de 2021</t>
  </si>
  <si>
    <t>Se realizo permanentemente la revisión y monitoreo de los saldos en  libro de Bancos,y el  Portal empresarial</t>
  </si>
  <si>
    <t>se realizan constamente recomendaciones para la prevenciones de accidentes de trabajo, se realizan constamente recomendaciones sobre la prevencion de la covid-19, con el fin de prevenir la propagacion del mismo, se solicitan cotizaciones para iniciar con el proceso de los examenes laborales.</t>
  </si>
  <si>
    <t>Se realizo la charla sobre responsabilidades dentro del sistema de gestion y las reuniones con los comites dando cumplimiento al plan de trabajo anual y al plan de capacitaciones, se procura por realizar capacitaciones y charlas de manera virtual con el fin de dar cumplimiento a la legislacion nacional en lo relacionado con la COVID-19</t>
  </si>
  <si>
    <t>Se realizan constantemente las pausas activas, con el fin de generar un descanso durante la jornada laboral y generando conciencia sobre la higiene postural, igualmente se vigila permanente la postura del personal en el puesto de trabajo, por medio de inspecciones.</t>
  </si>
  <si>
    <t>En el primer trimestre  se  elaboraron tres (03) conciliaciones entre las areas de presupuesto, tesoreria y contabilidad. Se ejecutaron 298 ordenes de pago 298 . Indicador = 293/298 =</t>
  </si>
  <si>
    <t>En el primer trimestre se elaboraron  306 comprobantes de egreso . Se presentaron (03) declaraciones de retencion en la fuente en la administracion de impuesstos y aduanas nacionales.y ante la  secretaria de hacienda de armenia retenciones de reteica  (2 )  febrero y marzo de  2021.</t>
  </si>
  <si>
    <t>El area de presupuesto  genera las ejecuciones presupuestales de ingresos y gastos, el area de tesoreria el saldo de bancos y el   area de contabilidad   el balance  con estos documentos revisamos y generamos las conciliaciones.</t>
  </si>
  <si>
    <t>Existe ya una  politica de seguridad y privacidad de la informacion según resolucion No 082 de 16  de julio de 2020 , la anterior resolucion se encuetra publicada en  la pagina web.     26  de los  31 equipos de computo se encuentran con el aplicativo de seguridad fortyclient</t>
  </si>
  <si>
    <t>31 equipos de computo de la entidad tienen cada uno su hoja de vida pendiente para actualizar en la presente vigencia 2021 y en cuanto al licenciamiento algunos ya estan proximos a requeriri una nueva licencia del  sistema operativo, identifica que de windows 10 son 10 equipos,  equipos de windows 8 dos equipos, 17 windows 7,xp 1, 1 server.</t>
  </si>
  <si>
    <t>para este periodo  se realizaron copias de seguridad de los meses de enero a abril, copia que es guardada en el disco duro extraible del area administrativa y financiera y se entrega CD con la copia de seiridad para ser guardado en un lugar externo a la sede de indeportes</t>
  </si>
  <si>
    <t>la socializacion se hizo por medio de correos institucionales  donde se anexo la resolucion 082 asi como el plan para conocimiento de los jefes de area.</t>
  </si>
  <si>
    <t xml:space="preserve">el servidor de la entidad cuenta con una conexión local de 60 megas de internet los cuales permiten el buen desarrollo del trabajo de los funcionarios encargados de la parte financiera  a traves del programa Publifinanzas, en caso de requerir el teletrabajo se cuenta con conexion remota para garantizar el pleno desarrollo de las actividades del area. </t>
  </si>
  <si>
    <t>Durante el primer trimestre de la vigencia 2021, se manera constante se viene actualizando las hojas de vida de los funcionarios de planta del Instituto Departamental de Deporte y Recreacion del Quindío, con el fin de dar cumplimiento a la normatividad  expedida por la funcion publica.
14 hojas de vida actualizadas/ 14 personas activas en el instituto</t>
  </si>
  <si>
    <t xml:space="preserve">Durante el primer trimestre de la vigencia 2021, se realizo la induccion de funcionario David Alberto Rojas, en el cargo de tecnico de deorte asociado, dando a conocer el contenido del manual de funciones el 16 de marzo de 2021.
El proceso de reinducion al personal de instituto departamental de deporte y recreacion del Quindio esta programado para el segundo semestre de la vigencia 2021
</t>
  </si>
  <si>
    <t>las salidas de almacen e ingresos se realizan mediante la implemntacion de los formatos estandarizados, en aplicación del manual de procesos de procedimientos de almacen.
Evideencia. Carpeta archivo de gestion area adminsitativa y financiera, almacen, salidas y entradas de almacen.</t>
  </si>
  <si>
    <t xml:space="preserve">Durante el periodo no se han programado visitas de control , </t>
  </si>
  <si>
    <t>Diurante el perioodo no se han generado reporte de perdida o hurto de elementos.</t>
  </si>
  <si>
    <t>las salidas de almacen e ingresos se realizan mediante la implementacion de los formatos estandarizados, en aplicación del manual de procesos de procedimientos de almacen.
Evideencia. Carpeta archivo de gestion area adminsitativa y financiera, almacen, salidas y entradas de almacen. se realizaron 46 entregas. 
Evideencia. Carpeta archivo de gestion area adminsitativa y financiera, almacen, salidas  de almacen.</t>
  </si>
  <si>
    <t>Estado 1 Abril a Junio 30 de 2021</t>
  </si>
  <si>
    <t>Estado de 1 Julio a Septiembre 31 de 2021</t>
  </si>
  <si>
    <t>Estado de 1 septiembre a diciembre 31 de 2021</t>
  </si>
  <si>
    <t xml:space="preserve">* Por hurto de archivo.              </t>
  </si>
  <si>
    <t>Documentos de archivo con registro historico y/o de vigencias anteriores que no se encuentran fisicamente.</t>
  </si>
  <si>
    <t>Brindar informacion errada.                -Omision de informacion               - Demandas contra el insituto o procedimientos judiciales.             -Sanciones por entes de control.</t>
  </si>
  <si>
    <t>* Formato de control de prestamo.                      * Aplicación de las tablas de retencion.                           * Restringir el acceso a personal no autorizado.</t>
  </si>
  <si>
    <t>* Implementar el formato de control de prestamos.            * Aprobacion y acta de comité IGD de baja de documentos.                                * Adoptar medidas de seguridad para el acceso a las instalaciones.</t>
  </si>
  <si>
    <t xml:space="preserve">Lider de Archivo central </t>
  </si>
  <si>
    <t>* Formato de control de prestamo de docuemntos.                       * Actas de comité.                     * Verificacion del sistema de seguridad de las instalaciones.</t>
  </si>
  <si>
    <t xml:space="preserve"># de documentos prestados/# total de documentos solicitados </t>
  </si>
  <si>
    <t>se aplica el FUID control  de prestamo y consulta de archivos.  Carpeta archivo de gestión 2019 archivo, expediente 01.  (Accion de mantenimiento).
El acceso al archivo central esta enfocado unica y exlusivamente a la servidora pública con funciones de archivo, quien tiene  bajo su custodia las llaves de acceso.</t>
  </si>
  <si>
    <t>se viene implementando  los formatos estandarizados de solicitud y prestamo de documentos (control documental). A la fecha no se han solicitado expedientes del archivo central  en calidad de prestamo o consulta.
evidencia: carpeta de control documental, archivo de gestion, Area administrativa y Financiera, unidad productora Archivo.</t>
  </si>
  <si>
    <t xml:space="preserve">            *  Por dar de baja a documentos sin cumplimiento de tabla de retencion</t>
  </si>
  <si>
    <t>Documentos de archivo  que no se encuentran fisicamente.</t>
  </si>
  <si>
    <t xml:space="preserve">se viene implementando  los formatos estandarizados de solicitud y prestamo de documentos (control documental). A la fecha no se han solicitado expedientes del archivo central  en calidad de prestamo o consulta.
evidencia: carpeta de control documental, archivo de gestion, Area administrativa y Financiera, unidad productora Archivo. </t>
  </si>
  <si>
    <t xml:space="preserve">Extravio de documentos </t>
  </si>
  <si>
    <t>Alteracion, extravio o manipulacion de documentos oficiales.</t>
  </si>
  <si>
    <t>* Alteracion de informacion                      * Omision de la informacion.                         * Demandas contra el instituto o procedimientos judiciales.                       * Sanciones por entes de control.</t>
  </si>
  <si>
    <t>Implementar el formato de control de prestamos.                   * documentos foliados, cumplir con los protocolos de solicitud de la informacion.                                   * Restriccion de acceso a personal no autorizado.</t>
  </si>
  <si>
    <t xml:space="preserve">Lider de Archivo Central </t>
  </si>
  <si>
    <t>* Formato de control de prestamo de documentos.</t>
  </si>
  <si>
    <t>se aplica el FUID control  de prestamo y consulta de archivos.  Carpeta archivo de gestión 2019 archivo, expediente 01.  (Accion de mantenimiento).
se adelanta el mejoramiento de las condiciones de custodia y almacenamiento de los inventarios documentales, según contrato de servicio Nro. ---- , obligaciones específicas  
El acceso al archivo central esta enfocado unica y exlusivamente a la servidora pública con funciones de archivo, quien tiene  bajo su custodia las llaves de acceso.</t>
  </si>
  <si>
    <t>Fuerza Mayor</t>
  </si>
  <si>
    <t>Fenomeno Natural (Incendio o Inundación, otros)</t>
  </si>
  <si>
    <t>Perdida de toda la documentación del Archivo Central</t>
  </si>
  <si>
    <t>* Aplicar medidas de prevencion a corto plazo</t>
  </si>
  <si>
    <t>Ubicación de documentos dentro de las estanterias.                                         - Implementar sistema de gestion de seguridad y salud de control de plagas.</t>
  </si>
  <si>
    <t xml:space="preserve">Lider de Archivo central - Jefe adminsitrativa y financiera </t>
  </si>
  <si>
    <t xml:space="preserve">Actas de visita con especificaciones </t>
  </si>
  <si>
    <t># de visitas de control realizadas  /# total de visitas en el año (4)</t>
  </si>
  <si>
    <t>Aplicado bajo el cumplimiento de la resolucion  No. 0333 del 28 de diciembre del 2018,  Sistema de Gestion de Seguiridad y Salud en el trabajo  de INDEPORTES QUINDIO, y el  Plan de Emergencia institucional.</t>
  </si>
  <si>
    <t xml:space="preserve">Durante este periodo no se ha realizado visita de inspeccion de seguridad y salud en sitio toda vez que se viene hciendo cambio de sede, sin embargo se cuenta con un esquema general de SGSST que invlolucra las areas de archivo de gestion y central, aporbado e implementado mediante la resolucion 306 del 2019. mediante la cual se actualizó el sistema de gestion de seguridad y salud en trabajo.
</t>
  </si>
  <si>
    <t xml:space="preserve"> condiciones del almacenamiento y conservacion inadecuados.</t>
  </si>
  <si>
    <t xml:space="preserve">documentacion del archivo central con deterioro en la informacion. </t>
  </si>
  <si>
    <t xml:space="preserve">Perdida de la informacion parcial o total.                                                  -No disponibilidad de la documentacion al requerirse </t>
  </si>
  <si>
    <t>* Revision periodica de la documentacion archivada para detectar cualquier anomalia que pueda deteriorarla</t>
  </si>
  <si>
    <t>Definir documentalmente el control para evitar el deterioro de la documentación.</t>
  </si>
  <si>
    <t xml:space="preserve">Actas de reunion con especificaciones </t>
  </si>
  <si>
    <t>Se adelanta el mejoramiento de las condiciones de custodia y almacenamiento de los inventarios documentales, según contrato de servicio Nro. ---- , obligaciones específicas  
El acceso al archivo central esta enfocado unica y exlusivamente a la servidora pública con funciones de archivo, quien tiene  bajo su custodia las llaves de acceso.</t>
  </si>
  <si>
    <t>mediante el cumplimeitno del contrato 011 de 2021 se vienen ejecutando acciones de revisión periodica de la documentacion y aplicaicones de las condicioens de conservacion documental que permiten un control permanente  sobre la produccion documetnal que reposa en el archivo central.
asi mismo mediante los contratos Nro 024, 035 y 011 de 2021 se ejecutan acciones de conservacion documental de los archivos de gestión de la institución.</t>
  </si>
  <si>
    <t>Desconocimiento del del Plan de desarrollo Departamental en lo concerniente a las metas y productos del  Instituto Departamental de deporte y Recreacion del Quindio</t>
  </si>
  <si>
    <t>Proyectos ejecutados de forma inadecuada sin  el debido cumplimiento de las metas del Plan de Desarrollo Departamental</t>
  </si>
  <si>
    <t>Realizar el segumiento mensual de la ejecucion de los proyectos de inversion con respecto a los bancos de programas y proyectos certificados</t>
  </si>
  <si>
    <t>*Realizar la verificacion  que los objetos contractuales sean coherentes al cumplimiento al plan de desarrollo Departamental           
*Realizarel seguimiento y control de los certificados de bancos y programas de proyectos expedidos</t>
  </si>
  <si>
    <t xml:space="preserve">Realizar el respectivo  Seguimiento y control  a los certificados de bancos de programs y proyectos expedidos </t>
  </si>
  <si>
    <t># De Bancos de Proyectos Certficiados/ # De Bancos de Proyectos  solicitados</t>
  </si>
  <si>
    <t>Desconocimiento de los instrumentos de planificacion adoptados a nivel nacional depaertamental e institucional</t>
  </si>
  <si>
    <t>Incumplimientos enla entraga de los informes requeridos por los diferentes entes de control</t>
  </si>
  <si>
    <t>Realizar el seguimiento a los instrumentos de planificacion requeridos , segun el cronograma establecido</t>
  </si>
  <si>
    <t>*Realizar el seguimiento al cronograma de los informes y reportes requeridos por los diferentes entidades publicas</t>
  </si>
  <si>
    <t xml:space="preserve">Reporte de los instrumentos de planificacion  entregados a las diferentes entidades publicas: 
*Mapas de riesgos
*planes de accion
*plan anticorrupcion
*Reportes SPI-DNP
  </t>
  </si>
  <si>
    <t># se reportes en la plataforma SPI-DNP realizados/# de seguimientos porgramados en la vigencia</t>
  </si>
  <si>
    <t># reportes realizados al plan de accion  / # de reportes programados en la vigencia</t>
  </si>
  <si>
    <t># seguimientos al plan anticorrupcion/# de reportes programados en la vigencia</t>
  </si>
  <si>
    <t>Falta de personal idoneo para la formulacion y estructuracion  de los proyectos de inversion del Instituto Departamental de Frporte y Recreacion del Quindio</t>
  </si>
  <si>
    <t xml:space="preserve">Proyectos mal estructurados y sin enfoque al cumplimiento de las metas del Plan de Desarrollo </t>
  </si>
  <si>
    <t>Realizar de manera idonea la estructuracion, formulacion y ajustes de los proyectos, en cumplimiento al plan de desarrollo</t>
  </si>
  <si>
    <t xml:space="preserve">Proyectos formulados en la Metodología MGA,  anexos de los proyectos de inversion, solicitudes de ajustes </t>
  </si>
  <si>
    <t># de ajustes realizados a los proyectos de inversion/ # de proyectos formulados</t>
  </si>
  <si>
    <t>Durante el primer trimestre de la vigencia 2021, se han certificado dentro de los programas: Fomento a la recreación, la actividad física y el deporte para desarrollar entornos de convivencia y paz "Tú y yo en la recreación y en deporte",Formación y preparación de deportistas. "Tú y yo campeones", un total de 94 Bancos de Programas y Proyectos/ 94 bancos de progrramas y proyectos solcitados</t>
  </si>
  <si>
    <t xml:space="preserve">Durante el primer trimestre de la vigencia 2021 , se han realizados los reportes mensuales correspondientes al mes de enero febrero y marzo
#3 reportes en la plataforma SPI-DNP realizados/# 12 de seguimientos programados en la vigencia
</t>
  </si>
  <si>
    <t>Durante el primer trimestre de la vigencia 2021 , se realizo el seguimiento al plan de accion correspondiente a los recursos de inversion del area tecnica del primer trimestre de la vigencia 2021
#1  reporte realizado al plan de accion  / # 4 reportes programados en la vigencia</t>
  </si>
  <si>
    <t>Durante el primer trimestre de la vigencia 2021  no se ha desarrollado el seguimiento al plan anticorrupcion debido a que este reporte se realiza cuatrimestral
# 0 seguimientos al plan anticorrupcion/# 3 reportes programados en la vigencia</t>
  </si>
  <si>
    <t>Durante el primer trimestre se realizo un ajuste Por medio de la resolución 020 del 10 de febrero de 2021, el cual se adiciona parcialmente los recursos del balance de la vigencia fiscal 2020, al presupuesto de ingresos y gastos de inversión  del Instituto Departamental de deporte y recreación del Quindío, Indeportes Quindío
# 2 ajustes realizados a los proyectos de inversion/ # 3 proyectos formulados</t>
  </si>
  <si>
    <t>Estado de Abril a Junio de 2021</t>
  </si>
  <si>
    <t>Estado Abril a Junio 30 de 2021</t>
  </si>
  <si>
    <t>En este trimestre, no se presentaron accidentes de trabajo,  ni hubo reporte de enfermedades laborales.  también, se actualizó el protocolo de bioseguridad, conforme a la resolucion 777 de 2021, igualmente se realizan los estudios previos que a la fecha se encuentran en revision para el proceso de examenes medicos laborales, se vigila constantemente el cumplimiento del protocolo de bioseguridad (uso del tapabocas).</t>
  </si>
  <si>
    <t>Se realiza charla sobre comunicación acertiva y se realizan pausas activas constamente, se realiza capacitacion sobre manejo de extintores a la brigada de emergencias y personas interesadas sobre el tema, tambien se realizan las reuniones con los comites con el fin de darle cumplimiento al plan de trabajo anual, se realiza la socializacion de las politicas de bioseguridad con el fin de darle cumplimiento a la normativdad vigente</t>
  </si>
  <si>
    <t>En este trimestre, no se presentarón enfermedades laborales, se realizarón entre 2 o 3 pausas activas semanalmente, con el fin de generar un descanso durante la jornada laboral y generando conciencia sobre la higiene postural, Se realizan inspecciones de seguridad con el fin de mejorar los espacios de trabajo y así prevenir los accidentes de origen laboral.</t>
  </si>
  <si>
    <t>Estado a Junio 30 de 2021</t>
  </si>
  <si>
    <t>El formato implementado se encuentra estandarizado y corresponde al sugerido por el Archivo General. A la fecha no se han solicitado expedientes del Archivo central en calidad de prestamo o consulta.
evidencia: carpeta de control documental, archivo de gestion, Area administrativa y Financiera, unidad productora Archivo.</t>
  </si>
  <si>
    <t>A la fecha no se tiene estipulado la intervención del Archivo central, que de cómo resultado la baja de documentos.</t>
  </si>
  <si>
    <t>A partir del mes de Junio se traslado la sede de archivo para el edificio verona, sin embargo se cuenta con un esquema general de SGSST que involucra las areas de archivo de gestion y central, aprobado e implementado mediante la resolución 306 de 2019, mediante la cual actualizó el sistema de gestión de seguridad y salud en el trabajo. # de visitas realizadas (02), una (01) a la anterior y la otra a la nueva sede.</t>
  </si>
  <si>
    <t xml:space="preserve">Durante este periodo, se expidieron 163 certiticados de disponibilidad presupuestal, desde el rango (158-314) y 521 Registros  Presupuestales,  desde el rango (329-850).  La información se puede verificar en las carpetas ........ del archivo de la oficina y consultar en el  sotware de Publifinanzas, por consultas e informes.                                                  </t>
  </si>
  <si>
    <t xml:space="preserve">En este trimiestre, se anularon 27 certificados de disponibilidad:  en Abril,,,,,, en Mayo,,,,, y en Juniio,,,,,, y en Registros presupuestales: en Abril,,,,,, en Mayo,,,,, y en Junio.,,,, las anulaciones se deben por no cambiar la fecha en el sistema y </t>
  </si>
  <si>
    <r>
      <t>El area de tesoreria, realiza el ingreso de los recursos en tiempo real, una vez se conoce del credito en las diferentes cuentas corrientes. En el ultimo trimestre, se generaron 11  Notas Creditos y  no se realiz</t>
    </r>
    <r>
      <rPr>
        <sz val="11"/>
        <rFont val="Arial"/>
        <family val="2"/>
      </rPr>
      <t>aron anulaciones, se realizaron 112 notas debito  y se anularon 06 , Comprobantes de ingreso</t>
    </r>
    <r>
      <rPr>
        <sz val="11"/>
        <color theme="1"/>
        <rFont val="Arial"/>
        <family val="2"/>
      </rPr>
      <t xml:space="preserve"> se generaron 55  y se anularon 01. Sí se refleja la realidad presupuestal</t>
    </r>
  </si>
  <si>
    <t xml:space="preserve">Se cuenta con 29 computadores con antivirus y bloqueo de pagina. Existe ya una  politica de seguridad y privacidad de la informacion según resolucion No 082 de 16  de julio de 2020 , la anterior resolucion se encuetra publicada en  la pagina web.     </t>
  </si>
  <si>
    <t>29 equipos de computo de la entidad tienen cada uno su hoja de vida pendiente para actualizar en la presente vigencia 2021 y en cuanto al licenciamiento algunos ya estan proximos a requeriri una nueva licencia del  sistema operativo, identifica que de windows 10 son 10 equipos,  equipos de windows 8 dos equipos, 17 windows 7,xp 1, 1 server.</t>
  </si>
  <si>
    <t>para este periodo  se realizaron copias de seguridad de los meses de Abril a Junio (03), copia que es guardada en el disco duro extraible del area administrativa y financiera y se entrega CD con la copia de seiridad para ser guardado en un lugar externo a la sede de indeportes.</t>
  </si>
  <si>
    <t>el servidor de la entidad cuenta con una conexión local de 60 megas de internet los cuales permiten el buen desarrollo del trabajo de los funcionarios encargados de la parte financiera  a traves del programa Publifinanzas, en caso de requerir el teletrabajo se cuenta con conexion remota para garantizar el pleno desarrollo de las actividades del area.  funcionario que cuenta con ingreso (01).</t>
  </si>
  <si>
    <t>Estado Abril  a Junio 30 de 2021</t>
  </si>
  <si>
    <t xml:space="preserve">En este trimestre no se hizo ninguna capacitación, para el proximo informe se piensa hacer induccion sobre la politica de seguridad de la informacion. </t>
  </si>
  <si>
    <t>Numeros de cuentas pagadas 328 y 04 cuatro ordenes de pago anuladas, con  los debidos soportes Todas las Ordenes de pago y las notas Tesorales se encuentran con todos los soportes legales.</t>
  </si>
  <si>
    <t xml:space="preserve">Se ha implementado  los formatos de ingreso, salida y entrega de elementos. Evidencia reposa en carpeta de entradas y salidas de almacen 2021.
- Entradas (4169 elementos de inventario inicial que correpsonde a elementos adquiridos durante vigencias anteriores.), durante el periodo se ralizo una (01) entrada de almacèn movimiento. Nro 380.
- Salidas desde el movimiento Nro 910 al 950 (modulo publifinanzas) el cual incluye movimeintos de salidas  en calidad de prestamo, hasta tanto no se realice el ajuste del modulo en la modalidad de prestamo de elementos sin afectacion contable soble los movimientos realizados.
La empresa de vigilancia hacen relacion en minuta de seguridad al  momento de salida de elementos  de almacen, se verifica  la salida fisica de elementos de almacen contra acta de salida emitida.
 Evidencia reposa en carpeta de entradas y salidas de almacen 2021.
</t>
  </si>
  <si>
    <t>Esta programada la reunion de inventarios para el mes de septiembre y el número de solicitudes  de bienes y suministros fue de cuarenta (40) desde el 910-950 (modulo publifinanzas).</t>
  </si>
  <si>
    <t>Durante el segundo trimestre de la vigencia 2021, de manera constante se viene actualizando las hojas de vida de los funcionarios de planta del Instituto Departamental de Deporte y Recreacion del Quindío, con el fin de dar cumplimiento a la normatividad  expedida por la funcion publica.
14 hojas de vida actualizadas/ 14 personas activas en el instituto</t>
  </si>
  <si>
    <t>Diurante este periodo no se hicieron compras.</t>
  </si>
  <si>
    <t xml:space="preserve">Números de chequeras  (03) tres  y (03) tres Token, siempre se mantienen custodiados en la caja aFuerte de la Tesoreria. </t>
  </si>
  <si>
    <t xml:space="preserve">Durante este trimestre, se reportarón (05) Anulaciones de pagos. Para el proximo informe se hará un minicioso informe de las insconsistencias detectadas tanto de este trimestre como del próximo. </t>
  </si>
  <si>
    <t>Para este periodo, se realizarón 614 pagos y ningun pago rechazados por no tener saldo.</t>
  </si>
  <si>
    <t xml:space="preserve">Durante el segundo trimestre de la vigencia 2021, no hubo inducciones, ya que no hubo vinculación de personal, para el próximo trimestre se  programó reinducción para todo el personal.
</t>
  </si>
  <si>
    <t>Estado de Julio a septiembre de 2021</t>
  </si>
  <si>
    <t>Estado Julio a septiembre 30 de 2021</t>
  </si>
  <si>
    <t>Para el tercer trimestre, se realizarón las siguientes Reinducciones:   1- Mediante Circular No.002 de septiembre 01/2021,  referente al tema de  " Publicacion de Informes y Actas de Supervision en la plataforma Secop II". (las evidencias reposan en el archivo de la oficina de Juridica). 2- El 30 de septiembre/2021,se hizo Reinducción, por parte  de los jefes de Control Interno y del area técnica,donde se trataron los siguientes temas:  Plataforma estrategica, Manual de Funciones, Codigo de integridad, Mapa de procesos  y estructura operacional , Caracterizacion de procesos y procedimientos, Plan de accion , plan de desarrollo., tambien se hizo Reinduccion por parte de la profesional que maneja lo de la seguridad y salud en el trabajo. (Las evidencias reposan en los correos institucinalesde los funcionarios y listados de asistencia.) El día trece (13) de septiembre de 2021 se realizó una (01)  Induccion al funcionario Rosemberg Rivera Ruiz, en el cargo de Coordinador del Area Técnica. dando a conocer el contenido del Manual de Funciones. (reposa soporte del  acta en la hoja de vida).</t>
  </si>
  <si>
    <t>En este trimestre, se ha realizado la revisión de las 14 hojas de vida de los funcionarios de planta y fueron actualizadas con las novedades que se presentarón de cada uno en este trimestre como son: Resoluciones de comisión de viaticos, Resoluciones por vacaciones, incapacidades, evaluacion de desempeño, permisos, actas, liquidaciones, ete...</t>
  </si>
  <si>
    <t>Se generan seis (06 ) Nóminas con sus respectivo ssoportes para el pago a 14 funcionarios del instituto, se les paga quincenalmente.</t>
  </si>
  <si>
    <t>Para el segundo trimestre se  generarón (06 ) planillas de Nóminas con sus respectivos soportes, correspondiente a la primera y segunda quincena de los meses de Abril, Mayo y Junio/2021,  para el pago a 14 funcionarios del instituto. (Los pagos se generan todos los meses sin error alguno.</t>
  </si>
  <si>
    <t>Para el tercer trimestre, se generarón siete planillas de Nómina con sus respectivos comprobantes, de las cuales seis (06) corresponden  a la primera y segunda de los meses de Julio, Agosto y Septeimbre/2021 y la otra planilla fué el pago del Retroactivo de los sueldos de los funcionarios del Instituto ( Los soportes de las Nóminas  se encuentran debidamente archivadas  conforme a las tablas de retención).</t>
  </si>
  <si>
    <t>Durante este trimestre, se elabora mensualmente  una planilla para el pago de la seguridad social de los funcionarios de planta del Instituto Departamental de Deporte y Recreacion del Quindio
#  03  planillas de seguirdad social  generadas sin errores / # 03 planillas de seguridad social mensuales elaboradas.</t>
  </si>
  <si>
    <t>Durante este trimestre, se elaborarón 03 planillas mensualment,e para el pago de la seguridad social de los funcionarios de planta del Instituto Departamental de Deporte y Recreacion del Quindio
#  03  planillas de seguirdad social  generadas sin errores / # 03 planillas de seguridad social mensuales elaboradas.</t>
  </si>
  <si>
    <t>Durante este trimestre, se elaboró mensualmente  por los meses de Julio, Agosto y Septeimbre /2021, cada planilla para el pago de la seguridad social de los funcionarios de planta del Instituto Departamental de Deporte y Recreacion del Quindio
#  03  planillas de seguirdad social  generadas sin errores / # 03 planillas de seguridad social mensuales elaboradas.</t>
  </si>
  <si>
    <t>En este trimestre, se realizaron 25 pausas activas (03 por semanas) , con el fin de generar un descanso durante la jornada laboral y generando conciencia sobre la higiene postural.  Se realizaron inspecciones al puesto de trabajo el día lunes 27 de septiembre. se realizó capacitacion sobre normas de trabajo seguro el día 07 de julio, se realizó induccion y reinduccion el día 30 de septiembre. se realizó charla sobre comunicacion afectiva el día 26 de agosto. se realizó capacitacion sobre riesgo psicosocial el día 07 de septiembre.  se promovió el bienestar laboral por medio de la actividad del amigo secreto, celebrada el día 27 de septiembre de 2021.</t>
  </si>
  <si>
    <t>En este trimestre,  no se presentaron accidentes de trabajo, ni hubo reportes de enfermedades laborales. se realizarón 36 pausas activas,  (3 por semanas) , con el fin de generar un descanso durante la jornada laboral y generando conciencia sobre la higiene postural. Se realizaron inspecciones al puesto de trabajo el día lunes 27 de septiembre. se realizó capacitacion sobre normas de trabajo seguro el día 07 de julio, se realizó induccion y reinduccion el día 30 de septiembre.</t>
  </si>
  <si>
    <t>En este trimestre, Se realizaron 25 pausas activas (3 por semanas), se realizo inspeccion al puesto de trabajo en acompañamiento del fisioterapeuta de la ARL, con el fin de mejorar el entorno laboral. (Las evidencias reposan en la carpeta de la oficina Adminstrativa ).</t>
  </si>
  <si>
    <t>Con corte  30 de septiembre/2021, Se cuenta con 29 computadores con antivirus y bloqueo de pagina. Existe ya una  politica de seguridad y privacidad de la informacion según resolucion No 082 de 16  de julio de 2020 , la anterior resolucion se encuetra publicada en  la pagina web.</t>
  </si>
  <si>
    <t>Con corte 30 de septiembre/2021, hay 29 equipos de computo de la entidad tienen su hoja de vida actualizada, esta información se encuentra en un aplicativo que se implemento para el manejo de inventario de estos elementos, dicho aplicativo se encuentra en un servidor local y se puede ver desde cualquier computador desde la siguiente dirección ip 192.168.1.90 y en cuanto a las licencias se esta realizando el proceso para la compra de estas.</t>
  </si>
  <si>
    <t>para este periodo  se realizaron copias de seguridad de los meses de Julio a septiembre  (03), copia que es guardada en el disco duro extraible del area administrativa y financiera y se entrega CD con la copia de seiridad para ser guardado en un lugar externo a la sede de indeportes.</t>
  </si>
  <si>
    <t>Estado a septiembre 30 de 2021</t>
  </si>
  <si>
    <t xml:space="preserve">Mediante el cumplimiento de los contratos 149, 147 y 151 de 2021 se vienen ejecutando acciones de revisión periodica de la documentacion y de las condiciones de conservacion y control permanente  sobrelos expedientes  que reposan en el archivo central.
</t>
  </si>
  <si>
    <t>el archivo cental  se encuntra inmerso en el esquema general de SGSST  aprobado e implementado mediante la resolución 306 de 2019, mediante la cual actualizó el sistema de gestión de seguridad y salud en el trabajo. # de visitas realizadas (01).</t>
  </si>
  <si>
    <t>El formato implementado se encuentra estandarizado y corresponde al sugerido por el Archivo General. Durante el periodo fueron solicitados dos (02) expedientes  del Archivo central,en calidad de prestamo o consulta.
- carpeta ordenes de pago 1999, requeridos pagos a proteccion.
- expediente ordenes de pago nro 649, 911, 1126, 1260 de 2015.
Evidencia: carpeta de control documental, archivo de gestion, Area administrativa y Financiera, unidad productora Archivo.</t>
  </si>
  <si>
    <t>En el area de pressupuesto se generaron las correspondientes ejecuciones presupuestales de ingresos y gastos, en el area de tesoreria el saldo de bancos y el area de contabilidad el balance con estos documentos elaboramos las conciliaciones entre areas</t>
  </si>
  <si>
    <t xml:space="preserve">En el tercer  trimestre  se  elaboraron tres (03) conciliaciones entre las areas de presupuesto, tesoreria y contabilidad. Y Se ejecutarón ochocientas ( 800)  Ordenes de pago. </t>
  </si>
  <si>
    <t xml:space="preserve">En el segundo trimestre  se  elaboraron tres (03) conciliaciones entre las areas de presupuesto, tesoreria y contabilidad. Se realizarón  614 Ordenes de pago. </t>
  </si>
  <si>
    <t xml:space="preserve">Durante el segundo trimestre se elaboraron 614 comprobantes de egreso . Se presentaron (06) declaraciones de retencion en la fuente en la administracion de impuesstos y aduanas nacionales.y ante la  secretaria de hacienda de armenia retenciones de reteica. . </t>
  </si>
  <si>
    <t>En este periodo el Plan de Cuentas, se generaron las correspondientes ejecuciones presupuestales de ingresos y gastos por el area de presupuesto, el informe de saldos de bancos por el area de tesoreria y el balance por el area de contabilidad.  Sin ninguna novedad.</t>
  </si>
  <si>
    <t>En el tercer  trimestre se elaborarón 800 comprobantes de egreso . Se presentaron (03) declaraciones de retencion en la fuente en la administracion de impuesstos y aduanas nacionales.y ante la  secretaria de hacienda de armenia retenciones de reteica  (2 )  Julio y Agosto de  2021.</t>
  </si>
  <si>
    <t>Durante el tercer trimestre se realizarón los respectivos certificados de disponibilidad presupuestal y certificados de registro presupuestal para el área administrativa y financiera, jurídica y técnica del instituto departamental de Deporte y Recreacion.</t>
  </si>
  <si>
    <t>El Area administrativa y financiera cuenta con personal de apoyo, quienes coayudan en la revision de los CDP y CRP, que esten bien diligenciados, se generaron 158 Certificados de Disponibilidad desde el cdp 322 del 06 de julio al cdp 480 del 30 de septiembre, y 526 Registros presupuestales desde el crp 851 del 02 de julio al crp 1377 del 30 de septiembre.De los cuales se anularon 36 cdp y 28 crp debido principalmente por modificacion de fechas y valores presupuestales.</t>
  </si>
  <si>
    <r>
      <t>El area de tesoreria, realiza el ingreso de los recursos en tiempo real, una vez se conoce del credito en las diferentes cuentas corrientes. En el tercer trimestre, se generaron 09 Notas Creditos y  se realizaron 7 anulaciones</t>
    </r>
    <r>
      <rPr>
        <sz val="11"/>
        <rFont val="Calibri"/>
        <family val="2"/>
        <scheme val="minor"/>
      </rPr>
      <t>, se realizaron 122 notas debito  y se anularon 03 , Comprobantes de ingreso</t>
    </r>
    <r>
      <rPr>
        <sz val="11"/>
        <color theme="1"/>
        <rFont val="Calibri"/>
        <family val="2"/>
        <scheme val="minor"/>
      </rPr>
      <t xml:space="preserve"> se generaron 53  y se anularon 02. Sí se refleja la realidad presupuestal</t>
    </r>
  </si>
  <si>
    <t>En la caja Fuerte de la Tesoreria se encuetran custodiadas cuatro (4)  Chequeras y tres (3) Token del Portal Transacional del Banco Davivienda.</t>
  </si>
  <si>
    <t>En este Trimestre se pagaron 800 Ordenes de pago y se anularon 28, las cuales se encuentran Archivadas con sus debidos soportes, al igual que las Notas Debito y las  Notas Tesorales.</t>
  </si>
  <si>
    <t>Para arealizar  cada pago se verifico Nombre Completo, número de NIT/ Cédula de Ciudadanía y  su respectiva Cuenta Bancaria ,  Daviplata y*/o NEQUI.</t>
  </si>
  <si>
    <t>Durante este Trimestres  se  realizaron los pagos exitosamente. Teniendo encuenta la permanente Revisión de Saldos en Libros de Bancos y  saldo en el Portal Empresarial del Banco Davivienda.</t>
  </si>
  <si>
    <t xml:space="preserve">Se ha implementado  los formatos de ingreso, salida y entrega de elementos. Evidencia reposa en carpeta de entradas y salidas de almacen 2021.
- no se registraron entradas en el periodo
- Salidas desde el movimiento Nro 951 al 1013 (modulo publifinanzas) el cual incluye movimeintos de salidas  en calidad de prestamo, hasta tanto no se realice el ajuste del modulo en la modalidad de prestamo de elementos sin afectacion contable soble los movimientos realizados.
La empresa de vigilancia hacen relacion en minuta de seguridad al  momento de salida de elementos  de almacen, se verifica  la salida fisica de elementos de almacen contra acta de salida emitida.
 Evidencia reposa en carpeta de entradas y salidas de almacen 2021.
</t>
  </si>
  <si>
    <t>se realizò  la revision de inventarios (bienes muebles) en  el mes de septiembre, con el fin de corroborar la custodia de los mismos por parte del personal encargado. El número de solicitudes  y movimientos de salida fue de sesenta y dos (62) desde 951 al 1013 (modulo publifinanzas), incluye los prestamos temporales de almacén.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</si>
</sst>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0.0%"/>
  </numFmts>
  <fonts count="37" x14ac:knownFonts="1">
    <font>
      <sz val="11"/>
      <color theme="1"/>
      <name val="Calibri"/>
      <family val="2"/>
      <scheme val="minor"/>
    </font>
    <font>
      <sz val="11"/>
      <color theme="1"/>
      <name val="Calibri"/>
      <family val="2"/>
      <scheme val="minor"/>
    </font>
    <font>
      <b/>
      <sz val="11"/>
      <color theme="1"/>
      <name val="Calibri"/>
      <family val="2"/>
      <scheme val="minor"/>
    </font>
    <font>
      <sz val="9"/>
      <name val="Arial"/>
      <family val="2"/>
    </font>
    <font>
      <b/>
      <sz val="9"/>
      <name val="Arial"/>
      <family val="2"/>
    </font>
    <font>
      <sz val="12"/>
      <color theme="1"/>
      <name val="Calibri"/>
      <family val="2"/>
      <scheme val="minor"/>
    </font>
    <font>
      <b/>
      <sz val="12"/>
      <color theme="1"/>
      <name val="Calibri"/>
      <family val="2"/>
      <scheme val="minor"/>
    </font>
    <font>
      <b/>
      <i/>
      <sz val="9"/>
      <name val="Arial"/>
      <family val="2"/>
    </font>
    <font>
      <b/>
      <sz val="12"/>
      <name val="Arial"/>
      <family val="2"/>
    </font>
    <font>
      <b/>
      <sz val="8"/>
      <name val="Arial"/>
      <family val="2"/>
    </font>
    <font>
      <sz val="20"/>
      <color rgb="FFFF0000"/>
      <name val="Calibri"/>
      <family val="2"/>
      <scheme val="minor"/>
    </font>
    <font>
      <b/>
      <sz val="10"/>
      <name val="Arial"/>
      <family val="2"/>
    </font>
    <font>
      <b/>
      <sz val="10"/>
      <color theme="1"/>
      <name val="Calibri"/>
      <family val="2"/>
      <scheme val="minor"/>
    </font>
    <font>
      <b/>
      <sz val="18"/>
      <name val="Arial"/>
      <family val="2"/>
    </font>
    <font>
      <sz val="14"/>
      <color theme="1"/>
      <name val="Calibri"/>
      <family val="2"/>
      <scheme val="minor"/>
    </font>
    <font>
      <sz val="16"/>
      <color theme="1"/>
      <name val="Calibri"/>
      <family val="2"/>
      <scheme val="minor"/>
    </font>
    <font>
      <b/>
      <sz val="16"/>
      <color theme="1"/>
      <name val="Calibri"/>
      <family val="2"/>
      <scheme val="minor"/>
    </font>
    <font>
      <b/>
      <sz val="22"/>
      <color theme="1"/>
      <name val="Calibri"/>
      <family val="2"/>
      <scheme val="minor"/>
    </font>
    <font>
      <b/>
      <sz val="20"/>
      <color theme="1"/>
      <name val="Calibri"/>
      <family val="2"/>
      <scheme val="minor"/>
    </font>
    <font>
      <b/>
      <sz val="16"/>
      <color theme="2" tint="-0.89999084444715716"/>
      <name val="Candara"/>
      <family val="2"/>
    </font>
    <font>
      <sz val="10"/>
      <name val="Arial"/>
      <family val="2"/>
    </font>
    <font>
      <sz val="11"/>
      <color rgb="FF000000"/>
      <name val="Arial"/>
      <family val="2"/>
    </font>
    <font>
      <sz val="11"/>
      <name val="Arial"/>
      <family val="2"/>
    </font>
    <font>
      <sz val="11"/>
      <color rgb="FFFF0000"/>
      <name val="Calibri"/>
      <family val="2"/>
      <scheme val="minor"/>
    </font>
    <font>
      <sz val="24"/>
      <color rgb="FFFF0000"/>
      <name val="Calibri"/>
      <family val="2"/>
      <scheme val="minor"/>
    </font>
    <font>
      <b/>
      <sz val="14"/>
      <name val="Arial"/>
      <family val="2"/>
    </font>
    <font>
      <sz val="16"/>
      <color rgb="FFFF0000"/>
      <name val="Calibri"/>
      <family val="2"/>
      <scheme val="minor"/>
    </font>
    <font>
      <b/>
      <sz val="11"/>
      <name val="Arial"/>
      <family val="2"/>
    </font>
    <font>
      <b/>
      <u/>
      <sz val="11"/>
      <name val="Arial"/>
      <family val="2"/>
    </font>
    <font>
      <sz val="20"/>
      <color theme="1"/>
      <name val="Calibri"/>
      <family val="2"/>
      <scheme val="minor"/>
    </font>
    <font>
      <sz val="18"/>
      <color rgb="FFFF0000"/>
      <name val="Calibri"/>
      <family val="2"/>
      <scheme val="minor"/>
    </font>
    <font>
      <sz val="11"/>
      <color theme="1"/>
      <name val="Arial"/>
      <family val="2"/>
    </font>
    <font>
      <sz val="20"/>
      <color rgb="FFFF0000"/>
      <name val="Arial"/>
      <family val="2"/>
    </font>
    <font>
      <sz val="9"/>
      <color theme="1"/>
      <name val="Arial"/>
      <family val="2"/>
    </font>
    <font>
      <sz val="12"/>
      <name val="Calibri"/>
      <family val="2"/>
      <scheme val="minor"/>
    </font>
    <font>
      <sz val="11"/>
      <name val="Calibri"/>
      <family val="2"/>
      <scheme val="minor"/>
    </font>
    <font>
      <sz val="10"/>
      <color theme="1"/>
      <name val="Arial"/>
      <family val="2"/>
    </font>
  </fonts>
  <fills count="12">
    <fill>
      <patternFill patternType="none"/>
    </fill>
    <fill>
      <patternFill patternType="gray125"/>
    </fill>
    <fill>
      <patternFill patternType="solid">
        <fgColor rgb="FFFFFF99"/>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5" tint="0.79998168889431442"/>
        <bgColor indexed="64"/>
      </patternFill>
    </fill>
    <fill>
      <patternFill patternType="solid">
        <fgColor rgb="FFFFFF99"/>
        <bgColor rgb="FFFFFF99"/>
      </patternFill>
    </fill>
    <fill>
      <patternFill patternType="solid">
        <fgColor theme="2" tint="-9.9978637043366805E-2"/>
        <bgColor indexed="64"/>
      </patternFill>
    </fill>
    <fill>
      <patternFill patternType="solid">
        <fgColor theme="8" tint="0.59999389629810485"/>
        <bgColor indexed="64"/>
      </patternFill>
    </fill>
    <fill>
      <patternFill patternType="solid">
        <fgColor theme="6" tint="0.59999389629810485"/>
        <bgColor indexed="64"/>
      </patternFill>
    </fill>
    <fill>
      <patternFill patternType="solid">
        <fgColor rgb="FFFFFF66"/>
        <bgColor indexed="64"/>
      </patternFill>
    </fill>
    <fill>
      <patternFill patternType="solid">
        <fgColor theme="2"/>
        <bgColor indexed="64"/>
      </patternFill>
    </fill>
  </fills>
  <borders count="4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diagonal/>
    </border>
    <border>
      <left style="medium">
        <color indexed="64"/>
      </left>
      <right/>
      <top/>
      <bottom/>
      <diagonal/>
    </border>
    <border>
      <left/>
      <right style="thin">
        <color indexed="64"/>
      </right>
      <top/>
      <bottom/>
      <diagonal/>
    </border>
    <border>
      <left style="thin">
        <color indexed="64"/>
      </left>
      <right/>
      <top/>
      <bottom/>
      <diagonal/>
    </border>
    <border>
      <left/>
      <right style="medium">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diagonal/>
    </border>
    <border>
      <left style="thin">
        <color indexed="64"/>
      </left>
      <right style="thin">
        <color indexed="64"/>
      </right>
      <top/>
      <bottom/>
      <diagonal/>
    </border>
  </borders>
  <cellStyleXfs count="6">
    <xf numFmtId="0" fontId="0" fillId="0" borderId="0"/>
    <xf numFmtId="9" fontId="1" fillId="0" borderId="0" applyFont="0" applyFill="0" applyBorder="0" applyAlignment="0" applyProtection="0"/>
    <xf numFmtId="0" fontId="20" fillId="0" borderId="0"/>
    <xf numFmtId="16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cellStyleXfs>
  <cellXfs count="264">
    <xf numFmtId="0" fontId="0" fillId="0" borderId="0" xfId="0"/>
    <xf numFmtId="0" fontId="3" fillId="0" borderId="0" xfId="0" applyFont="1" applyAlignment="1">
      <alignment wrapText="1"/>
    </xf>
    <xf numFmtId="0" fontId="3" fillId="0" borderId="0" xfId="0" applyFont="1" applyAlignment="1">
      <alignment horizontal="center" textRotation="90" wrapText="1"/>
    </xf>
    <xf numFmtId="0" fontId="3" fillId="0" borderId="0" xfId="0" applyFont="1" applyAlignment="1">
      <alignment textRotation="90" wrapText="1"/>
    </xf>
    <xf numFmtId="0" fontId="4" fillId="0" borderId="0" xfId="0" applyFont="1" applyAlignment="1">
      <alignment wrapText="1"/>
    </xf>
    <xf numFmtId="0" fontId="5" fillId="0" borderId="0" xfId="0" applyFont="1" applyAlignment="1">
      <alignment vertical="center"/>
    </xf>
    <xf numFmtId="0" fontId="6" fillId="0" borderId="0" xfId="0" applyFont="1" applyAlignment="1">
      <alignment vertical="center" wrapText="1"/>
    </xf>
    <xf numFmtId="0" fontId="3" fillId="0" borderId="0" xfId="0" applyFont="1" applyBorder="1" applyAlignment="1">
      <alignment wrapText="1"/>
    </xf>
    <xf numFmtId="0" fontId="4" fillId="0" borderId="0" xfId="0" applyFont="1" applyBorder="1" applyAlignment="1">
      <alignment wrapText="1"/>
    </xf>
    <xf numFmtId="0" fontId="3" fillId="0" borderId="0" xfId="0" applyFont="1" applyBorder="1" applyAlignment="1">
      <alignment textRotation="90" wrapText="1"/>
    </xf>
    <xf numFmtId="0" fontId="7" fillId="0" borderId="1" xfId="0" applyFont="1" applyBorder="1" applyAlignment="1">
      <alignment horizontal="center" wrapText="1"/>
    </xf>
    <xf numFmtId="0" fontId="3" fillId="0" borderId="0" xfId="0" applyFont="1" applyBorder="1" applyAlignment="1">
      <alignment horizontal="left" vertical="center" wrapText="1"/>
    </xf>
    <xf numFmtId="0" fontId="3" fillId="0" borderId="0" xfId="0" applyFont="1" applyBorder="1" applyAlignment="1">
      <alignment horizontal="left" wrapText="1"/>
    </xf>
    <xf numFmtId="0" fontId="8" fillId="0" borderId="0" xfId="0" applyFont="1" applyAlignment="1">
      <alignment vertical="center" wrapText="1"/>
    </xf>
    <xf numFmtId="0" fontId="8" fillId="0" borderId="0" xfId="0" applyFont="1" applyAlignment="1">
      <alignment vertical="center"/>
    </xf>
    <xf numFmtId="0" fontId="3" fillId="0" borderId="2" xfId="0" applyFont="1" applyBorder="1" applyAlignment="1">
      <alignment wrapText="1"/>
    </xf>
    <xf numFmtId="0" fontId="0" fillId="0" borderId="0" xfId="0" applyFill="1" applyBorder="1" applyAlignment="1">
      <alignment vertical="center" wrapText="1"/>
    </xf>
    <xf numFmtId="0" fontId="9" fillId="0" borderId="0" xfId="0" applyFont="1" applyFill="1" applyBorder="1" applyAlignment="1">
      <alignment horizontal="center" vertical="center" wrapText="1"/>
    </xf>
    <xf numFmtId="0" fontId="3" fillId="0" borderId="0" xfId="0" applyFont="1" applyFill="1" applyAlignment="1">
      <alignment wrapText="1"/>
    </xf>
    <xf numFmtId="0" fontId="0" fillId="0" borderId="0" xfId="0" applyAlignment="1">
      <alignment horizontal="center" vertical="center" wrapText="1"/>
    </xf>
    <xf numFmtId="9" fontId="0" fillId="0" borderId="0" xfId="1" applyFont="1" applyBorder="1" applyAlignment="1" applyProtection="1">
      <alignment horizontal="justify" vertical="top" wrapText="1"/>
      <protection locked="0"/>
    </xf>
    <xf numFmtId="164" fontId="10" fillId="0" borderId="0" xfId="1" applyNumberFormat="1" applyFont="1" applyBorder="1" applyAlignment="1" applyProtection="1">
      <alignment horizontal="center" vertical="center" wrapText="1"/>
      <protection locked="0"/>
    </xf>
    <xf numFmtId="0" fontId="0" fillId="0" borderId="1" xfId="0" applyBorder="1" applyAlignment="1" applyProtection="1">
      <alignment horizontal="center" vertical="center" wrapText="1"/>
      <protection locked="0"/>
    </xf>
    <xf numFmtId="0" fontId="0" fillId="0" borderId="1" xfId="0" applyBorder="1" applyAlignment="1" applyProtection="1">
      <alignment horizontal="center" vertical="center" textRotation="90" wrapText="1"/>
      <protection locked="0"/>
    </xf>
    <xf numFmtId="0" fontId="0" fillId="0" borderId="1" xfId="0" applyFill="1" applyBorder="1" applyAlignment="1" applyProtection="1">
      <alignment horizontal="center" vertical="center" wrapText="1"/>
      <protection locked="0"/>
    </xf>
    <xf numFmtId="0" fontId="5" fillId="0" borderId="1" xfId="0" applyFont="1" applyBorder="1" applyAlignment="1" applyProtection="1">
      <alignment horizontal="center" vertical="center" textRotation="90" wrapText="1"/>
      <protection locked="0"/>
    </xf>
    <xf numFmtId="0" fontId="5" fillId="0" borderId="1" xfId="0" applyFont="1" applyFill="1" applyBorder="1" applyAlignment="1">
      <alignment horizontal="center" vertical="center" textRotation="90" wrapText="1"/>
    </xf>
    <xf numFmtId="0" fontId="2" fillId="0" borderId="1" xfId="0" applyFont="1" applyBorder="1" applyAlignment="1" applyProtection="1">
      <alignment horizontal="center" vertical="center" wrapText="1"/>
      <protection locked="0"/>
    </xf>
    <xf numFmtId="0" fontId="6" fillId="0" borderId="1" xfId="0" applyFont="1" applyBorder="1" applyAlignment="1" applyProtection="1">
      <alignment horizontal="center" vertical="center" wrapText="1"/>
      <protection locked="0"/>
    </xf>
    <xf numFmtId="0" fontId="6" fillId="0" borderId="0" xfId="0" applyFont="1" applyAlignment="1" applyProtection="1">
      <alignment horizontal="center" vertical="center" wrapText="1"/>
      <protection locked="0"/>
    </xf>
    <xf numFmtId="9" fontId="0" fillId="2" borderId="1" xfId="1" applyFont="1" applyFill="1" applyBorder="1" applyAlignment="1" applyProtection="1">
      <alignment horizontal="justify" vertical="top" wrapText="1"/>
      <protection locked="0"/>
    </xf>
    <xf numFmtId="9" fontId="10" fillId="2" borderId="3" xfId="1" applyNumberFormat="1" applyFont="1" applyFill="1" applyBorder="1" applyAlignment="1" applyProtection="1">
      <alignment horizontal="center" vertical="center" wrapText="1"/>
      <protection locked="0"/>
    </xf>
    <xf numFmtId="164" fontId="10" fillId="2" borderId="3" xfId="1" applyNumberFormat="1" applyFont="1" applyFill="1" applyBorder="1" applyAlignment="1" applyProtection="1">
      <alignment horizontal="center" vertical="center" wrapText="1"/>
      <protection locked="0"/>
    </xf>
    <xf numFmtId="9" fontId="10" fillId="2" borderId="3" xfId="1" applyFont="1" applyFill="1" applyBorder="1" applyAlignment="1" applyProtection="1">
      <alignment horizontal="center" vertical="center" wrapText="1"/>
      <protection locked="0"/>
    </xf>
    <xf numFmtId="9" fontId="0" fillId="2" borderId="1" xfId="1" applyFont="1" applyFill="1" applyBorder="1" applyAlignment="1" applyProtection="1">
      <alignment horizontal="justify" vertical="justify" wrapText="1"/>
      <protection locked="0"/>
    </xf>
    <xf numFmtId="0" fontId="2" fillId="0" borderId="0" xfId="0" applyFont="1" applyFill="1" applyAlignment="1">
      <alignment horizontal="center" vertical="center" wrapText="1"/>
    </xf>
    <xf numFmtId="0" fontId="11" fillId="3" borderId="1" xfId="0" applyFont="1" applyFill="1" applyBorder="1" applyAlignment="1">
      <alignment horizontal="center" vertical="center" wrapText="1"/>
    </xf>
    <xf numFmtId="0" fontId="2" fillId="5" borderId="1" xfId="0" applyFont="1" applyFill="1" applyBorder="1" applyAlignment="1">
      <alignment horizontal="center" vertical="center" textRotation="90" wrapText="1"/>
    </xf>
    <xf numFmtId="0" fontId="12" fillId="5" borderId="1" xfId="0" applyFont="1" applyFill="1" applyBorder="1" applyAlignment="1">
      <alignment horizontal="center" vertical="center" textRotation="90" wrapText="1"/>
    </xf>
    <xf numFmtId="0" fontId="2" fillId="5"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2" fillId="4" borderId="1" xfId="0" applyFont="1" applyFill="1" applyBorder="1" applyAlignment="1">
      <alignment horizontal="center" vertical="center" textRotation="90" wrapText="1"/>
    </xf>
    <xf numFmtId="0" fontId="12" fillId="4" borderId="1" xfId="0" applyFont="1" applyFill="1" applyBorder="1" applyAlignment="1">
      <alignment horizontal="center" vertical="center" textRotation="90" wrapText="1"/>
    </xf>
    <xf numFmtId="0" fontId="0" fillId="0" borderId="0" xfId="0" applyFill="1" applyAlignment="1">
      <alignment vertical="center" wrapText="1"/>
    </xf>
    <xf numFmtId="0" fontId="0" fillId="0" borderId="0" xfId="0" applyAlignment="1">
      <alignment horizontal="center" vertical="center" textRotation="90" wrapText="1"/>
    </xf>
    <xf numFmtId="0" fontId="2" fillId="0" borderId="0" xfId="0" applyFont="1" applyAlignment="1">
      <alignment horizontal="center" vertical="center" wrapText="1"/>
    </xf>
    <xf numFmtId="0" fontId="2" fillId="0" borderId="0" xfId="0" applyFont="1" applyAlignment="1">
      <alignment vertical="center" wrapText="1"/>
    </xf>
    <xf numFmtId="0" fontId="0" fillId="0" borderId="0" xfId="0" applyAlignment="1">
      <alignment vertical="center" wrapText="1"/>
    </xf>
    <xf numFmtId="0" fontId="14" fillId="0" borderId="0" xfId="0" applyFont="1" applyBorder="1" applyAlignment="1" applyProtection="1">
      <alignment horizontal="left" vertical="center" wrapText="1"/>
      <protection locked="0"/>
    </xf>
    <xf numFmtId="0" fontId="16" fillId="0" borderId="0" xfId="0" applyFont="1" applyBorder="1" applyAlignment="1" applyProtection="1">
      <alignment horizontal="center" vertical="center" wrapText="1"/>
      <protection locked="0"/>
    </xf>
    <xf numFmtId="0" fontId="19" fillId="0" borderId="0" xfId="0" applyFont="1" applyAlignment="1">
      <alignment horizontal="center" wrapText="1"/>
    </xf>
    <xf numFmtId="0" fontId="19" fillId="0" borderId="0" xfId="0" applyFont="1" applyAlignment="1">
      <alignment horizontal="center" textRotation="90" wrapText="1"/>
    </xf>
    <xf numFmtId="0" fontId="19" fillId="0" borderId="0" xfId="0" applyFont="1" applyAlignment="1">
      <alignment horizontal="center"/>
    </xf>
    <xf numFmtId="0" fontId="3" fillId="0" borderId="34" xfId="0" applyFont="1" applyBorder="1" applyAlignment="1">
      <alignment wrapText="1"/>
    </xf>
    <xf numFmtId="0" fontId="3" fillId="0" borderId="35" xfId="0" applyFont="1" applyBorder="1" applyAlignment="1">
      <alignment wrapText="1"/>
    </xf>
    <xf numFmtId="0" fontId="3" fillId="0" borderId="36" xfId="0" applyFont="1" applyBorder="1" applyAlignment="1">
      <alignment wrapText="1"/>
    </xf>
    <xf numFmtId="9" fontId="10" fillId="0" borderId="0" xfId="1" applyFont="1" applyBorder="1" applyAlignment="1" applyProtection="1">
      <alignment horizontal="center" vertical="center" wrapText="1"/>
      <protection locked="0"/>
    </xf>
    <xf numFmtId="9" fontId="10" fillId="2" borderId="1" xfId="1" applyFont="1" applyFill="1" applyBorder="1" applyAlignment="1" applyProtection="1">
      <alignment horizontal="center" vertical="center" wrapText="1"/>
      <protection locked="0"/>
    </xf>
    <xf numFmtId="0" fontId="8" fillId="3" borderId="1" xfId="0" applyFont="1" applyFill="1" applyBorder="1" applyAlignment="1">
      <alignment horizontal="center" vertical="center" wrapText="1"/>
    </xf>
    <xf numFmtId="0" fontId="0" fillId="0" borderId="0" xfId="0" applyBorder="1" applyAlignment="1" applyProtection="1">
      <alignment horizontal="center" vertical="center" wrapText="1"/>
      <protection locked="0"/>
    </xf>
    <xf numFmtId="0" fontId="19" fillId="0" borderId="13" xfId="0" applyFont="1" applyBorder="1" applyAlignment="1"/>
    <xf numFmtId="0" fontId="19" fillId="0" borderId="0" xfId="0" applyFont="1" applyBorder="1" applyAlignment="1"/>
    <xf numFmtId="0" fontId="19" fillId="0" borderId="33" xfId="0" applyFont="1" applyBorder="1" applyAlignment="1"/>
    <xf numFmtId="0" fontId="2" fillId="4" borderId="1" xfId="0" applyFont="1" applyFill="1" applyBorder="1" applyAlignment="1">
      <alignment horizontal="center" vertical="center" wrapText="1"/>
    </xf>
    <xf numFmtId="0" fontId="2" fillId="4" borderId="1" xfId="0" applyFont="1" applyFill="1" applyBorder="1" applyAlignment="1">
      <alignment horizontal="center" vertical="center" textRotation="90" wrapText="1"/>
    </xf>
    <xf numFmtId="0" fontId="19" fillId="0" borderId="0" xfId="0" applyFont="1" applyBorder="1" applyAlignment="1">
      <alignment horizontal="center"/>
    </xf>
    <xf numFmtId="9" fontId="0" fillId="0" borderId="0" xfId="1" applyFont="1" applyBorder="1" applyAlignment="1" applyProtection="1">
      <alignment horizontal="justify" vertical="justify" wrapText="1"/>
      <protection locked="0"/>
    </xf>
    <xf numFmtId="0" fontId="6" fillId="0" borderId="1" xfId="0" applyFont="1" applyFill="1" applyBorder="1" applyAlignment="1" applyProtection="1">
      <alignment horizontal="center" vertical="center" wrapText="1"/>
      <protection locked="0"/>
    </xf>
    <xf numFmtId="1" fontId="0" fillId="2" borderId="1" xfId="1" applyNumberFormat="1" applyFont="1" applyFill="1" applyBorder="1" applyAlignment="1" applyProtection="1">
      <alignment horizontal="justify" vertical="top" wrapText="1"/>
      <protection locked="0"/>
    </xf>
    <xf numFmtId="0" fontId="19" fillId="0" borderId="1" xfId="0" applyFont="1" applyBorder="1" applyAlignment="1">
      <alignment horizontal="center"/>
    </xf>
    <xf numFmtId="0" fontId="19" fillId="0" borderId="29" xfId="0" applyFont="1" applyBorder="1" applyAlignment="1"/>
    <xf numFmtId="0" fontId="19" fillId="0" borderId="31" xfId="0" applyFont="1" applyBorder="1" applyAlignment="1"/>
    <xf numFmtId="0" fontId="2" fillId="4" borderId="1" xfId="0" applyFont="1" applyFill="1" applyBorder="1" applyAlignment="1">
      <alignment horizontal="center" vertical="center" wrapText="1"/>
    </xf>
    <xf numFmtId="0" fontId="2" fillId="4" borderId="1" xfId="0" applyFont="1" applyFill="1" applyBorder="1" applyAlignment="1">
      <alignment horizontal="center" vertical="center" textRotation="90" wrapText="1"/>
    </xf>
    <xf numFmtId="0" fontId="19" fillId="0" borderId="0" xfId="0" applyFont="1" applyAlignment="1">
      <alignment horizontal="center"/>
    </xf>
    <xf numFmtId="9" fontId="0" fillId="0" borderId="1" xfId="1" applyFont="1" applyBorder="1" applyAlignment="1" applyProtection="1">
      <alignment horizontal="justify" vertical="top" wrapText="1"/>
    </xf>
    <xf numFmtId="9" fontId="0" fillId="2" borderId="1" xfId="1" applyFont="1" applyFill="1" applyBorder="1" applyAlignment="1" applyProtection="1">
      <alignment vertical="justify" wrapText="1"/>
      <protection locked="0"/>
    </xf>
    <xf numFmtId="9" fontId="10" fillId="0" borderId="0" xfId="1" applyNumberFormat="1" applyFont="1" applyBorder="1" applyAlignment="1" applyProtection="1">
      <alignment horizontal="center" vertical="center" wrapText="1"/>
      <protection locked="0"/>
    </xf>
    <xf numFmtId="0" fontId="3" fillId="0" borderId="1" xfId="0" applyFont="1" applyBorder="1" applyAlignment="1">
      <alignment wrapText="1"/>
    </xf>
    <xf numFmtId="9" fontId="10" fillId="0" borderId="42" xfId="1" applyFont="1" applyFill="1" applyBorder="1" applyAlignment="1" applyProtection="1">
      <alignment horizontal="center" vertical="center" wrapText="1"/>
      <protection locked="0"/>
    </xf>
    <xf numFmtId="9" fontId="0" fillId="0" borderId="42" xfId="1" applyFont="1" applyFill="1" applyBorder="1" applyAlignment="1" applyProtection="1">
      <alignment horizontal="justify" vertical="top" wrapText="1"/>
      <protection locked="0"/>
    </xf>
    <xf numFmtId="9" fontId="0" fillId="0" borderId="42" xfId="1" applyFont="1" applyBorder="1" applyAlignment="1" applyProtection="1">
      <alignment horizontal="justify" vertical="top" wrapText="1"/>
      <protection locked="0"/>
    </xf>
    <xf numFmtId="164" fontId="10" fillId="0" borderId="42" xfId="1" applyNumberFormat="1" applyFont="1" applyBorder="1" applyAlignment="1" applyProtection="1">
      <alignment horizontal="center" vertical="center" wrapText="1"/>
      <protection locked="0"/>
    </xf>
    <xf numFmtId="0" fontId="5" fillId="7" borderId="1" xfId="0" applyFont="1" applyFill="1" applyBorder="1" applyAlignment="1" applyProtection="1">
      <alignment horizontal="center" vertical="center" textRotation="90" wrapText="1"/>
      <protection locked="0"/>
    </xf>
    <xf numFmtId="9" fontId="24" fillId="2" borderId="1" xfId="1" applyFont="1" applyFill="1" applyBorder="1" applyAlignment="1" applyProtection="1">
      <alignment horizontal="center" vertical="center" wrapText="1"/>
      <protection locked="0"/>
    </xf>
    <xf numFmtId="9" fontId="0" fillId="2" borderId="1" xfId="1" applyFont="1" applyFill="1" applyBorder="1" applyAlignment="1" applyProtection="1">
      <alignment horizontal="justify" vertical="center" wrapText="1"/>
      <protection locked="0"/>
    </xf>
    <xf numFmtId="9" fontId="24" fillId="0" borderId="0" xfId="1" applyFont="1" applyBorder="1" applyAlignment="1" applyProtection="1">
      <alignment horizontal="center" vertical="center" wrapText="1"/>
      <protection locked="0"/>
    </xf>
    <xf numFmtId="9" fontId="0" fillId="0" borderId="0" xfId="1" applyFont="1" applyBorder="1" applyAlignment="1" applyProtection="1">
      <alignment horizontal="justify" vertical="center" wrapText="1"/>
      <protection locked="0"/>
    </xf>
    <xf numFmtId="0" fontId="6" fillId="0" borderId="19" xfId="0" applyFont="1" applyBorder="1" applyAlignment="1" applyProtection="1">
      <alignment horizontal="center" vertical="center" wrapText="1"/>
      <protection locked="0"/>
    </xf>
    <xf numFmtId="9" fontId="26" fillId="2" borderId="1" xfId="1" applyFont="1" applyFill="1" applyBorder="1" applyAlignment="1" applyProtection="1">
      <alignment horizontal="center" vertical="center" wrapText="1"/>
      <protection locked="0"/>
    </xf>
    <xf numFmtId="0" fontId="6" fillId="0" borderId="0" xfId="0" applyFont="1" applyBorder="1" applyAlignment="1" applyProtection="1">
      <alignment horizontal="center" vertical="center" wrapText="1"/>
      <protection locked="0"/>
    </xf>
    <xf numFmtId="9" fontId="26" fillId="0" borderId="0" xfId="1" applyFont="1" applyFill="1" applyBorder="1" applyAlignment="1" applyProtection="1">
      <alignment horizontal="center" vertical="center" wrapText="1"/>
      <protection locked="0"/>
    </xf>
    <xf numFmtId="9" fontId="0" fillId="0" borderId="0" xfId="1" applyFont="1" applyFill="1" applyBorder="1" applyAlignment="1" applyProtection="1">
      <alignment horizontal="justify" vertical="top" wrapText="1"/>
      <protection locked="0"/>
    </xf>
    <xf numFmtId="0" fontId="0" fillId="0" borderId="0" xfId="0" applyBorder="1" applyAlignment="1" applyProtection="1">
      <alignment horizontal="center" vertical="center" textRotation="90" wrapText="1"/>
      <protection locked="0"/>
    </xf>
    <xf numFmtId="0" fontId="5" fillId="0" borderId="0" xfId="0" applyFont="1" applyFill="1" applyBorder="1" applyAlignment="1">
      <alignment horizontal="center" vertical="center" textRotation="90" wrapText="1"/>
    </xf>
    <xf numFmtId="0" fontId="2" fillId="0" borderId="0" xfId="0" applyFont="1" applyBorder="1" applyAlignment="1" applyProtection="1">
      <alignment horizontal="center" vertical="center" wrapText="1"/>
      <protection locked="0"/>
    </xf>
    <xf numFmtId="0" fontId="5" fillId="0" borderId="0" xfId="0" applyFont="1" applyBorder="1" applyAlignment="1" applyProtection="1">
      <alignment horizontal="center" vertical="center" textRotation="90" wrapText="1"/>
      <protection locked="0"/>
    </xf>
    <xf numFmtId="0" fontId="0" fillId="0" borderId="0" xfId="0" applyFill="1" applyBorder="1" applyAlignment="1" applyProtection="1">
      <alignment horizontal="center" vertical="center" wrapText="1"/>
      <protection locked="0"/>
    </xf>
    <xf numFmtId="9" fontId="0" fillId="0" borderId="0" xfId="1" applyFont="1" applyBorder="1" applyAlignment="1" applyProtection="1">
      <alignment horizontal="center" vertical="center" wrapText="1"/>
      <protection locked="0"/>
    </xf>
    <xf numFmtId="0" fontId="0" fillId="0" borderId="0" xfId="0" applyBorder="1" applyAlignment="1">
      <alignment horizontal="center" vertical="center" wrapText="1"/>
    </xf>
    <xf numFmtId="0" fontId="27" fillId="0" borderId="2" xfId="0" applyFont="1" applyBorder="1" applyAlignment="1">
      <alignment wrapText="1"/>
    </xf>
    <xf numFmtId="0" fontId="27" fillId="0" borderId="0" xfId="0" applyFont="1" applyAlignment="1">
      <alignment vertical="center"/>
    </xf>
    <xf numFmtId="0" fontId="22" fillId="0" borderId="0" xfId="0" applyFont="1" applyAlignment="1">
      <alignment wrapText="1"/>
    </xf>
    <xf numFmtId="0" fontId="7" fillId="0" borderId="0" xfId="0" applyFont="1" applyBorder="1" applyAlignment="1">
      <alignment horizontal="right" vertical="center" wrapText="1"/>
    </xf>
    <xf numFmtId="0" fontId="7" fillId="0" borderId="0" xfId="0" applyFont="1" applyBorder="1" applyAlignment="1">
      <alignment horizontal="center" wrapText="1"/>
    </xf>
    <xf numFmtId="0" fontId="28" fillId="0" borderId="0" xfId="0" applyFont="1" applyAlignment="1">
      <alignment wrapText="1"/>
    </xf>
    <xf numFmtId="0" fontId="3" fillId="0" borderId="0" xfId="0" applyFont="1" applyAlignment="1">
      <alignment horizontal="center" vertical="center" wrapText="1"/>
    </xf>
    <xf numFmtId="0" fontId="4" fillId="0" borderId="0" xfId="0" applyFont="1" applyAlignment="1">
      <alignment horizontal="center" vertical="center" wrapText="1"/>
    </xf>
    <xf numFmtId="0" fontId="2" fillId="4" borderId="1" xfId="0" applyFont="1" applyFill="1" applyBorder="1" applyAlignment="1">
      <alignment horizontal="center" vertical="center" wrapText="1"/>
    </xf>
    <xf numFmtId="0" fontId="2" fillId="4" borderId="1" xfId="0" applyFont="1" applyFill="1" applyBorder="1" applyAlignment="1">
      <alignment horizontal="center" vertical="center" textRotation="90" wrapText="1"/>
    </xf>
    <xf numFmtId="0" fontId="19" fillId="0" borderId="31" xfId="0" applyFont="1" applyBorder="1" applyAlignment="1">
      <alignment horizontal="center"/>
    </xf>
    <xf numFmtId="0" fontId="3" fillId="0" borderId="29" xfId="0" applyFont="1" applyBorder="1" applyAlignment="1">
      <alignment wrapText="1"/>
    </xf>
    <xf numFmtId="0" fontId="3" fillId="0" borderId="31" xfId="0" applyFont="1" applyBorder="1" applyAlignment="1">
      <alignment wrapText="1"/>
    </xf>
    <xf numFmtId="9" fontId="24" fillId="2" borderId="1" xfId="1" applyNumberFormat="1" applyFont="1" applyFill="1" applyBorder="1" applyAlignment="1" applyProtection="1">
      <alignment horizontal="center" vertical="center" wrapText="1"/>
      <protection locked="0"/>
    </xf>
    <xf numFmtId="0" fontId="19" fillId="0" borderId="0" xfId="0" applyFont="1" applyAlignment="1"/>
    <xf numFmtId="0" fontId="19" fillId="0" borderId="1" xfId="0" applyFont="1" applyBorder="1" applyAlignment="1"/>
    <xf numFmtId="0" fontId="2" fillId="4" borderId="1" xfId="0" applyFont="1" applyFill="1" applyBorder="1" applyAlignment="1">
      <alignment horizontal="center" vertical="center" wrapText="1"/>
    </xf>
    <xf numFmtId="0" fontId="19" fillId="0" borderId="0" xfId="0" applyFont="1" applyBorder="1" applyAlignment="1">
      <alignment horizontal="center"/>
    </xf>
    <xf numFmtId="0" fontId="2" fillId="4" borderId="1" xfId="0" applyFont="1" applyFill="1" applyBorder="1" applyAlignment="1">
      <alignment horizontal="center" vertical="center" textRotation="90" wrapText="1"/>
    </xf>
    <xf numFmtId="0" fontId="19" fillId="0" borderId="0" xfId="0" applyFont="1" applyAlignment="1">
      <alignment horizontal="center"/>
    </xf>
    <xf numFmtId="0" fontId="19" fillId="0" borderId="1" xfId="0" applyFont="1" applyBorder="1" applyAlignment="1">
      <alignment horizontal="center"/>
    </xf>
    <xf numFmtId="0" fontId="21" fillId="6" borderId="37" xfId="0" applyFont="1" applyFill="1" applyBorder="1" applyAlignment="1">
      <alignment horizontal="justify" vertical="center" wrapText="1"/>
    </xf>
    <xf numFmtId="0" fontId="22" fillId="6" borderId="37" xfId="0" applyFont="1" applyFill="1" applyBorder="1" applyAlignment="1">
      <alignment horizontal="justify" vertical="center" wrapText="1"/>
    </xf>
    <xf numFmtId="9" fontId="24" fillId="8" borderId="1" xfId="1" applyNumberFormat="1" applyFont="1" applyFill="1" applyBorder="1" applyAlignment="1" applyProtection="1">
      <alignment horizontal="center" vertical="center" wrapText="1"/>
      <protection locked="0"/>
    </xf>
    <xf numFmtId="9" fontId="14" fillId="8" borderId="1" xfId="1" applyFont="1" applyFill="1" applyBorder="1" applyAlignment="1" applyProtection="1">
      <alignment horizontal="justify" vertical="center" wrapText="1"/>
      <protection locked="0"/>
    </xf>
    <xf numFmtId="9" fontId="24" fillId="9" borderId="1" xfId="1" applyNumberFormat="1" applyFont="1" applyFill="1" applyBorder="1" applyAlignment="1" applyProtection="1">
      <alignment horizontal="center" vertical="center" wrapText="1"/>
      <protection locked="0"/>
    </xf>
    <xf numFmtId="9" fontId="0" fillId="9" borderId="1" xfId="1" applyFont="1" applyFill="1" applyBorder="1" applyAlignment="1" applyProtection="1">
      <alignment horizontal="justify" vertical="center" wrapText="1"/>
      <protection locked="0"/>
    </xf>
    <xf numFmtId="9" fontId="24" fillId="9" borderId="1" xfId="1" applyFont="1" applyFill="1" applyBorder="1" applyAlignment="1" applyProtection="1">
      <alignment horizontal="center" vertical="center" wrapText="1"/>
      <protection locked="0"/>
    </xf>
    <xf numFmtId="0" fontId="16" fillId="0" borderId="14" xfId="0" applyFont="1" applyBorder="1" applyAlignment="1">
      <alignment vertical="center" wrapText="1"/>
    </xf>
    <xf numFmtId="0" fontId="16" fillId="0" borderId="24" xfId="0" applyFont="1" applyBorder="1" applyAlignment="1">
      <alignment vertical="center" wrapText="1"/>
    </xf>
    <xf numFmtId="9" fontId="30" fillId="2" borderId="1" xfId="1" applyFont="1" applyFill="1" applyBorder="1" applyAlignment="1" applyProtection="1">
      <alignment horizontal="center" vertical="center" wrapText="1"/>
      <protection locked="0"/>
    </xf>
    <xf numFmtId="0" fontId="6" fillId="0" borderId="0" xfId="0" applyFont="1" applyBorder="1" applyAlignment="1">
      <alignment horizontal="center" vertical="center"/>
    </xf>
    <xf numFmtId="9" fontId="30" fillId="0" borderId="0" xfId="1" applyFont="1" applyBorder="1" applyAlignment="1" applyProtection="1">
      <alignment horizontal="center" vertical="center" wrapText="1"/>
      <protection locked="0"/>
    </xf>
    <xf numFmtId="0" fontId="16" fillId="0" borderId="3" xfId="0" applyFont="1" applyBorder="1" applyAlignment="1">
      <alignment vertical="center" wrapText="1"/>
    </xf>
    <xf numFmtId="0" fontId="0" fillId="0" borderId="1" xfId="0" applyBorder="1" applyAlignment="1" applyProtection="1">
      <alignment horizontal="justify" vertical="center" wrapText="1"/>
      <protection locked="0"/>
    </xf>
    <xf numFmtId="0" fontId="6" fillId="0" borderId="1" xfId="0" applyFont="1" applyBorder="1" applyAlignment="1" applyProtection="1">
      <alignment horizontal="justify" vertical="center" wrapText="1"/>
      <protection locked="0"/>
    </xf>
    <xf numFmtId="0" fontId="2" fillId="0" borderId="1" xfId="0" applyFont="1" applyBorder="1" applyAlignment="1" applyProtection="1">
      <alignment horizontal="justify" vertical="center" wrapText="1"/>
      <protection locked="0"/>
    </xf>
    <xf numFmtId="0" fontId="0" fillId="0" borderId="1" xfId="0" applyFill="1" applyBorder="1" applyAlignment="1" applyProtection="1">
      <alignment horizontal="justify" vertical="center" wrapText="1"/>
      <protection locked="0"/>
    </xf>
    <xf numFmtId="43" fontId="5" fillId="0" borderId="0" xfId="4" applyFont="1" applyAlignment="1">
      <alignment horizontal="left" vertical="center"/>
    </xf>
    <xf numFmtId="9" fontId="31" fillId="2" borderId="1" xfId="1" applyFont="1" applyFill="1" applyBorder="1" applyAlignment="1" applyProtection="1">
      <alignment horizontal="left" vertical="top" wrapText="1"/>
      <protection locked="0"/>
    </xf>
    <xf numFmtId="9" fontId="31" fillId="2" borderId="1" xfId="1" applyFont="1" applyFill="1" applyBorder="1" applyAlignment="1" applyProtection="1">
      <alignment horizontal="justify" vertical="center" wrapText="1"/>
      <protection locked="0"/>
    </xf>
    <xf numFmtId="1" fontId="31" fillId="2" borderId="1" xfId="1" applyNumberFormat="1" applyFont="1" applyFill="1" applyBorder="1" applyAlignment="1" applyProtection="1">
      <alignment horizontal="justify" vertical="center" wrapText="1"/>
      <protection locked="0"/>
    </xf>
    <xf numFmtId="9" fontId="32" fillId="2" borderId="3" xfId="1" applyNumberFormat="1" applyFont="1" applyFill="1" applyBorder="1" applyAlignment="1" applyProtection="1">
      <alignment horizontal="center" vertical="center" wrapText="1"/>
      <protection locked="0"/>
    </xf>
    <xf numFmtId="9" fontId="32" fillId="2" borderId="3" xfId="1" applyFont="1" applyFill="1" applyBorder="1" applyAlignment="1" applyProtection="1">
      <alignment horizontal="center" vertical="center" wrapText="1"/>
      <protection locked="0"/>
    </xf>
    <xf numFmtId="9" fontId="31" fillId="2" borderId="1" xfId="1" applyFont="1" applyFill="1" applyBorder="1" applyAlignment="1" applyProtection="1">
      <alignment horizontal="justify" vertical="top" wrapText="1"/>
      <protection locked="0"/>
    </xf>
    <xf numFmtId="9" fontId="30" fillId="0" borderId="1" xfId="1" applyFont="1" applyFill="1" applyBorder="1" applyAlignment="1" applyProtection="1">
      <alignment horizontal="center" vertical="center" wrapText="1"/>
      <protection locked="0"/>
    </xf>
    <xf numFmtId="9" fontId="0" fillId="0" borderId="1" xfId="1" applyFont="1" applyFill="1" applyBorder="1" applyAlignment="1" applyProtection="1">
      <alignment horizontal="justify" vertical="center" wrapText="1"/>
      <protection locked="0"/>
    </xf>
    <xf numFmtId="9" fontId="24" fillId="0" borderId="1" xfId="1" applyNumberFormat="1" applyFont="1" applyFill="1" applyBorder="1" applyAlignment="1" applyProtection="1">
      <alignment horizontal="center" vertical="center" wrapText="1"/>
      <protection locked="0"/>
    </xf>
    <xf numFmtId="14" fontId="33" fillId="0" borderId="4" xfId="0" applyNumberFormat="1" applyFont="1" applyFill="1" applyBorder="1" applyAlignment="1">
      <alignment horizontal="justify" vertical="center" wrapText="1"/>
    </xf>
    <xf numFmtId="9" fontId="5" fillId="2" borderId="1" xfId="1" applyFont="1" applyFill="1" applyBorder="1" applyAlignment="1" applyProtection="1">
      <alignment horizontal="justify" vertical="top" wrapText="1"/>
      <protection locked="0"/>
    </xf>
    <xf numFmtId="9" fontId="5" fillId="2" borderId="1" xfId="1" applyFont="1" applyFill="1" applyBorder="1" applyAlignment="1" applyProtection="1">
      <alignment horizontal="justify" vertical="center" wrapText="1"/>
      <protection locked="0"/>
    </xf>
    <xf numFmtId="0" fontId="35" fillId="7" borderId="1" xfId="0" applyFont="1" applyFill="1" applyBorder="1" applyAlignment="1">
      <alignment horizontal="left" vertical="top" wrapText="1"/>
    </xf>
    <xf numFmtId="9" fontId="0" fillId="2" borderId="1" xfId="1" applyFont="1" applyFill="1" applyBorder="1" applyAlignment="1" applyProtection="1">
      <alignment horizontal="left" vertical="top" wrapText="1"/>
      <protection locked="0"/>
    </xf>
    <xf numFmtId="9" fontId="0" fillId="2" borderId="1" xfId="1" applyFont="1" applyFill="1" applyBorder="1" applyAlignment="1" applyProtection="1">
      <alignment horizontal="justify" vertical="top" wrapText="1"/>
      <protection locked="0"/>
    </xf>
    <xf numFmtId="9" fontId="0" fillId="0" borderId="1" xfId="1" applyFont="1" applyFill="1" applyBorder="1" applyAlignment="1" applyProtection="1">
      <alignment horizontal="justify" vertical="top" wrapText="1"/>
      <protection locked="0"/>
    </xf>
    <xf numFmtId="9" fontId="0" fillId="10" borderId="1" xfId="1" applyFont="1" applyFill="1" applyBorder="1" applyAlignment="1" applyProtection="1">
      <alignment horizontal="justify" vertical="top" wrapText="1"/>
      <protection locked="0"/>
    </xf>
    <xf numFmtId="9" fontId="1" fillId="11" borderId="1" xfId="1" applyFont="1" applyFill="1" applyBorder="1" applyAlignment="1" applyProtection="1">
      <alignment horizontal="left" vertical="top" wrapText="1"/>
      <protection locked="0"/>
    </xf>
    <xf numFmtId="9" fontId="0" fillId="0" borderId="1" xfId="1" applyFont="1" applyFill="1" applyBorder="1" applyAlignment="1" applyProtection="1">
      <alignment horizontal="center" vertical="center" wrapText="1"/>
      <protection locked="0"/>
    </xf>
    <xf numFmtId="14" fontId="36" fillId="0" borderId="4" xfId="0" applyNumberFormat="1" applyFont="1" applyBorder="1" applyAlignment="1">
      <alignment horizontal="justify" vertical="top" wrapText="1"/>
    </xf>
    <xf numFmtId="0" fontId="19" fillId="0" borderId="0" xfId="0" applyFont="1" applyAlignment="1">
      <alignment horizontal="center"/>
    </xf>
    <xf numFmtId="0" fontId="18" fillId="0" borderId="1" xfId="0" applyFont="1" applyBorder="1" applyAlignment="1" applyProtection="1">
      <alignment horizontal="center" vertical="center" wrapText="1"/>
      <protection locked="0"/>
    </xf>
    <xf numFmtId="0" fontId="18" fillId="0" borderId="1" xfId="0" applyFont="1" applyBorder="1" applyAlignment="1">
      <alignment horizontal="center" vertical="center" wrapText="1"/>
    </xf>
    <xf numFmtId="0" fontId="17" fillId="0" borderId="1" xfId="0" applyFont="1" applyBorder="1" applyAlignment="1" applyProtection="1">
      <alignment horizontal="center" vertical="center" wrapText="1"/>
      <protection locked="0"/>
    </xf>
    <xf numFmtId="0" fontId="15" fillId="0" borderId="1" xfId="0" applyFont="1" applyBorder="1" applyAlignment="1" applyProtection="1">
      <alignment horizontal="justify" vertical="center" wrapText="1"/>
      <protection locked="0"/>
    </xf>
    <xf numFmtId="0" fontId="2" fillId="4" borderId="1" xfId="0" applyFont="1" applyFill="1" applyBorder="1" applyAlignment="1">
      <alignment horizontal="center" vertical="center" wrapText="1"/>
    </xf>
    <xf numFmtId="0" fontId="2" fillId="4" borderId="1" xfId="0" applyFont="1" applyFill="1" applyBorder="1" applyAlignment="1">
      <alignment horizontal="center" vertical="center" textRotation="90" wrapText="1"/>
    </xf>
    <xf numFmtId="0" fontId="25" fillId="3" borderId="3" xfId="0" applyFont="1" applyFill="1" applyBorder="1" applyAlignment="1">
      <alignment horizontal="center" vertical="center" wrapText="1"/>
    </xf>
    <xf numFmtId="0" fontId="25" fillId="3" borderId="5" xfId="0" applyFont="1" applyFill="1" applyBorder="1" applyAlignment="1">
      <alignment horizontal="center" vertical="center" wrapText="1"/>
    </xf>
    <xf numFmtId="0" fontId="2" fillId="4" borderId="6" xfId="0" applyFont="1" applyFill="1" applyBorder="1" applyAlignment="1">
      <alignment horizontal="center" vertical="center" wrapText="1"/>
    </xf>
    <xf numFmtId="0" fontId="2" fillId="4" borderId="4" xfId="0" applyFont="1" applyFill="1" applyBorder="1" applyAlignment="1">
      <alignment horizontal="center" vertical="center" wrapText="1"/>
    </xf>
    <xf numFmtId="0" fontId="2" fillId="4" borderId="8" xfId="0" applyFont="1" applyFill="1" applyBorder="1" applyAlignment="1">
      <alignment horizontal="center" vertical="center" wrapText="1"/>
    </xf>
    <xf numFmtId="0" fontId="2" fillId="4" borderId="7" xfId="0" applyFont="1" applyFill="1" applyBorder="1" applyAlignment="1">
      <alignment horizontal="center" vertical="center" wrapText="1"/>
    </xf>
    <xf numFmtId="0" fontId="2" fillId="4" borderId="6" xfId="0" applyFont="1" applyFill="1" applyBorder="1" applyAlignment="1">
      <alignment horizontal="center" vertical="center" textRotation="90" wrapText="1"/>
    </xf>
    <xf numFmtId="0" fontId="2" fillId="4" borderId="4" xfId="0" applyFont="1" applyFill="1" applyBorder="1" applyAlignment="1">
      <alignment horizontal="center" vertical="center" textRotation="90" wrapText="1"/>
    </xf>
    <xf numFmtId="0" fontId="2" fillId="5" borderId="6" xfId="0" applyFont="1" applyFill="1" applyBorder="1" applyAlignment="1">
      <alignment horizontal="center" vertical="center" textRotation="90" wrapText="1"/>
    </xf>
    <xf numFmtId="0" fontId="2" fillId="5" borderId="4" xfId="0" applyFont="1" applyFill="1" applyBorder="1" applyAlignment="1">
      <alignment horizontal="center" vertical="center" textRotation="90" wrapText="1"/>
    </xf>
    <xf numFmtId="0" fontId="9" fillId="4" borderId="1" xfId="0" applyFont="1" applyFill="1" applyBorder="1" applyAlignment="1">
      <alignment horizontal="center" vertical="center" textRotation="90" wrapText="1"/>
    </xf>
    <xf numFmtId="0" fontId="0" fillId="0" borderId="6" xfId="0" applyBorder="1" applyAlignment="1" applyProtection="1">
      <alignment horizontal="justify" vertical="center" wrapText="1"/>
      <protection locked="0"/>
    </xf>
    <xf numFmtId="0" fontId="0" fillId="0" borderId="43" xfId="0" applyBorder="1" applyAlignment="1" applyProtection="1">
      <alignment horizontal="justify" vertical="center" wrapText="1"/>
      <protection locked="0"/>
    </xf>
    <xf numFmtId="0" fontId="5" fillId="0" borderId="6" xfId="0" applyFont="1" applyFill="1" applyBorder="1" applyAlignment="1">
      <alignment horizontal="center" vertical="center" textRotation="90" wrapText="1"/>
    </xf>
    <xf numFmtId="0" fontId="5" fillId="0" borderId="43" xfId="0" applyFont="1" applyFill="1" applyBorder="1" applyAlignment="1">
      <alignment horizontal="center" vertical="center" textRotation="90" wrapText="1"/>
    </xf>
    <xf numFmtId="0" fontId="5" fillId="0" borderId="6" xfId="0" applyFont="1" applyBorder="1" applyAlignment="1" applyProtection="1">
      <alignment horizontal="center" vertical="center" textRotation="90" wrapText="1"/>
      <protection locked="0"/>
    </xf>
    <xf numFmtId="0" fontId="5" fillId="0" borderId="43" xfId="0" applyFont="1" applyBorder="1" applyAlignment="1" applyProtection="1">
      <alignment horizontal="center" vertical="center" textRotation="90" wrapText="1"/>
      <protection locked="0"/>
    </xf>
    <xf numFmtId="0" fontId="0" fillId="0" borderId="6" xfId="0" applyFill="1" applyBorder="1" applyAlignment="1" applyProtection="1">
      <alignment horizontal="justify" vertical="center" wrapText="1"/>
      <protection locked="0"/>
    </xf>
    <xf numFmtId="0" fontId="0" fillId="0" borderId="43" xfId="0" applyFill="1" applyBorder="1" applyAlignment="1" applyProtection="1">
      <alignment horizontal="justify" vertical="center" wrapText="1"/>
      <protection locked="0"/>
    </xf>
    <xf numFmtId="0" fontId="0" fillId="0" borderId="6" xfId="0" applyBorder="1" applyAlignment="1" applyProtection="1">
      <alignment horizontal="center" vertical="center" textRotation="90" wrapText="1"/>
      <protection locked="0"/>
    </xf>
    <xf numFmtId="0" fontId="0" fillId="0" borderId="43" xfId="0" applyBorder="1" applyAlignment="1" applyProtection="1">
      <alignment horizontal="center" vertical="center" textRotation="90" wrapText="1"/>
      <protection locked="0"/>
    </xf>
    <xf numFmtId="0" fontId="0" fillId="0" borderId="6" xfId="0" applyBorder="1" applyAlignment="1" applyProtection="1">
      <alignment horizontal="center" vertical="center" wrapText="1"/>
      <protection locked="0"/>
    </xf>
    <xf numFmtId="0" fontId="0" fillId="0" borderId="43" xfId="0" applyBorder="1" applyAlignment="1" applyProtection="1">
      <alignment horizontal="center" vertical="center" wrapText="1"/>
      <protection locked="0"/>
    </xf>
    <xf numFmtId="0" fontId="7" fillId="0" borderId="1" xfId="0" applyFont="1" applyBorder="1" applyAlignment="1">
      <alignment horizontal="right" vertical="center" wrapText="1"/>
    </xf>
    <xf numFmtId="0" fontId="2" fillId="0" borderId="6" xfId="0" applyFont="1" applyBorder="1" applyAlignment="1" applyProtection="1">
      <alignment horizontal="justify" vertical="center" wrapText="1"/>
      <protection locked="0"/>
    </xf>
    <xf numFmtId="0" fontId="2" fillId="0" borderId="43" xfId="0" applyFont="1" applyBorder="1" applyAlignment="1" applyProtection="1">
      <alignment horizontal="justify" vertical="center" wrapText="1"/>
      <protection locked="0"/>
    </xf>
    <xf numFmtId="0" fontId="5" fillId="7" borderId="6" xfId="0" applyFont="1" applyFill="1" applyBorder="1" applyAlignment="1" applyProtection="1">
      <alignment horizontal="center" vertical="center" textRotation="90" wrapText="1"/>
      <protection locked="0"/>
    </xf>
    <xf numFmtId="0" fontId="5" fillId="7" borderId="43" xfId="0" applyFont="1" applyFill="1" applyBorder="1" applyAlignment="1" applyProtection="1">
      <alignment horizontal="center" vertical="center" textRotation="90" wrapText="1"/>
      <protection locked="0"/>
    </xf>
    <xf numFmtId="0" fontId="0" fillId="0" borderId="10" xfId="0" applyBorder="1" applyAlignment="1">
      <alignment horizontal="center"/>
    </xf>
    <xf numFmtId="0" fontId="0" fillId="0" borderId="11" xfId="0" applyBorder="1" applyAlignment="1">
      <alignment horizontal="center"/>
    </xf>
    <xf numFmtId="0" fontId="0" fillId="0" borderId="18" xfId="0" applyBorder="1" applyAlignment="1">
      <alignment horizontal="center"/>
    </xf>
    <xf numFmtId="0" fontId="0" fillId="0" borderId="19" xfId="0" applyBorder="1" applyAlignment="1">
      <alignment horizontal="center"/>
    </xf>
    <xf numFmtId="0" fontId="0" fillId="0" borderId="22" xfId="0" applyBorder="1" applyAlignment="1">
      <alignment horizontal="center"/>
    </xf>
    <xf numFmtId="0" fontId="0" fillId="0" borderId="23" xfId="0" applyBorder="1" applyAlignment="1">
      <alignment horizontal="center"/>
    </xf>
    <xf numFmtId="0" fontId="6" fillId="0" borderId="1" xfId="0" applyFont="1" applyBorder="1" applyAlignment="1">
      <alignment horizontal="center" vertical="center"/>
    </xf>
    <xf numFmtId="0" fontId="6" fillId="0" borderId="14" xfId="0" applyFont="1" applyBorder="1" applyAlignment="1">
      <alignment horizontal="center"/>
    </xf>
    <xf numFmtId="0" fontId="6" fillId="0" borderId="15" xfId="0" applyFont="1" applyBorder="1" applyAlignment="1">
      <alignment horizontal="center"/>
    </xf>
    <xf numFmtId="0" fontId="6" fillId="0" borderId="16" xfId="0" applyFont="1" applyBorder="1" applyAlignment="1">
      <alignment horizontal="center"/>
    </xf>
    <xf numFmtId="0" fontId="6" fillId="0" borderId="3" xfId="0" applyFont="1" applyBorder="1" applyAlignment="1">
      <alignment horizontal="center" vertical="center"/>
    </xf>
    <xf numFmtId="0" fontId="6" fillId="0" borderId="5" xfId="0" applyFont="1" applyBorder="1" applyAlignment="1">
      <alignment horizontal="center" vertical="center"/>
    </xf>
    <xf numFmtId="0" fontId="6" fillId="0" borderId="9" xfId="0" applyFont="1" applyBorder="1" applyAlignment="1">
      <alignment horizontal="center" vertical="center"/>
    </xf>
    <xf numFmtId="0" fontId="6" fillId="0" borderId="24" xfId="0" applyFont="1" applyBorder="1" applyAlignment="1">
      <alignment horizontal="center" vertical="center"/>
    </xf>
    <xf numFmtId="0" fontId="6" fillId="0" borderId="25" xfId="0" applyFont="1" applyBorder="1" applyAlignment="1">
      <alignment horizontal="center" vertical="center"/>
    </xf>
    <xf numFmtId="0" fontId="6" fillId="0" borderId="26" xfId="0" applyFont="1" applyBorder="1" applyAlignment="1">
      <alignment horizontal="center" vertical="center"/>
    </xf>
    <xf numFmtId="0" fontId="6" fillId="0" borderId="6" xfId="0" applyFont="1" applyBorder="1" applyAlignment="1" applyProtection="1">
      <alignment horizontal="justify" vertical="center" wrapText="1"/>
      <protection locked="0"/>
    </xf>
    <xf numFmtId="0" fontId="6" fillId="0" borderId="43" xfId="0" applyFont="1" applyBorder="1" applyAlignment="1" applyProtection="1">
      <alignment horizontal="justify" vertical="center" wrapText="1"/>
      <protection locked="0"/>
    </xf>
    <xf numFmtId="0" fontId="34" fillId="0" borderId="0" xfId="0" applyFont="1" applyBorder="1" applyAlignment="1">
      <alignment horizontal="justify" vertical="top" wrapText="1"/>
    </xf>
    <xf numFmtId="0" fontId="13" fillId="3" borderId="1" xfId="0" applyFont="1" applyFill="1" applyBorder="1" applyAlignment="1">
      <alignment horizontal="center" vertical="center" wrapText="1"/>
    </xf>
    <xf numFmtId="0" fontId="4" fillId="0" borderId="0" xfId="0" applyFont="1" applyBorder="1" applyAlignment="1">
      <alignment horizontal="left" wrapText="1"/>
    </xf>
    <xf numFmtId="0" fontId="13" fillId="3" borderId="3" xfId="0" applyFont="1" applyFill="1" applyBorder="1" applyAlignment="1">
      <alignment horizontal="center" vertical="center" wrapText="1"/>
    </xf>
    <xf numFmtId="0" fontId="13" fillId="3" borderId="5" xfId="0" applyFont="1" applyFill="1" applyBorder="1" applyAlignment="1">
      <alignment horizontal="center" vertical="center" wrapText="1"/>
    </xf>
    <xf numFmtId="0" fontId="18" fillId="0" borderId="29" xfId="0" applyFont="1" applyBorder="1" applyAlignment="1" applyProtection="1">
      <alignment horizontal="center" vertical="center" wrapText="1"/>
      <protection locked="0"/>
    </xf>
    <xf numFmtId="0" fontId="18" fillId="0" borderId="29" xfId="0" applyFont="1" applyBorder="1" applyAlignment="1">
      <alignment horizontal="center" vertical="center" wrapText="1"/>
    </xf>
    <xf numFmtId="0" fontId="17" fillId="0" borderId="29" xfId="0" applyFont="1" applyBorder="1" applyAlignment="1" applyProtection="1">
      <alignment horizontal="center" vertical="center" wrapText="1"/>
      <protection locked="0"/>
    </xf>
    <xf numFmtId="0" fontId="17" fillId="0" borderId="30" xfId="0" applyFont="1" applyBorder="1" applyAlignment="1" applyProtection="1">
      <alignment horizontal="center" vertical="center" wrapText="1"/>
      <protection locked="0"/>
    </xf>
    <xf numFmtId="0" fontId="15" fillId="0" borderId="31" xfId="0" applyFont="1" applyBorder="1" applyAlignment="1" applyProtection="1">
      <alignment horizontal="justify" vertical="center" wrapText="1"/>
      <protection locked="0"/>
    </xf>
    <xf numFmtId="0" fontId="15" fillId="0" borderId="32" xfId="0" applyFont="1" applyBorder="1" applyAlignment="1" applyProtection="1">
      <alignment horizontal="justify" vertical="center" wrapText="1"/>
      <protection locked="0"/>
    </xf>
    <xf numFmtId="0" fontId="13" fillId="3" borderId="9" xfId="0" applyFont="1" applyFill="1" applyBorder="1" applyAlignment="1">
      <alignment horizontal="center" vertical="center" wrapText="1"/>
    </xf>
    <xf numFmtId="0" fontId="19" fillId="0" borderId="10" xfId="0" applyFont="1" applyBorder="1" applyAlignment="1">
      <alignment horizontal="center"/>
    </xf>
    <xf numFmtId="0" fontId="19" fillId="0" borderId="13" xfId="0" applyFont="1" applyBorder="1" applyAlignment="1">
      <alignment horizontal="center"/>
    </xf>
    <xf numFmtId="0" fontId="19" fillId="0" borderId="18" xfId="0" applyFont="1" applyBorder="1" applyAlignment="1">
      <alignment horizontal="center"/>
    </xf>
    <xf numFmtId="0" fontId="19" fillId="0" borderId="0" xfId="0" applyFont="1" applyBorder="1" applyAlignment="1">
      <alignment horizontal="center"/>
    </xf>
    <xf numFmtId="0" fontId="19" fillId="0" borderId="22" xfId="0" applyFont="1" applyBorder="1" applyAlignment="1">
      <alignment horizontal="center"/>
    </xf>
    <xf numFmtId="0" fontId="19" fillId="0" borderId="33" xfId="0" applyFont="1" applyBorder="1" applyAlignment="1">
      <alignment horizontal="center"/>
    </xf>
    <xf numFmtId="0" fontId="16" fillId="0" borderId="3" xfId="0" applyFont="1" applyBorder="1" applyAlignment="1">
      <alignment horizontal="left" vertical="center" wrapText="1"/>
    </xf>
    <xf numFmtId="0" fontId="16" fillId="0" borderId="9" xfId="0" applyFont="1" applyBorder="1" applyAlignment="1">
      <alignment horizontal="left" vertical="center" wrapText="1"/>
    </xf>
    <xf numFmtId="0" fontId="19" fillId="0" borderId="12" xfId="0" applyFont="1" applyBorder="1" applyAlignment="1">
      <alignment horizontal="center"/>
    </xf>
    <xf numFmtId="0" fontId="19" fillId="0" borderId="17" xfId="0" applyFont="1" applyBorder="1" applyAlignment="1">
      <alignment horizontal="center"/>
    </xf>
    <xf numFmtId="0" fontId="19" fillId="0" borderId="20" xfId="0" applyFont="1" applyBorder="1" applyAlignment="1">
      <alignment horizontal="center"/>
    </xf>
    <xf numFmtId="0" fontId="19" fillId="0" borderId="21" xfId="0" applyFont="1" applyBorder="1" applyAlignment="1">
      <alignment horizontal="center"/>
    </xf>
    <xf numFmtId="0" fontId="19" fillId="0" borderId="27" xfId="0" applyFont="1" applyBorder="1" applyAlignment="1">
      <alignment horizontal="center"/>
    </xf>
    <xf numFmtId="0" fontId="19" fillId="0" borderId="28" xfId="0" applyFont="1" applyBorder="1" applyAlignment="1">
      <alignment horizontal="center"/>
    </xf>
    <xf numFmtId="0" fontId="6" fillId="0" borderId="29" xfId="0" applyFont="1" applyBorder="1" applyAlignment="1">
      <alignment horizontal="center" vertical="center"/>
    </xf>
    <xf numFmtId="0" fontId="6" fillId="0" borderId="31" xfId="0" applyFont="1" applyBorder="1" applyAlignment="1">
      <alignment horizontal="center" vertical="center"/>
    </xf>
    <xf numFmtId="0" fontId="4" fillId="4" borderId="1" xfId="0" applyFont="1" applyFill="1" applyBorder="1" applyAlignment="1">
      <alignment horizontal="center" vertical="center" textRotation="90" wrapText="1"/>
    </xf>
    <xf numFmtId="0" fontId="6" fillId="0" borderId="29" xfId="0" applyFont="1" applyBorder="1" applyAlignment="1">
      <alignment horizontal="center"/>
    </xf>
    <xf numFmtId="0" fontId="19" fillId="0" borderId="29" xfId="0" applyFont="1" applyBorder="1" applyAlignment="1">
      <alignment horizontal="center"/>
    </xf>
    <xf numFmtId="0" fontId="19" fillId="0" borderId="30" xfId="0" applyFont="1" applyBorder="1" applyAlignment="1">
      <alignment horizontal="center"/>
    </xf>
    <xf numFmtId="0" fontId="19" fillId="0" borderId="1" xfId="0" applyFont="1" applyBorder="1" applyAlignment="1">
      <alignment horizontal="center"/>
    </xf>
    <xf numFmtId="0" fontId="19" fillId="0" borderId="38" xfId="0" applyFont="1" applyBorder="1" applyAlignment="1">
      <alignment horizontal="center"/>
    </xf>
    <xf numFmtId="0" fontId="19" fillId="0" borderId="31" xfId="0" applyFont="1" applyBorder="1" applyAlignment="1">
      <alignment horizontal="center"/>
    </xf>
    <xf numFmtId="0" fontId="19" fillId="0" borderId="32" xfId="0" applyFont="1" applyBorder="1" applyAlignment="1">
      <alignment horizontal="center"/>
    </xf>
    <xf numFmtId="0" fontId="19" fillId="0" borderId="39" xfId="0" applyFont="1" applyBorder="1" applyAlignment="1">
      <alignment horizontal="center"/>
    </xf>
    <xf numFmtId="0" fontId="19" fillId="0" borderId="40" xfId="0" applyFont="1" applyBorder="1" applyAlignment="1">
      <alignment horizontal="center"/>
    </xf>
    <xf numFmtId="0" fontId="19" fillId="0" borderId="41" xfId="0" applyFont="1" applyBorder="1" applyAlignment="1">
      <alignment horizontal="center"/>
    </xf>
    <xf numFmtId="0" fontId="3" fillId="0" borderId="29" xfId="0" applyFont="1" applyBorder="1" applyAlignment="1">
      <alignment horizontal="center" textRotation="90" wrapText="1"/>
    </xf>
    <xf numFmtId="0" fontId="3" fillId="0" borderId="30" xfId="0" applyFont="1" applyBorder="1" applyAlignment="1">
      <alignment horizontal="center" textRotation="90" wrapText="1"/>
    </xf>
    <xf numFmtId="0" fontId="3" fillId="0" borderId="1" xfId="0" applyFont="1" applyBorder="1" applyAlignment="1">
      <alignment horizontal="center" textRotation="90" wrapText="1"/>
    </xf>
    <xf numFmtId="0" fontId="3" fillId="0" borderId="38" xfId="0" applyFont="1" applyBorder="1" applyAlignment="1">
      <alignment horizontal="center" textRotation="90" wrapText="1"/>
    </xf>
    <xf numFmtId="0" fontId="3" fillId="0" borderId="31" xfId="0" applyFont="1" applyBorder="1" applyAlignment="1">
      <alignment horizontal="center" textRotation="90" wrapText="1"/>
    </xf>
    <xf numFmtId="0" fontId="3" fillId="0" borderId="32" xfId="0" applyFont="1" applyBorder="1" applyAlignment="1">
      <alignment horizontal="center" textRotation="90" wrapText="1"/>
    </xf>
    <xf numFmtId="0" fontId="3" fillId="0" borderId="10" xfId="0" applyFont="1" applyBorder="1" applyAlignment="1">
      <alignment horizontal="center" wrapText="1"/>
    </xf>
    <xf numFmtId="0" fontId="3" fillId="0" borderId="11" xfId="0" applyFont="1" applyBorder="1" applyAlignment="1">
      <alignment horizontal="center" wrapText="1"/>
    </xf>
    <xf numFmtId="0" fontId="3" fillId="0" borderId="18" xfId="0" applyFont="1" applyBorder="1" applyAlignment="1">
      <alignment horizontal="center" wrapText="1"/>
    </xf>
    <xf numFmtId="0" fontId="3" fillId="0" borderId="19" xfId="0" applyFont="1" applyBorder="1" applyAlignment="1">
      <alignment horizontal="center" wrapText="1"/>
    </xf>
    <xf numFmtId="0" fontId="3" fillId="0" borderId="22" xfId="0" applyFont="1" applyBorder="1" applyAlignment="1">
      <alignment horizontal="center" wrapText="1"/>
    </xf>
    <xf numFmtId="0" fontId="3" fillId="0" borderId="23" xfId="0" applyFont="1" applyBorder="1" applyAlignment="1">
      <alignment horizontal="center" wrapText="1"/>
    </xf>
    <xf numFmtId="0" fontId="29" fillId="0" borderId="1" xfId="0" applyFont="1" applyBorder="1" applyAlignment="1" applyProtection="1">
      <alignment horizontal="left" vertical="center" wrapText="1"/>
      <protection locked="0"/>
    </xf>
  </cellXfs>
  <cellStyles count="6">
    <cellStyle name="Millares 2" xfId="3" xr:uid="{00000000-0005-0000-0000-000000000000}"/>
    <cellStyle name="Millares 3" xfId="4" xr:uid="{00000000-0005-0000-0000-000001000000}"/>
    <cellStyle name="Millares 3 2" xfId="5" xr:uid="{3CBFF24A-5F89-46F9-BD2E-25FE7ED4AF86}"/>
    <cellStyle name="Normal" xfId="0" builtinId="0"/>
    <cellStyle name="Normal 4" xfId="2" xr:uid="{00000000-0005-0000-0000-000003000000}"/>
    <cellStyle name="Porcentaje" xfId="1" builtinId="5"/>
  </cellStyles>
  <dxfs count="444">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669900"/>
        </patternFill>
      </fill>
    </dxf>
    <dxf>
      <fill>
        <patternFill>
          <bgColor rgb="FFCCFF66"/>
        </patternFill>
      </fill>
    </dxf>
    <dxf>
      <fill>
        <patternFill>
          <bgColor theme="9"/>
        </patternFill>
      </fill>
    </dxf>
    <dxf>
      <fill>
        <patternFill>
          <bgColor rgb="FFFF0000"/>
        </patternFill>
      </fill>
    </dxf>
    <dxf>
      <fill>
        <patternFill>
          <bgColor rgb="FF669900"/>
        </patternFill>
      </fill>
    </dxf>
    <dxf>
      <fill>
        <patternFill>
          <bgColor rgb="FFCCFF66"/>
        </patternFill>
      </fill>
    </dxf>
    <dxf>
      <fill>
        <patternFill>
          <bgColor theme="9"/>
        </patternFill>
      </fill>
    </dxf>
    <dxf>
      <fill>
        <patternFill>
          <bgColor rgb="FFFF0000"/>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669900"/>
        </patternFill>
      </fill>
    </dxf>
    <dxf>
      <fill>
        <patternFill>
          <bgColor rgb="FFCCFF66"/>
        </patternFill>
      </fill>
    </dxf>
    <dxf>
      <fill>
        <patternFill>
          <bgColor theme="9"/>
        </patternFill>
      </fill>
    </dxf>
    <dxf>
      <fill>
        <patternFill>
          <bgColor rgb="FFFF0000"/>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669900"/>
        </patternFill>
      </fill>
    </dxf>
    <dxf>
      <fill>
        <patternFill>
          <bgColor rgb="FFCCFF66"/>
        </patternFill>
      </fill>
    </dxf>
    <dxf>
      <fill>
        <patternFill>
          <bgColor theme="9"/>
        </patternFill>
      </fill>
    </dxf>
    <dxf>
      <fill>
        <patternFill>
          <bgColor rgb="FFFF0000"/>
        </patternFill>
      </fill>
    </dxf>
    <dxf>
      <fill>
        <patternFill>
          <bgColor rgb="FF669900"/>
        </patternFill>
      </fill>
    </dxf>
    <dxf>
      <fill>
        <patternFill>
          <bgColor rgb="FFCCFF66"/>
        </patternFill>
      </fill>
    </dxf>
    <dxf>
      <fill>
        <patternFill>
          <bgColor theme="9"/>
        </patternFill>
      </fill>
    </dxf>
    <dxf>
      <fill>
        <patternFill>
          <bgColor rgb="FFFF0000"/>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F79646"/>
        </patternFill>
      </fill>
    </dxf>
    <dxf>
      <fill>
        <patternFill>
          <bgColor rgb="FFFF0000"/>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669900"/>
        </patternFill>
      </fill>
    </dxf>
    <dxf>
      <fill>
        <patternFill>
          <bgColor rgb="FFCCFF66"/>
        </patternFill>
      </fill>
    </dxf>
    <dxf>
      <fill>
        <patternFill>
          <bgColor theme="9"/>
        </patternFill>
      </fill>
    </dxf>
    <dxf>
      <fill>
        <patternFill>
          <bgColor rgb="FFFF0000"/>
        </patternFill>
      </fill>
    </dxf>
    <dxf>
      <fill>
        <patternFill>
          <bgColor rgb="FF669900"/>
        </patternFill>
      </fill>
    </dxf>
    <dxf>
      <fill>
        <patternFill>
          <bgColor rgb="FFCCFF66"/>
        </patternFill>
      </fill>
    </dxf>
    <dxf>
      <fill>
        <patternFill>
          <bgColor theme="9"/>
        </patternFill>
      </fill>
    </dxf>
    <dxf>
      <fill>
        <patternFill>
          <bgColor rgb="FFFF0000"/>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669900"/>
        </patternFill>
      </fill>
    </dxf>
    <dxf>
      <fill>
        <patternFill>
          <bgColor rgb="FFCCFF66"/>
        </patternFill>
      </fill>
    </dxf>
    <dxf>
      <fill>
        <patternFill>
          <bgColor theme="9"/>
        </patternFill>
      </fill>
    </dxf>
    <dxf>
      <fill>
        <patternFill>
          <bgColor rgb="FFFF0000"/>
        </patternFill>
      </fill>
    </dxf>
    <dxf>
      <fill>
        <patternFill>
          <bgColor rgb="FF669900"/>
        </patternFill>
      </fill>
    </dxf>
    <dxf>
      <fill>
        <patternFill>
          <bgColor rgb="FFCCFF66"/>
        </patternFill>
      </fill>
    </dxf>
    <dxf>
      <fill>
        <patternFill>
          <bgColor theme="9"/>
        </patternFill>
      </fill>
    </dxf>
    <dxf>
      <fill>
        <patternFill>
          <bgColor rgb="FFFF0000"/>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669900"/>
        </patternFill>
      </fill>
    </dxf>
    <dxf>
      <fill>
        <patternFill>
          <bgColor rgb="FFCCFF66"/>
        </patternFill>
      </fill>
    </dxf>
    <dxf>
      <fill>
        <patternFill>
          <bgColor theme="9"/>
        </patternFill>
      </fill>
    </dxf>
    <dxf>
      <fill>
        <patternFill>
          <bgColor rgb="FFFF0000"/>
        </patternFill>
      </fill>
    </dxf>
    <dxf>
      <fill>
        <patternFill>
          <bgColor rgb="FF669900"/>
        </patternFill>
      </fill>
    </dxf>
    <dxf>
      <fill>
        <patternFill>
          <bgColor rgb="FFCCFF66"/>
        </patternFill>
      </fill>
    </dxf>
    <dxf>
      <fill>
        <patternFill>
          <bgColor theme="9"/>
        </patternFill>
      </fill>
    </dxf>
    <dxf>
      <fill>
        <patternFill>
          <bgColor rgb="FFFF0000"/>
        </patternFill>
      </fill>
    </dxf>
    <dxf>
      <fill>
        <patternFill>
          <bgColor rgb="FF669900"/>
        </patternFill>
      </fill>
    </dxf>
    <dxf>
      <fill>
        <patternFill>
          <bgColor rgb="FFCCFF66"/>
        </patternFill>
      </fill>
    </dxf>
    <dxf>
      <fill>
        <patternFill>
          <bgColor theme="9"/>
        </patternFill>
      </fill>
    </dxf>
    <dxf>
      <fill>
        <patternFill>
          <bgColor rgb="FFFF0000"/>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669900"/>
        </patternFill>
      </fill>
    </dxf>
    <dxf>
      <fill>
        <patternFill>
          <bgColor rgb="FFCCFF66"/>
        </patternFill>
      </fill>
    </dxf>
    <dxf>
      <fill>
        <patternFill>
          <bgColor theme="9"/>
        </patternFill>
      </fill>
    </dxf>
    <dxf>
      <fill>
        <patternFill>
          <bgColor rgb="FFFF0000"/>
        </patternFill>
      </fill>
    </dxf>
    <dxf>
      <fill>
        <patternFill>
          <bgColor rgb="FF669900"/>
        </patternFill>
      </fill>
    </dxf>
    <dxf>
      <fill>
        <patternFill>
          <bgColor rgb="FFCCFF66"/>
        </patternFill>
      </fill>
    </dxf>
    <dxf>
      <fill>
        <patternFill>
          <bgColor theme="9"/>
        </patternFill>
      </fill>
    </dxf>
    <dxf>
      <fill>
        <patternFill>
          <bgColor rgb="FFFF0000"/>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669900"/>
        </patternFill>
      </fill>
    </dxf>
    <dxf>
      <fill>
        <patternFill>
          <bgColor rgb="FFCCFF66"/>
        </patternFill>
      </fill>
    </dxf>
    <dxf>
      <fill>
        <patternFill>
          <bgColor theme="9"/>
        </patternFill>
      </fill>
    </dxf>
    <dxf>
      <fill>
        <patternFill>
          <bgColor rgb="FFFF0000"/>
        </patternFill>
      </fill>
    </dxf>
    <dxf>
      <fill>
        <patternFill>
          <bgColor rgb="FF669900"/>
        </patternFill>
      </fill>
    </dxf>
    <dxf>
      <fill>
        <patternFill>
          <bgColor rgb="FFCCFF66"/>
        </patternFill>
      </fill>
    </dxf>
    <dxf>
      <fill>
        <patternFill>
          <bgColor theme="9"/>
        </patternFill>
      </fill>
    </dxf>
    <dxf>
      <fill>
        <patternFill>
          <bgColor rgb="FFFF0000"/>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669900"/>
        </patternFill>
      </fill>
    </dxf>
    <dxf>
      <fill>
        <patternFill>
          <bgColor rgb="FFCCFF66"/>
        </patternFill>
      </fill>
    </dxf>
    <dxf>
      <fill>
        <patternFill>
          <bgColor theme="9"/>
        </patternFill>
      </fill>
    </dxf>
    <dxf>
      <fill>
        <patternFill>
          <bgColor rgb="FFFF0000"/>
        </patternFill>
      </fill>
    </dxf>
    <dxf>
      <fill>
        <patternFill>
          <bgColor rgb="FF669900"/>
        </patternFill>
      </fill>
    </dxf>
    <dxf>
      <fill>
        <patternFill>
          <bgColor rgb="FFCCFF66"/>
        </patternFill>
      </fill>
    </dxf>
    <dxf>
      <fill>
        <patternFill>
          <bgColor theme="9"/>
        </patternFill>
      </fill>
    </dxf>
    <dxf>
      <fill>
        <patternFill>
          <bgColor rgb="FFFF0000"/>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669900"/>
        </patternFill>
      </fill>
    </dxf>
    <dxf>
      <fill>
        <patternFill>
          <bgColor rgb="FFCCFF66"/>
        </patternFill>
      </fill>
    </dxf>
    <dxf>
      <fill>
        <patternFill>
          <bgColor theme="9"/>
        </patternFill>
      </fill>
    </dxf>
    <dxf>
      <fill>
        <patternFill>
          <bgColor rgb="FFFF0000"/>
        </patternFill>
      </fill>
    </dxf>
    <dxf>
      <fill>
        <patternFill>
          <bgColor rgb="FF669900"/>
        </patternFill>
      </fill>
    </dxf>
    <dxf>
      <fill>
        <patternFill>
          <bgColor rgb="FFCCFF66"/>
        </patternFill>
      </fill>
    </dxf>
    <dxf>
      <fill>
        <patternFill>
          <bgColor theme="9"/>
        </patternFill>
      </fill>
    </dxf>
    <dxf>
      <fill>
        <patternFill>
          <bgColor rgb="FFFF0000"/>
        </patternFill>
      </fill>
    </dxf>
    <dxf>
      <fill>
        <patternFill>
          <bgColor rgb="FFFFFF00"/>
        </patternFill>
      </fill>
    </dxf>
    <dxf>
      <fill>
        <patternFill>
          <bgColor theme="9"/>
        </patternFill>
      </fill>
    </dxf>
    <dxf>
      <fill>
        <patternFill>
          <bgColor rgb="FFFF0000"/>
        </patternFill>
      </fill>
    </dxf>
    <dxf>
      <fill>
        <patternFill>
          <bgColor theme="6"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externalLink" Target="externalLinks/externalLink8.xml"/><Relationship Id="rId2" Type="http://schemas.openxmlformats.org/officeDocument/2006/relationships/worksheet" Target="worksheets/sheet2.xml"/><Relationship Id="rId16" Type="http://schemas.openxmlformats.org/officeDocument/2006/relationships/externalLink" Target="externalLinks/externalLink7.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externalLink" Target="externalLinks/externalLink6.xml"/><Relationship Id="rId10" Type="http://schemas.openxmlformats.org/officeDocument/2006/relationships/externalLink" Target="externalLinks/externalLink1.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5.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1257795</xdr:colOff>
      <xdr:row>0</xdr:row>
      <xdr:rowOff>113260</xdr:rowOff>
    </xdr:from>
    <xdr:to>
      <xdr:col>2</xdr:col>
      <xdr:colOff>353785</xdr:colOff>
      <xdr:row>2</xdr:row>
      <xdr:rowOff>721179</xdr:rowOff>
    </xdr:to>
    <xdr:pic>
      <xdr:nvPicPr>
        <xdr:cNvPr id="6" name="9 Imagen">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70759" y="113260"/>
          <a:ext cx="1164276" cy="1220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19</xdr:col>
      <xdr:colOff>384402</xdr:colOff>
      <xdr:row>0</xdr:row>
      <xdr:rowOff>197421</xdr:rowOff>
    </xdr:from>
    <xdr:to>
      <xdr:col>19</xdr:col>
      <xdr:colOff>1765526</xdr:colOff>
      <xdr:row>2</xdr:row>
      <xdr:rowOff>683759</xdr:rowOff>
    </xdr:to>
    <xdr:pic>
      <xdr:nvPicPr>
        <xdr:cNvPr id="7" name="Picture 1">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2"/>
        <a:srcRect/>
        <a:stretch>
          <a:fillRect/>
        </a:stretch>
      </xdr:blipFill>
      <xdr:spPr bwMode="auto">
        <a:xfrm>
          <a:off x="17325295" y="197421"/>
          <a:ext cx="1381124" cy="1098659"/>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618260</xdr:colOff>
      <xdr:row>0</xdr:row>
      <xdr:rowOff>86045</xdr:rowOff>
    </xdr:from>
    <xdr:to>
      <xdr:col>2</xdr:col>
      <xdr:colOff>594448</xdr:colOff>
      <xdr:row>2</xdr:row>
      <xdr:rowOff>668064</xdr:rowOff>
    </xdr:to>
    <xdr:pic>
      <xdr:nvPicPr>
        <xdr:cNvPr id="2" name="9 Imagen">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29987" y="86045"/>
          <a:ext cx="1430916" cy="12401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19</xdr:col>
      <xdr:colOff>248331</xdr:colOff>
      <xdr:row>0</xdr:row>
      <xdr:rowOff>183814</xdr:rowOff>
    </xdr:from>
    <xdr:to>
      <xdr:col>19</xdr:col>
      <xdr:colOff>1629455</xdr:colOff>
      <xdr:row>2</xdr:row>
      <xdr:rowOff>670152</xdr:rowOff>
    </xdr:to>
    <xdr:pic>
      <xdr:nvPicPr>
        <xdr:cNvPr id="7" name="Picture 1">
          <a:extLst>
            <a:ext uri="{FF2B5EF4-FFF2-40B4-BE49-F238E27FC236}">
              <a16:creationId xmlns:a16="http://schemas.microsoft.com/office/drawing/2014/main" id="{00000000-0008-0000-0100-000007000000}"/>
            </a:ext>
          </a:extLst>
        </xdr:cNvPr>
        <xdr:cNvPicPr>
          <a:picLocks noChangeAspect="1" noChangeArrowheads="1"/>
        </xdr:cNvPicPr>
      </xdr:nvPicPr>
      <xdr:blipFill>
        <a:blip xmlns:r="http://schemas.openxmlformats.org/officeDocument/2006/relationships" r:embed="rId2"/>
        <a:srcRect/>
        <a:stretch>
          <a:fillRect/>
        </a:stretch>
      </xdr:blipFill>
      <xdr:spPr bwMode="auto">
        <a:xfrm>
          <a:off x="14845394" y="183814"/>
          <a:ext cx="1381124" cy="1153088"/>
        </a:xfrm>
        <a:prstGeom prst="rect">
          <a:avLst/>
        </a:prstGeom>
        <a:noFill/>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721180</xdr:colOff>
      <xdr:row>0</xdr:row>
      <xdr:rowOff>149678</xdr:rowOff>
    </xdr:from>
    <xdr:to>
      <xdr:col>2</xdr:col>
      <xdr:colOff>489859</xdr:colOff>
      <xdr:row>2</xdr:row>
      <xdr:rowOff>492604</xdr:rowOff>
    </xdr:to>
    <xdr:pic>
      <xdr:nvPicPr>
        <xdr:cNvPr id="6" name="9 Imagen">
          <a:extLst>
            <a:ext uri="{FF2B5EF4-FFF2-40B4-BE49-F238E27FC236}">
              <a16:creationId xmlns:a16="http://schemas.microsoft.com/office/drawing/2014/main" id="{00000000-0008-0000-02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34144" y="149678"/>
          <a:ext cx="1211036" cy="107771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21</xdr:col>
      <xdr:colOff>421822</xdr:colOff>
      <xdr:row>0</xdr:row>
      <xdr:rowOff>68037</xdr:rowOff>
    </xdr:from>
    <xdr:to>
      <xdr:col>24</xdr:col>
      <xdr:colOff>544285</xdr:colOff>
      <xdr:row>2</xdr:row>
      <xdr:rowOff>379253</xdr:rowOff>
    </xdr:to>
    <xdr:pic>
      <xdr:nvPicPr>
        <xdr:cNvPr id="7" name="Picture 1">
          <a:extLst>
            <a:ext uri="{FF2B5EF4-FFF2-40B4-BE49-F238E27FC236}">
              <a16:creationId xmlns:a16="http://schemas.microsoft.com/office/drawing/2014/main" id="{00000000-0008-0000-0200-000007000000}"/>
            </a:ext>
          </a:extLst>
        </xdr:cNvPr>
        <xdr:cNvPicPr>
          <a:picLocks noChangeAspect="1" noChangeArrowheads="1"/>
        </xdr:cNvPicPr>
      </xdr:nvPicPr>
      <xdr:blipFill>
        <a:blip xmlns:r="http://schemas.openxmlformats.org/officeDocument/2006/relationships" r:embed="rId2"/>
        <a:srcRect/>
        <a:stretch>
          <a:fillRect/>
        </a:stretch>
      </xdr:blipFill>
      <xdr:spPr bwMode="auto">
        <a:xfrm>
          <a:off x="15933965" y="68037"/>
          <a:ext cx="1238249" cy="1046002"/>
        </a:xfrm>
        <a:prstGeom prst="rect">
          <a:avLst/>
        </a:prstGeom>
        <a:noFill/>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710339</xdr:colOff>
      <xdr:row>0</xdr:row>
      <xdr:rowOff>48432</xdr:rowOff>
    </xdr:from>
    <xdr:to>
      <xdr:col>2</xdr:col>
      <xdr:colOff>681361</xdr:colOff>
      <xdr:row>2</xdr:row>
      <xdr:rowOff>541336</xdr:rowOff>
    </xdr:to>
    <xdr:pic>
      <xdr:nvPicPr>
        <xdr:cNvPr id="6" name="9 Imagen">
          <a:extLst>
            <a:ext uri="{FF2B5EF4-FFF2-40B4-BE49-F238E27FC236}">
              <a16:creationId xmlns:a16="http://schemas.microsoft.com/office/drawing/2014/main" id="{00000000-0008-0000-03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17076" y="48432"/>
          <a:ext cx="1423988" cy="12678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21</xdr:col>
      <xdr:colOff>661907</xdr:colOff>
      <xdr:row>0</xdr:row>
      <xdr:rowOff>177585</xdr:rowOff>
    </xdr:from>
    <xdr:to>
      <xdr:col>24</xdr:col>
      <xdr:colOff>654642</xdr:colOff>
      <xdr:row>2</xdr:row>
      <xdr:rowOff>574808</xdr:rowOff>
    </xdr:to>
    <xdr:pic>
      <xdr:nvPicPr>
        <xdr:cNvPr id="7" name="Picture 1">
          <a:extLst>
            <a:ext uri="{FF2B5EF4-FFF2-40B4-BE49-F238E27FC236}">
              <a16:creationId xmlns:a16="http://schemas.microsoft.com/office/drawing/2014/main" id="{00000000-0008-0000-0300-000007000000}"/>
            </a:ext>
          </a:extLst>
        </xdr:cNvPr>
        <xdr:cNvPicPr>
          <a:picLocks noChangeAspect="1" noChangeArrowheads="1"/>
        </xdr:cNvPicPr>
      </xdr:nvPicPr>
      <xdr:blipFill>
        <a:blip xmlns:r="http://schemas.openxmlformats.org/officeDocument/2006/relationships" r:embed="rId2"/>
        <a:srcRect/>
        <a:stretch>
          <a:fillRect/>
        </a:stretch>
      </xdr:blipFill>
      <xdr:spPr bwMode="auto">
        <a:xfrm>
          <a:off x="16999704" y="177585"/>
          <a:ext cx="1381124" cy="1172138"/>
        </a:xfrm>
        <a:prstGeom prst="rect">
          <a:avLst/>
        </a:prstGeom>
        <a:noFill/>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870858</xdr:colOff>
      <xdr:row>0</xdr:row>
      <xdr:rowOff>54429</xdr:rowOff>
    </xdr:from>
    <xdr:to>
      <xdr:col>2</xdr:col>
      <xdr:colOff>639537</xdr:colOff>
      <xdr:row>2</xdr:row>
      <xdr:rowOff>272143</xdr:rowOff>
    </xdr:to>
    <xdr:pic>
      <xdr:nvPicPr>
        <xdr:cNvPr id="2" name="9 Imagen">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85183" y="54429"/>
          <a:ext cx="1216479" cy="9606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21</xdr:col>
      <xdr:colOff>639536</xdr:colOff>
      <xdr:row>0</xdr:row>
      <xdr:rowOff>81643</xdr:rowOff>
    </xdr:from>
    <xdr:to>
      <xdr:col>24</xdr:col>
      <xdr:colOff>789215</xdr:colOff>
      <xdr:row>2</xdr:row>
      <xdr:rowOff>448051</xdr:rowOff>
    </xdr:to>
    <xdr:pic>
      <xdr:nvPicPr>
        <xdr:cNvPr id="3" name="Picture 1">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2"/>
        <a:srcRect/>
        <a:stretch>
          <a:fillRect/>
        </a:stretch>
      </xdr:blipFill>
      <xdr:spPr bwMode="auto">
        <a:xfrm>
          <a:off x="17327336" y="81643"/>
          <a:ext cx="1311729" cy="1109358"/>
        </a:xfrm>
        <a:prstGeom prst="rect">
          <a:avLst/>
        </a:prstGeom>
        <a:noFill/>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870858</xdr:colOff>
      <xdr:row>0</xdr:row>
      <xdr:rowOff>54429</xdr:rowOff>
    </xdr:from>
    <xdr:to>
      <xdr:col>2</xdr:col>
      <xdr:colOff>639537</xdr:colOff>
      <xdr:row>2</xdr:row>
      <xdr:rowOff>425079</xdr:rowOff>
    </xdr:to>
    <xdr:pic>
      <xdr:nvPicPr>
        <xdr:cNvPr id="6" name="9 Imagen">
          <a:extLst>
            <a:ext uri="{FF2B5EF4-FFF2-40B4-BE49-F238E27FC236}">
              <a16:creationId xmlns:a16="http://schemas.microsoft.com/office/drawing/2014/main" id="{00000000-0008-0000-05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83822" y="54429"/>
          <a:ext cx="1211036" cy="107822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21</xdr:col>
      <xdr:colOff>639536</xdr:colOff>
      <xdr:row>0</xdr:row>
      <xdr:rowOff>81643</xdr:rowOff>
    </xdr:from>
    <xdr:to>
      <xdr:col>24</xdr:col>
      <xdr:colOff>789215</xdr:colOff>
      <xdr:row>2</xdr:row>
      <xdr:rowOff>448051</xdr:rowOff>
    </xdr:to>
    <xdr:pic>
      <xdr:nvPicPr>
        <xdr:cNvPr id="7" name="Picture 1">
          <a:extLst>
            <a:ext uri="{FF2B5EF4-FFF2-40B4-BE49-F238E27FC236}">
              <a16:creationId xmlns:a16="http://schemas.microsoft.com/office/drawing/2014/main" id="{00000000-0008-0000-0500-000007000000}"/>
            </a:ext>
          </a:extLst>
        </xdr:cNvPr>
        <xdr:cNvPicPr>
          <a:picLocks noChangeAspect="1" noChangeArrowheads="1"/>
        </xdr:cNvPicPr>
      </xdr:nvPicPr>
      <xdr:blipFill>
        <a:blip xmlns:r="http://schemas.openxmlformats.org/officeDocument/2006/relationships" r:embed="rId2"/>
        <a:srcRect/>
        <a:stretch>
          <a:fillRect/>
        </a:stretch>
      </xdr:blipFill>
      <xdr:spPr bwMode="auto">
        <a:xfrm>
          <a:off x="16981715" y="81643"/>
          <a:ext cx="1265464" cy="1073979"/>
        </a:xfrm>
        <a:prstGeom prst="rect">
          <a:avLst/>
        </a:prstGeom>
        <a:noFill/>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261938</xdr:colOff>
      <xdr:row>0</xdr:row>
      <xdr:rowOff>95250</xdr:rowOff>
    </xdr:from>
    <xdr:to>
      <xdr:col>1</xdr:col>
      <xdr:colOff>1083468</xdr:colOff>
      <xdr:row>2</xdr:row>
      <xdr:rowOff>435545</xdr:rowOff>
    </xdr:to>
    <xdr:pic>
      <xdr:nvPicPr>
        <xdr:cNvPr id="6" name="9 Imagen">
          <a:extLst>
            <a:ext uri="{FF2B5EF4-FFF2-40B4-BE49-F238E27FC236}">
              <a16:creationId xmlns:a16="http://schemas.microsoft.com/office/drawing/2014/main" id="{00000000-0008-0000-06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1938" y="95250"/>
          <a:ext cx="1131093" cy="10070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21</xdr:col>
      <xdr:colOff>571500</xdr:colOff>
      <xdr:row>0</xdr:row>
      <xdr:rowOff>95251</xdr:rowOff>
    </xdr:from>
    <xdr:to>
      <xdr:col>24</xdr:col>
      <xdr:colOff>642938</xdr:colOff>
      <xdr:row>2</xdr:row>
      <xdr:rowOff>438965</xdr:rowOff>
    </xdr:to>
    <xdr:pic>
      <xdr:nvPicPr>
        <xdr:cNvPr id="7" name="Picture 1">
          <a:extLst>
            <a:ext uri="{FF2B5EF4-FFF2-40B4-BE49-F238E27FC236}">
              <a16:creationId xmlns:a16="http://schemas.microsoft.com/office/drawing/2014/main" id="{00000000-0008-0000-0600-000007000000}"/>
            </a:ext>
          </a:extLst>
        </xdr:cNvPr>
        <xdr:cNvPicPr>
          <a:picLocks noChangeAspect="1" noChangeArrowheads="1"/>
        </xdr:cNvPicPr>
      </xdr:nvPicPr>
      <xdr:blipFill>
        <a:blip xmlns:r="http://schemas.openxmlformats.org/officeDocument/2006/relationships" r:embed="rId2"/>
        <a:srcRect/>
        <a:stretch>
          <a:fillRect/>
        </a:stretch>
      </xdr:blipFill>
      <xdr:spPr bwMode="auto">
        <a:xfrm>
          <a:off x="16418719" y="95251"/>
          <a:ext cx="1190625" cy="1010464"/>
        </a:xfrm>
        <a:prstGeom prst="rect">
          <a:avLst/>
        </a:prstGeom>
        <a:noFill/>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884464</xdr:colOff>
      <xdr:row>0</xdr:row>
      <xdr:rowOff>68036</xdr:rowOff>
    </xdr:from>
    <xdr:to>
      <xdr:col>2</xdr:col>
      <xdr:colOff>517072</xdr:colOff>
      <xdr:row>2</xdr:row>
      <xdr:rowOff>480823</xdr:rowOff>
    </xdr:to>
    <xdr:pic>
      <xdr:nvPicPr>
        <xdr:cNvPr id="8" name="9 Imagen">
          <a:extLst>
            <a:ext uri="{FF2B5EF4-FFF2-40B4-BE49-F238E27FC236}">
              <a16:creationId xmlns:a16="http://schemas.microsoft.com/office/drawing/2014/main" id="{00000000-0008-0000-07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7428" y="68036"/>
          <a:ext cx="1074965" cy="95707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21</xdr:col>
      <xdr:colOff>666750</xdr:colOff>
      <xdr:row>0</xdr:row>
      <xdr:rowOff>63500</xdr:rowOff>
    </xdr:from>
    <xdr:to>
      <xdr:col>24</xdr:col>
      <xdr:colOff>666750</xdr:colOff>
      <xdr:row>2</xdr:row>
      <xdr:rowOff>466850</xdr:rowOff>
    </xdr:to>
    <xdr:pic>
      <xdr:nvPicPr>
        <xdr:cNvPr id="9" name="Picture 1">
          <a:extLst>
            <a:ext uri="{FF2B5EF4-FFF2-40B4-BE49-F238E27FC236}">
              <a16:creationId xmlns:a16="http://schemas.microsoft.com/office/drawing/2014/main" id="{00000000-0008-0000-0700-000009000000}"/>
            </a:ext>
          </a:extLst>
        </xdr:cNvPr>
        <xdr:cNvPicPr>
          <a:picLocks noChangeAspect="1" noChangeArrowheads="1"/>
        </xdr:cNvPicPr>
      </xdr:nvPicPr>
      <xdr:blipFill>
        <a:blip xmlns:r="http://schemas.openxmlformats.org/officeDocument/2006/relationships" r:embed="rId2"/>
        <a:srcRect/>
        <a:stretch>
          <a:fillRect/>
        </a:stretch>
      </xdr:blipFill>
      <xdr:spPr bwMode="auto">
        <a:xfrm>
          <a:off x="16256000" y="63500"/>
          <a:ext cx="1111250" cy="943100"/>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979714</xdr:colOff>
      <xdr:row>0</xdr:row>
      <xdr:rowOff>81643</xdr:rowOff>
    </xdr:from>
    <xdr:to>
      <xdr:col>2</xdr:col>
      <xdr:colOff>562824</xdr:colOff>
      <xdr:row>2</xdr:row>
      <xdr:rowOff>435428</xdr:rowOff>
    </xdr:to>
    <xdr:pic>
      <xdr:nvPicPr>
        <xdr:cNvPr id="6" name="9 Imagen">
          <a:extLst>
            <a:ext uri="{FF2B5EF4-FFF2-40B4-BE49-F238E27FC236}">
              <a16:creationId xmlns:a16="http://schemas.microsoft.com/office/drawing/2014/main" id="{00000000-0008-0000-08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92678" y="81643"/>
          <a:ext cx="1025467" cy="8980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21</xdr:col>
      <xdr:colOff>625928</xdr:colOff>
      <xdr:row>0</xdr:row>
      <xdr:rowOff>40822</xdr:rowOff>
    </xdr:from>
    <xdr:to>
      <xdr:col>24</xdr:col>
      <xdr:colOff>625928</xdr:colOff>
      <xdr:row>2</xdr:row>
      <xdr:rowOff>433286</xdr:rowOff>
    </xdr:to>
    <xdr:pic>
      <xdr:nvPicPr>
        <xdr:cNvPr id="7" name="Picture 1">
          <a:extLst>
            <a:ext uri="{FF2B5EF4-FFF2-40B4-BE49-F238E27FC236}">
              <a16:creationId xmlns:a16="http://schemas.microsoft.com/office/drawing/2014/main" id="{00000000-0008-0000-0800-000007000000}"/>
            </a:ext>
          </a:extLst>
        </xdr:cNvPr>
        <xdr:cNvPicPr>
          <a:picLocks noChangeAspect="1" noChangeArrowheads="1"/>
        </xdr:cNvPicPr>
      </xdr:nvPicPr>
      <xdr:blipFill>
        <a:blip xmlns:r="http://schemas.openxmlformats.org/officeDocument/2006/relationships" r:embed="rId2"/>
        <a:srcRect/>
        <a:stretch>
          <a:fillRect/>
        </a:stretch>
      </xdr:blipFill>
      <xdr:spPr bwMode="auto">
        <a:xfrm>
          <a:off x="17076964" y="40822"/>
          <a:ext cx="1115785" cy="936750"/>
        </a:xfrm>
        <a:prstGeom prst="rect">
          <a:avLst/>
        </a:prstGeom>
        <a:noFill/>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uario/Desktop/INDEPORTES%202020/CUERENTENA01/SEGUIMIENTOS%20INDEPORTES/SEGUIMIENTO%20MAPA%20DE%20RISGOS%20INSTITUCIONAL/Mapa%20de%20Riesgos%20Procesos%20Apoyo%20al%2031%20Marzo%2020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Archivo/Downloads/PLAN%20DE%20ACCION%20Y%20MATRIZ/Mapa%20de%20Riesgos%2031%20de%20Marzo%20202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Edgar/Downloads/MAPA%20DE%20RIESGO%20A%2031%20DE%20MARZO.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Edgar/Downloads/Mapa%20de%20Riesgos%20Procesos%20Apoyo%20al%2031%20Marzo%202020%20(4).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Archivo/Downloads/Mapa%20de%20Riesgos%2031%20de%20Marzo%20202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Edgar/Downloads/Mapa%20de%20Riesgos%20Procesos%20Apoyo%20al%2031%20Marzo%202020%20(5).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Archivo/Downloads/Mapa%20de%20Riesgos%2031%20Marzo%202020%20ok.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Users/Edgar/Downloads/Mapa%20de%20Riesgos%20Procesos%20Apoyo%20al%2031%20Marzo%202020%20(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Planeación"/>
      <sheetName val="(2) Control Interno"/>
      <sheetName val="(3) Juridica"/>
      <sheetName val="(4) Contratación"/>
      <sheetName val="(5) Talento Humano"/>
      <sheetName val="(6) Seguridad y Salud T"/>
      <sheetName val="(7) Sistemas"/>
      <sheetName val="(8) Archivo Central"/>
      <sheetName val="(9) Atencion Usuario"/>
      <sheetName val="(10) Contabilidad"/>
      <sheetName val="(11) Presupuesto"/>
      <sheetName val="(12) Tesorería"/>
      <sheetName val="(13) Almacén"/>
      <sheetName val="Evaluación de Controles"/>
      <sheetName val="Resumen"/>
      <sheetName val="Evolución"/>
      <sheetName val="Listas"/>
      <sheetName val="Impactos"/>
      <sheetName val="Idea Zonas"/>
      <sheetName val="formatos pr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4">
          <cell r="F4" t="str">
            <v>X</v>
          </cell>
          <cell r="H4">
            <v>0</v>
          </cell>
          <cell r="X4">
            <v>70</v>
          </cell>
        </row>
        <row r="5">
          <cell r="F5" t="str">
            <v>X</v>
          </cell>
          <cell r="H5" t="str">
            <v>X</v>
          </cell>
          <cell r="X5">
            <v>10</v>
          </cell>
        </row>
        <row r="7">
          <cell r="F7" t="str">
            <v>X</v>
          </cell>
          <cell r="H7">
            <v>0</v>
          </cell>
          <cell r="X7">
            <v>30</v>
          </cell>
        </row>
      </sheetData>
      <sheetData sheetId="14"/>
      <sheetData sheetId="15"/>
      <sheetData sheetId="16">
        <row r="4">
          <cell r="L4" t="str">
            <v>BAJA</v>
          </cell>
          <cell r="M4" t="str">
            <v>BAJA</v>
          </cell>
          <cell r="N4" t="str">
            <v>MODERADA</v>
          </cell>
          <cell r="O4" t="str">
            <v>ALTA</v>
          </cell>
          <cell r="P4" t="str">
            <v>ALTA</v>
          </cell>
        </row>
        <row r="5">
          <cell r="L5" t="str">
            <v>BAJA</v>
          </cell>
          <cell r="M5" t="str">
            <v>BAJA</v>
          </cell>
          <cell r="N5" t="str">
            <v>MODERADA</v>
          </cell>
          <cell r="O5" t="str">
            <v>ALTA</v>
          </cell>
          <cell r="P5" t="str">
            <v>EXTREMA</v>
          </cell>
        </row>
        <row r="6">
          <cell r="L6" t="str">
            <v>BAJA</v>
          </cell>
          <cell r="M6" t="str">
            <v>MODERADA</v>
          </cell>
          <cell r="N6" t="str">
            <v>ALTA</v>
          </cell>
          <cell r="O6" t="str">
            <v>EXTREMA</v>
          </cell>
          <cell r="P6" t="str">
            <v>EXTREMA</v>
          </cell>
        </row>
        <row r="7">
          <cell r="L7" t="str">
            <v>MODERADA</v>
          </cell>
          <cell r="M7" t="str">
            <v>ALTA</v>
          </cell>
          <cell r="N7" t="str">
            <v>ALTA</v>
          </cell>
          <cell r="O7" t="str">
            <v>EXTREMA</v>
          </cell>
          <cell r="P7" t="str">
            <v>EXTREMA</v>
          </cell>
        </row>
        <row r="8">
          <cell r="L8" t="str">
            <v>ALTA</v>
          </cell>
          <cell r="M8" t="str">
            <v>ALTA</v>
          </cell>
          <cell r="N8" t="str">
            <v>EXTREMA</v>
          </cell>
          <cell r="O8" t="str">
            <v>EXTREMA</v>
          </cell>
          <cell r="P8" t="str">
            <v>EXTREMA</v>
          </cell>
        </row>
      </sheetData>
      <sheetData sheetId="17"/>
      <sheetData sheetId="18"/>
      <sheetData sheetId="1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Planeación"/>
      <sheetName val="(2) Control Interno"/>
      <sheetName val="(3) Juridica"/>
      <sheetName val="(4) Contratación"/>
      <sheetName val="(6) Seguridad y Salud T"/>
      <sheetName val="(7) Sistemas"/>
      <sheetName val="(8) Archivo Central"/>
      <sheetName val="(9) Atencion Usuario"/>
      <sheetName val="(10) Contabilidad"/>
      <sheetName val="(11) Presupuesto"/>
      <sheetName val="(12) Tesorería"/>
      <sheetName val="(13) Almacén"/>
      <sheetName val="Evaluación de Controles"/>
      <sheetName val="Resumen"/>
      <sheetName val="Evolución"/>
      <sheetName val="Listas"/>
      <sheetName val="Impactos"/>
      <sheetName val="Idea Zonas"/>
      <sheetName val="formatos pr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row r="19">
          <cell r="F19" t="str">
            <v>X</v>
          </cell>
          <cell r="X19">
            <v>55</v>
          </cell>
        </row>
        <row r="20">
          <cell r="F20" t="str">
            <v>X</v>
          </cell>
          <cell r="X20">
            <v>70</v>
          </cell>
        </row>
        <row r="21">
          <cell r="F21" t="str">
            <v>X</v>
          </cell>
          <cell r="H21" t="str">
            <v>X</v>
          </cell>
          <cell r="X21">
            <v>70</v>
          </cell>
        </row>
        <row r="22">
          <cell r="F22" t="str">
            <v>X</v>
          </cell>
          <cell r="H22" t="str">
            <v>X</v>
          </cell>
          <cell r="X22">
            <v>70</v>
          </cell>
        </row>
      </sheetData>
      <sheetData sheetId="13" refreshError="1"/>
      <sheetData sheetId="14" refreshError="1"/>
      <sheetData sheetId="15" refreshError="1">
        <row r="4">
          <cell r="L4" t="str">
            <v>BAJA</v>
          </cell>
          <cell r="M4" t="str">
            <v>BAJA</v>
          </cell>
          <cell r="N4" t="str">
            <v>MODERADA</v>
          </cell>
          <cell r="O4" t="str">
            <v>ALTA</v>
          </cell>
          <cell r="P4" t="str">
            <v>ALTA</v>
          </cell>
        </row>
        <row r="5">
          <cell r="L5" t="str">
            <v>BAJA</v>
          </cell>
          <cell r="M5" t="str">
            <v>BAJA</v>
          </cell>
          <cell r="N5" t="str">
            <v>MODERADA</v>
          </cell>
          <cell r="O5" t="str">
            <v>ALTA</v>
          </cell>
          <cell r="P5" t="str">
            <v>EXTREMA</v>
          </cell>
        </row>
        <row r="6">
          <cell r="L6" t="str">
            <v>BAJA</v>
          </cell>
          <cell r="M6" t="str">
            <v>MODERADA</v>
          </cell>
          <cell r="N6" t="str">
            <v>ALTA</v>
          </cell>
          <cell r="O6" t="str">
            <v>EXTREMA</v>
          </cell>
          <cell r="P6" t="str">
            <v>EXTREMA</v>
          </cell>
        </row>
        <row r="7">
          <cell r="L7" t="str">
            <v>MODERADA</v>
          </cell>
          <cell r="M7" t="str">
            <v>ALTA</v>
          </cell>
          <cell r="N7" t="str">
            <v>ALTA</v>
          </cell>
          <cell r="O7" t="str">
            <v>EXTREMA</v>
          </cell>
          <cell r="P7" t="str">
            <v>EXTREMA</v>
          </cell>
        </row>
        <row r="8">
          <cell r="L8" t="str">
            <v>ALTA</v>
          </cell>
          <cell r="M8" t="str">
            <v>ALTA</v>
          </cell>
          <cell r="N8" t="str">
            <v>EXTREMA</v>
          </cell>
          <cell r="O8" t="str">
            <v>EXTREMA</v>
          </cell>
          <cell r="P8" t="str">
            <v>EXTREMA</v>
          </cell>
        </row>
      </sheetData>
      <sheetData sheetId="16" refreshError="1"/>
      <sheetData sheetId="17" refreshError="1"/>
      <sheetData sheetId="1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 Seguridad y Salud T"/>
      <sheetName val="Evaluación de Controles"/>
      <sheetName val="Resumen"/>
      <sheetName val="Evolución"/>
      <sheetName val="Listas"/>
      <sheetName val="Impactos"/>
      <sheetName val="Idea Zonas"/>
      <sheetName val="formatos pre"/>
    </sheetNames>
    <sheetDataSet>
      <sheetData sheetId="0" refreshError="1"/>
      <sheetData sheetId="1" refreshError="1">
        <row r="23">
          <cell r="F23" t="str">
            <v>X</v>
          </cell>
          <cell r="X23">
            <v>85</v>
          </cell>
        </row>
        <row r="24">
          <cell r="F24" t="str">
            <v>X</v>
          </cell>
          <cell r="X24">
            <v>85</v>
          </cell>
        </row>
        <row r="25">
          <cell r="F25" t="str">
            <v>X</v>
          </cell>
          <cell r="X25">
            <v>85</v>
          </cell>
        </row>
      </sheetData>
      <sheetData sheetId="2" refreshError="1"/>
      <sheetData sheetId="3" refreshError="1"/>
      <sheetData sheetId="4" refreshError="1">
        <row r="4">
          <cell r="L4" t="str">
            <v>BAJA</v>
          </cell>
          <cell r="M4" t="str">
            <v>BAJA</v>
          </cell>
          <cell r="N4" t="str">
            <v>MODERADA</v>
          </cell>
          <cell r="O4" t="str">
            <v>ALTA</v>
          </cell>
          <cell r="P4" t="str">
            <v>ALTA</v>
          </cell>
        </row>
        <row r="5">
          <cell r="L5" t="str">
            <v>BAJA</v>
          </cell>
          <cell r="M5" t="str">
            <v>BAJA</v>
          </cell>
          <cell r="N5" t="str">
            <v>MODERADA</v>
          </cell>
          <cell r="O5" t="str">
            <v>ALTA</v>
          </cell>
          <cell r="P5" t="str">
            <v>EXTREMA</v>
          </cell>
        </row>
        <row r="6">
          <cell r="L6" t="str">
            <v>BAJA</v>
          </cell>
          <cell r="M6" t="str">
            <v>MODERADA</v>
          </cell>
          <cell r="N6" t="str">
            <v>ALTA</v>
          </cell>
          <cell r="O6" t="str">
            <v>EXTREMA</v>
          </cell>
          <cell r="P6" t="str">
            <v>EXTREMA</v>
          </cell>
        </row>
        <row r="7">
          <cell r="L7" t="str">
            <v>MODERADA</v>
          </cell>
          <cell r="M7" t="str">
            <v>ALTA</v>
          </cell>
          <cell r="N7" t="str">
            <v>ALTA</v>
          </cell>
          <cell r="O7" t="str">
            <v>EXTREMA</v>
          </cell>
          <cell r="P7" t="str">
            <v>EXTREMA</v>
          </cell>
        </row>
        <row r="8">
          <cell r="L8" t="str">
            <v>ALTA</v>
          </cell>
          <cell r="M8" t="str">
            <v>ALTA</v>
          </cell>
          <cell r="N8" t="str">
            <v>EXTREMA</v>
          </cell>
          <cell r="O8" t="str">
            <v>EXTREMA</v>
          </cell>
          <cell r="P8" t="str">
            <v>EXTREMA</v>
          </cell>
        </row>
      </sheetData>
      <sheetData sheetId="5" refreshError="1"/>
      <sheetData sheetId="6" refreshError="1"/>
      <sheetData sheetId="7"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1) Presupuesto"/>
      <sheetName val="Evaluación de Controles"/>
      <sheetName val="Resumen"/>
      <sheetName val="Evolución"/>
      <sheetName val="Listas"/>
      <sheetName val="Impactos"/>
      <sheetName val="Idea Zonas"/>
      <sheetName val="formatos pre"/>
    </sheetNames>
    <sheetDataSet>
      <sheetData sheetId="0"/>
      <sheetData sheetId="1">
        <row r="26">
          <cell r="F26" t="str">
            <v>X</v>
          </cell>
          <cell r="H26" t="str">
            <v>X</v>
          </cell>
          <cell r="X26">
            <v>45</v>
          </cell>
        </row>
        <row r="27">
          <cell r="F27" t="str">
            <v>X</v>
          </cell>
          <cell r="X27">
            <v>55</v>
          </cell>
        </row>
        <row r="28">
          <cell r="F28" t="str">
            <v>X</v>
          </cell>
          <cell r="H28" t="str">
            <v>X</v>
          </cell>
          <cell r="X28">
            <v>70</v>
          </cell>
        </row>
        <row r="29">
          <cell r="F29" t="str">
            <v>X</v>
          </cell>
          <cell r="X29">
            <v>30</v>
          </cell>
        </row>
        <row r="40">
          <cell r="F40" t="str">
            <v>X</v>
          </cell>
          <cell r="X40">
            <v>70</v>
          </cell>
        </row>
        <row r="41">
          <cell r="F41" t="str">
            <v>X</v>
          </cell>
          <cell r="X41">
            <v>40</v>
          </cell>
        </row>
        <row r="42">
          <cell r="F42" t="str">
            <v>X</v>
          </cell>
          <cell r="X42">
            <v>70</v>
          </cell>
        </row>
        <row r="43">
          <cell r="F43" t="str">
            <v>X</v>
          </cell>
        </row>
      </sheetData>
      <sheetData sheetId="2" refreshError="1"/>
      <sheetData sheetId="3" refreshError="1"/>
      <sheetData sheetId="4">
        <row r="4">
          <cell r="L4" t="str">
            <v>BAJA</v>
          </cell>
          <cell r="M4" t="str">
            <v>BAJA</v>
          </cell>
          <cell r="N4" t="str">
            <v>MODERADA</v>
          </cell>
          <cell r="O4" t="str">
            <v>ALTA</v>
          </cell>
          <cell r="P4" t="str">
            <v>ALTA</v>
          </cell>
        </row>
        <row r="5">
          <cell r="L5" t="str">
            <v>BAJA</v>
          </cell>
          <cell r="M5" t="str">
            <v>BAJA</v>
          </cell>
          <cell r="N5" t="str">
            <v>MODERADA</v>
          </cell>
          <cell r="O5" t="str">
            <v>ALTA</v>
          </cell>
          <cell r="P5" t="str">
            <v>EXTREMA</v>
          </cell>
        </row>
        <row r="6">
          <cell r="L6" t="str">
            <v>BAJA</v>
          </cell>
          <cell r="M6" t="str">
            <v>MODERADA</v>
          </cell>
          <cell r="N6" t="str">
            <v>ALTA</v>
          </cell>
          <cell r="O6" t="str">
            <v>EXTREMA</v>
          </cell>
          <cell r="P6" t="str">
            <v>EXTREMA</v>
          </cell>
        </row>
        <row r="7">
          <cell r="L7" t="str">
            <v>MODERADA</v>
          </cell>
          <cell r="M7" t="str">
            <v>ALTA</v>
          </cell>
          <cell r="N7" t="str">
            <v>ALTA</v>
          </cell>
          <cell r="O7" t="str">
            <v>EXTREMA</v>
          </cell>
          <cell r="P7" t="str">
            <v>EXTREMA</v>
          </cell>
        </row>
        <row r="8">
          <cell r="L8" t="str">
            <v>ALTA</v>
          </cell>
          <cell r="M8" t="str">
            <v>ALTA</v>
          </cell>
          <cell r="N8" t="str">
            <v>EXTREMA</v>
          </cell>
          <cell r="O8" t="str">
            <v>EXTREMA</v>
          </cell>
          <cell r="P8" t="str">
            <v>EXTREMA</v>
          </cell>
        </row>
      </sheetData>
      <sheetData sheetId="5" refreshError="1"/>
      <sheetData sheetId="6" refreshError="1"/>
      <sheetData sheetId="7"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Planeación"/>
      <sheetName val="(2) Control Interno"/>
      <sheetName val="(3) Juridica"/>
      <sheetName val="(4) Contratación"/>
      <sheetName val="(5) Talento Humano"/>
      <sheetName val="(6) Seguridad y Salud T"/>
      <sheetName val="(7) Sistemas"/>
      <sheetName val="(8) Archivo Central"/>
      <sheetName val="(9) Atencion Usuario"/>
      <sheetName val="(10) Contabilidad"/>
      <sheetName val="(11) Presupuesto"/>
      <sheetName val="(12) Tesorería"/>
      <sheetName val="(13) Almacén"/>
      <sheetName val="Evaluación de Controles"/>
      <sheetName val="Resumen"/>
      <sheetName val="Evolución"/>
      <sheetName val="Listas"/>
      <sheetName val="Impactos"/>
      <sheetName val="Idea Zonas"/>
      <sheetName val="formatos pr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30">
          <cell r="F30" t="str">
            <v>X</v>
          </cell>
          <cell r="H30">
            <v>0</v>
          </cell>
          <cell r="X30">
            <v>70</v>
          </cell>
        </row>
        <row r="31">
          <cell r="F31" t="str">
            <v>X</v>
          </cell>
          <cell r="H31">
            <v>0</v>
          </cell>
          <cell r="X31">
            <v>70</v>
          </cell>
        </row>
        <row r="32">
          <cell r="F32" t="str">
            <v>X</v>
          </cell>
          <cell r="H32">
            <v>0</v>
          </cell>
          <cell r="X32">
            <v>40</v>
          </cell>
        </row>
        <row r="33">
          <cell r="F33" t="str">
            <v>X</v>
          </cell>
          <cell r="H33">
            <v>0</v>
          </cell>
          <cell r="X33">
            <v>40</v>
          </cell>
        </row>
      </sheetData>
      <sheetData sheetId="14"/>
      <sheetData sheetId="15"/>
      <sheetData sheetId="16">
        <row r="4">
          <cell r="L4" t="str">
            <v>BAJA</v>
          </cell>
          <cell r="M4" t="str">
            <v>BAJA</v>
          </cell>
          <cell r="N4" t="str">
            <v>MODERADA</v>
          </cell>
          <cell r="O4" t="str">
            <v>ALTA</v>
          </cell>
          <cell r="P4" t="str">
            <v>ALTA</v>
          </cell>
        </row>
        <row r="5">
          <cell r="L5" t="str">
            <v>BAJA</v>
          </cell>
          <cell r="M5" t="str">
            <v>BAJA</v>
          </cell>
          <cell r="N5" t="str">
            <v>MODERADA</v>
          </cell>
          <cell r="O5" t="str">
            <v>ALTA</v>
          </cell>
          <cell r="P5" t="str">
            <v>EXTREMA</v>
          </cell>
        </row>
        <row r="6">
          <cell r="L6" t="str">
            <v>BAJA</v>
          </cell>
          <cell r="M6" t="str">
            <v>MODERADA</v>
          </cell>
          <cell r="N6" t="str">
            <v>ALTA</v>
          </cell>
          <cell r="O6" t="str">
            <v>EXTREMA</v>
          </cell>
          <cell r="P6" t="str">
            <v>EXTREMA</v>
          </cell>
        </row>
        <row r="7">
          <cell r="L7" t="str">
            <v>MODERADA</v>
          </cell>
          <cell r="M7" t="str">
            <v>ALTA</v>
          </cell>
          <cell r="N7" t="str">
            <v>ALTA</v>
          </cell>
          <cell r="O7" t="str">
            <v>EXTREMA</v>
          </cell>
          <cell r="P7" t="str">
            <v>EXTREMA</v>
          </cell>
        </row>
        <row r="8">
          <cell r="L8" t="str">
            <v>ALTA</v>
          </cell>
          <cell r="M8" t="str">
            <v>ALTA</v>
          </cell>
          <cell r="N8" t="str">
            <v>EXTREMA</v>
          </cell>
          <cell r="O8" t="str">
            <v>EXTREMA</v>
          </cell>
          <cell r="P8" t="str">
            <v>EXTREMA</v>
          </cell>
        </row>
      </sheetData>
      <sheetData sheetId="17"/>
      <sheetData sheetId="18"/>
      <sheetData sheetId="19"/>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Planeación"/>
      <sheetName val="(2) Control Interno"/>
      <sheetName val="(3) Juridica"/>
      <sheetName val="(4) Contratación"/>
      <sheetName val="(5) Talento Humano"/>
      <sheetName val="(6) Seguridad y Salud T"/>
      <sheetName val="(7) Sistemas"/>
      <sheetName val="(8) Archivo Central"/>
      <sheetName val="(9) Atencion Usuario"/>
      <sheetName val="(10) Contabilidad"/>
      <sheetName val="(11) Presupuesto"/>
      <sheetName val="(12) Tesorería"/>
      <sheetName val="(13) Almacén"/>
      <sheetName val="Evaluación de Controles"/>
      <sheetName val="Resumen"/>
      <sheetName val="Evolución"/>
      <sheetName val="Listas"/>
      <sheetName val="Impactos"/>
      <sheetName val="Idea Zonas"/>
      <sheetName val="formatos pr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sheetData sheetId="10" refreshError="1"/>
      <sheetData sheetId="11" refreshError="1"/>
      <sheetData sheetId="12" refreshError="1"/>
      <sheetData sheetId="13">
        <row r="37">
          <cell r="F37" t="str">
            <v>X</v>
          </cell>
          <cell r="H37" t="str">
            <v>X</v>
          </cell>
          <cell r="X37">
            <v>25</v>
          </cell>
        </row>
        <row r="38">
          <cell r="F38" t="str">
            <v>X</v>
          </cell>
          <cell r="X38">
            <v>65</v>
          </cell>
        </row>
        <row r="39">
          <cell r="F39" t="str">
            <v>X</v>
          </cell>
          <cell r="H39" t="str">
            <v>X</v>
          </cell>
          <cell r="X39">
            <v>70</v>
          </cell>
        </row>
      </sheetData>
      <sheetData sheetId="14" refreshError="1"/>
      <sheetData sheetId="15" refreshError="1"/>
      <sheetData sheetId="16">
        <row r="4">
          <cell r="L4" t="str">
            <v>BAJA</v>
          </cell>
          <cell r="M4" t="str">
            <v>BAJA</v>
          </cell>
          <cell r="N4" t="str">
            <v>MODERADA</v>
          </cell>
          <cell r="O4" t="str">
            <v>ALTA</v>
          </cell>
          <cell r="P4" t="str">
            <v>ALTA</v>
          </cell>
        </row>
        <row r="5">
          <cell r="L5" t="str">
            <v>BAJA</v>
          </cell>
          <cell r="M5" t="str">
            <v>BAJA</v>
          </cell>
          <cell r="N5" t="str">
            <v>MODERADA</v>
          </cell>
          <cell r="O5" t="str">
            <v>ALTA</v>
          </cell>
          <cell r="P5" t="str">
            <v>EXTREMA</v>
          </cell>
        </row>
        <row r="6">
          <cell r="L6" t="str">
            <v>BAJA</v>
          </cell>
          <cell r="M6" t="str">
            <v>MODERADA</v>
          </cell>
          <cell r="N6" t="str">
            <v>ALTA</v>
          </cell>
          <cell r="O6" t="str">
            <v>EXTREMA</v>
          </cell>
          <cell r="P6" t="str">
            <v>EXTREMA</v>
          </cell>
        </row>
        <row r="7">
          <cell r="L7" t="str">
            <v>MODERADA</v>
          </cell>
          <cell r="M7" t="str">
            <v>ALTA</v>
          </cell>
          <cell r="N7" t="str">
            <v>ALTA</v>
          </cell>
          <cell r="O7" t="str">
            <v>EXTREMA</v>
          </cell>
          <cell r="P7" t="str">
            <v>EXTREMA</v>
          </cell>
        </row>
        <row r="8">
          <cell r="L8" t="str">
            <v>ALTA</v>
          </cell>
          <cell r="M8" t="str">
            <v>ALTA</v>
          </cell>
          <cell r="N8" t="str">
            <v>EXTREMA</v>
          </cell>
          <cell r="O8" t="str">
            <v>EXTREMA</v>
          </cell>
          <cell r="P8" t="str">
            <v>EXTREMA</v>
          </cell>
        </row>
      </sheetData>
      <sheetData sheetId="17" refreshError="1"/>
      <sheetData sheetId="18" refreshError="1"/>
      <sheetData sheetId="19"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Planeación"/>
      <sheetName val="(2) Control Interno"/>
      <sheetName val="(3) Juridica"/>
      <sheetName val="(4) Contratación"/>
      <sheetName val="(5) Talento Humano"/>
      <sheetName val="(6) Seguridad y Salud T"/>
      <sheetName val="(7) Sistemas"/>
      <sheetName val="(8) Archivo Central"/>
      <sheetName val="(9) Atencion Usuario"/>
      <sheetName val="(10) Contabilidad"/>
      <sheetName val="(11) Presupuesto"/>
      <sheetName val="(12) Tesorería"/>
      <sheetName val="(13) Almacén"/>
      <sheetName val="Evaluación de Controles"/>
      <sheetName val="Resumen"/>
      <sheetName val="Evolución"/>
      <sheetName val="Listas"/>
      <sheetName val="Impactos"/>
      <sheetName val="Idea Zonas"/>
      <sheetName val="formatos pr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row r="40">
          <cell r="F40" t="str">
            <v>X</v>
          </cell>
        </row>
        <row r="43">
          <cell r="F43" t="str">
            <v>X</v>
          </cell>
          <cell r="X43">
            <v>60</v>
          </cell>
        </row>
        <row r="44">
          <cell r="F44" t="str">
            <v>X</v>
          </cell>
          <cell r="X44">
            <v>70</v>
          </cell>
        </row>
        <row r="45">
          <cell r="F45" t="str">
            <v>X</v>
          </cell>
          <cell r="X45">
            <v>70</v>
          </cell>
        </row>
        <row r="46">
          <cell r="F46" t="str">
            <v>X</v>
          </cell>
          <cell r="X46">
            <v>70</v>
          </cell>
        </row>
      </sheetData>
      <sheetData sheetId="14" refreshError="1"/>
      <sheetData sheetId="15" refreshError="1"/>
      <sheetData sheetId="16" refreshError="1">
        <row r="4">
          <cell r="L4" t="str">
            <v>BAJA</v>
          </cell>
          <cell r="M4" t="str">
            <v>BAJA</v>
          </cell>
          <cell r="N4" t="str">
            <v>MODERADA</v>
          </cell>
          <cell r="O4" t="str">
            <v>ALTA</v>
          </cell>
          <cell r="P4" t="str">
            <v>ALTA</v>
          </cell>
        </row>
        <row r="5">
          <cell r="L5" t="str">
            <v>BAJA</v>
          </cell>
          <cell r="M5" t="str">
            <v>BAJA</v>
          </cell>
          <cell r="N5" t="str">
            <v>MODERADA</v>
          </cell>
          <cell r="O5" t="str">
            <v>ALTA</v>
          </cell>
          <cell r="P5" t="str">
            <v>EXTREMA</v>
          </cell>
        </row>
        <row r="6">
          <cell r="L6" t="str">
            <v>BAJA</v>
          </cell>
          <cell r="M6" t="str">
            <v>MODERADA</v>
          </cell>
          <cell r="N6" t="str">
            <v>ALTA</v>
          </cell>
          <cell r="O6" t="str">
            <v>EXTREMA</v>
          </cell>
          <cell r="P6" t="str">
            <v>EXTREMA</v>
          </cell>
        </row>
        <row r="7">
          <cell r="L7" t="str">
            <v>MODERADA</v>
          </cell>
          <cell r="M7" t="str">
            <v>ALTA</v>
          </cell>
          <cell r="N7" t="str">
            <v>ALTA</v>
          </cell>
          <cell r="O7" t="str">
            <v>EXTREMA</v>
          </cell>
          <cell r="P7" t="str">
            <v>EXTREMA</v>
          </cell>
        </row>
        <row r="8">
          <cell r="L8" t="str">
            <v>ALTA</v>
          </cell>
          <cell r="M8" t="str">
            <v>ALTA</v>
          </cell>
          <cell r="N8" t="str">
            <v>EXTREMA</v>
          </cell>
          <cell r="O8" t="str">
            <v>EXTREMA</v>
          </cell>
          <cell r="P8" t="str">
            <v>EXTREMA</v>
          </cell>
        </row>
      </sheetData>
      <sheetData sheetId="17" refreshError="1"/>
      <sheetData sheetId="18" refreshError="1"/>
      <sheetData sheetId="19"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Planeación"/>
      <sheetName val="(2) Control Interno"/>
      <sheetName val="(3) Juridica"/>
      <sheetName val="(4) Contratación"/>
      <sheetName val="(5) Talento Humano"/>
      <sheetName val="(6) Seguridad y Salud T"/>
      <sheetName val="(7) Sistemas"/>
      <sheetName val="(8) Archivo Central"/>
      <sheetName val="(9) Atencion Usuario"/>
      <sheetName val="(10) Contabilidad"/>
      <sheetName val="(11) Presupuesto"/>
      <sheetName val="(12) Tesorería"/>
      <sheetName val="(13) Almacén"/>
      <sheetName val="Evaluación de Controles"/>
      <sheetName val="Resumen"/>
      <sheetName val="Evolución"/>
      <sheetName val="Listas"/>
      <sheetName val="Impactos"/>
      <sheetName val="Idea Zonas"/>
      <sheetName val="formatos pr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row r="47">
          <cell r="F47" t="str">
            <v>X</v>
          </cell>
          <cell r="H47" t="str">
            <v>X</v>
          </cell>
          <cell r="X47">
            <v>85</v>
          </cell>
        </row>
        <row r="48">
          <cell r="F48" t="str">
            <v>X</v>
          </cell>
          <cell r="X48">
            <v>85</v>
          </cell>
        </row>
        <row r="49">
          <cell r="F49" t="str">
            <v>X</v>
          </cell>
          <cell r="H49" t="str">
            <v>X</v>
          </cell>
          <cell r="X49">
            <v>40</v>
          </cell>
        </row>
      </sheetData>
      <sheetData sheetId="14" refreshError="1"/>
      <sheetData sheetId="15" refreshError="1"/>
      <sheetData sheetId="16">
        <row r="4">
          <cell r="L4" t="str">
            <v>BAJA</v>
          </cell>
          <cell r="M4" t="str">
            <v>BAJA</v>
          </cell>
          <cell r="N4" t="str">
            <v>MODERADA</v>
          </cell>
          <cell r="O4" t="str">
            <v>ALTA</v>
          </cell>
          <cell r="P4" t="str">
            <v>ALTA</v>
          </cell>
        </row>
        <row r="5">
          <cell r="L5" t="str">
            <v>BAJA</v>
          </cell>
          <cell r="M5" t="str">
            <v>BAJA</v>
          </cell>
          <cell r="N5" t="str">
            <v>MODERADA</v>
          </cell>
          <cell r="O5" t="str">
            <v>ALTA</v>
          </cell>
          <cell r="P5" t="str">
            <v>EXTREMA</v>
          </cell>
        </row>
        <row r="6">
          <cell r="L6" t="str">
            <v>BAJA</v>
          </cell>
          <cell r="M6" t="str">
            <v>MODERADA</v>
          </cell>
          <cell r="N6" t="str">
            <v>ALTA</v>
          </cell>
          <cell r="O6" t="str">
            <v>EXTREMA</v>
          </cell>
          <cell r="P6" t="str">
            <v>EXTREMA</v>
          </cell>
        </row>
        <row r="7">
          <cell r="L7" t="str">
            <v>MODERADA</v>
          </cell>
          <cell r="M7" t="str">
            <v>ALTA</v>
          </cell>
          <cell r="N7" t="str">
            <v>ALTA</v>
          </cell>
          <cell r="O7" t="str">
            <v>EXTREMA</v>
          </cell>
          <cell r="P7" t="str">
            <v>EXTREMA</v>
          </cell>
        </row>
        <row r="8">
          <cell r="L8" t="str">
            <v>ALTA</v>
          </cell>
          <cell r="M8" t="str">
            <v>ALTA</v>
          </cell>
          <cell r="N8" t="str">
            <v>EXTREMA</v>
          </cell>
          <cell r="O8" t="str">
            <v>EXTREMA</v>
          </cell>
          <cell r="P8" t="str">
            <v>EXTREMA</v>
          </cell>
        </row>
      </sheetData>
      <sheetData sheetId="17" refreshError="1"/>
      <sheetData sheetId="18" refreshError="1"/>
      <sheetData sheetId="19"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pageSetUpPr fitToPage="1"/>
  </sheetPr>
  <dimension ref="A1:W31"/>
  <sheetViews>
    <sheetView topLeftCell="J1" zoomScale="70" zoomScaleNormal="70" zoomScalePageLayoutView="70" workbookViewId="0">
      <selection activeCell="A8" sqref="A8"/>
    </sheetView>
  </sheetViews>
  <sheetFormatPr baseColWidth="10" defaultColWidth="11.42578125" defaultRowHeight="12" x14ac:dyDescent="0.2"/>
  <cols>
    <col min="1" max="1" width="4.7109375" style="1" customWidth="1"/>
    <col min="2" max="2" width="31" style="1" customWidth="1"/>
    <col min="3" max="3" width="28" style="1" customWidth="1"/>
    <col min="4" max="4" width="25.140625" style="1" customWidth="1"/>
    <col min="5" max="7" width="6.7109375" style="1" customWidth="1"/>
    <col min="8" max="8" width="6.7109375" style="3" customWidth="1"/>
    <col min="9" max="9" width="32.140625" style="4" customWidth="1"/>
    <col min="10" max="10" width="6.7109375" style="4" customWidth="1"/>
    <col min="11" max="14" width="6.7109375" style="1" customWidth="1"/>
    <col min="15" max="16" width="6.7109375" style="3" customWidth="1"/>
    <col min="17" max="17" width="32.85546875" style="1" customWidth="1"/>
    <col min="18" max="18" width="6.7109375" style="1" customWidth="1"/>
    <col min="19" max="19" width="19.42578125" style="1" customWidth="1"/>
    <col min="20" max="20" width="33" style="1" customWidth="1"/>
    <col min="21" max="21" width="28.42578125" style="2" customWidth="1"/>
    <col min="22" max="22" width="10.7109375" style="2" customWidth="1"/>
    <col min="23" max="23" width="47.7109375" style="1" customWidth="1"/>
    <col min="24" max="16384" width="11.42578125" style="1"/>
  </cols>
  <sheetData>
    <row r="1" spans="1:23" ht="27.75" customHeight="1" x14ac:dyDescent="0.25">
      <c r="B1" s="194"/>
      <c r="C1" s="195"/>
      <c r="D1" s="200" t="s">
        <v>74</v>
      </c>
      <c r="E1" s="200"/>
      <c r="F1" s="200"/>
      <c r="G1" s="200"/>
      <c r="H1" s="200"/>
      <c r="I1" s="200"/>
      <c r="J1" s="200"/>
      <c r="K1" s="200"/>
      <c r="L1" s="200"/>
      <c r="M1" s="200"/>
      <c r="N1" s="200"/>
      <c r="O1" s="200"/>
      <c r="P1" s="200"/>
      <c r="Q1" s="201" t="s">
        <v>78</v>
      </c>
      <c r="R1" s="202"/>
      <c r="S1" s="203"/>
      <c r="T1" s="53"/>
    </row>
    <row r="2" spans="1:23" ht="20.25" customHeight="1" x14ac:dyDescent="0.2">
      <c r="B2" s="196"/>
      <c r="C2" s="197"/>
      <c r="D2" s="200"/>
      <c r="E2" s="200"/>
      <c r="F2" s="200"/>
      <c r="G2" s="200"/>
      <c r="H2" s="200"/>
      <c r="I2" s="200"/>
      <c r="J2" s="200"/>
      <c r="K2" s="200"/>
      <c r="L2" s="200"/>
      <c r="M2" s="200"/>
      <c r="N2" s="200"/>
      <c r="O2" s="200"/>
      <c r="P2" s="200"/>
      <c r="Q2" s="204" t="s">
        <v>75</v>
      </c>
      <c r="R2" s="205"/>
      <c r="S2" s="206"/>
      <c r="T2" s="54"/>
    </row>
    <row r="3" spans="1:23" ht="68.25" customHeight="1" thickBot="1" x14ac:dyDescent="0.25">
      <c r="B3" s="198"/>
      <c r="C3" s="199"/>
      <c r="D3" s="200" t="s">
        <v>77</v>
      </c>
      <c r="E3" s="200"/>
      <c r="F3" s="200"/>
      <c r="G3" s="200"/>
      <c r="H3" s="200"/>
      <c r="I3" s="200"/>
      <c r="J3" s="200"/>
      <c r="K3" s="200"/>
      <c r="L3" s="200"/>
      <c r="M3" s="200"/>
      <c r="N3" s="200"/>
      <c r="O3" s="200"/>
      <c r="P3" s="200"/>
      <c r="Q3" s="207" t="s">
        <v>76</v>
      </c>
      <c r="R3" s="208"/>
      <c r="S3" s="209"/>
      <c r="T3" s="55"/>
    </row>
    <row r="4" spans="1:23" ht="21" x14ac:dyDescent="0.35">
      <c r="B4" s="159"/>
      <c r="C4" s="159"/>
      <c r="D4" s="159"/>
      <c r="E4" s="159"/>
      <c r="F4" s="159"/>
      <c r="G4" s="159"/>
      <c r="H4" s="159"/>
      <c r="I4" s="159"/>
      <c r="J4" s="159"/>
      <c r="K4" s="159"/>
      <c r="L4" s="159"/>
      <c r="M4" s="159"/>
      <c r="N4" s="159"/>
      <c r="O4" s="159"/>
      <c r="P4" s="159"/>
      <c r="Q4" s="159"/>
      <c r="R4" s="159"/>
      <c r="S4" s="159"/>
      <c r="T4" s="159"/>
      <c r="U4" s="159"/>
      <c r="V4" s="119"/>
    </row>
    <row r="5" spans="1:23" s="19" customFormat="1" ht="24" customHeight="1" x14ac:dyDescent="0.25">
      <c r="A5" s="47"/>
      <c r="D5" s="133" t="s">
        <v>73</v>
      </c>
      <c r="E5" s="160" t="s">
        <v>263</v>
      </c>
      <c r="F5" s="160"/>
      <c r="G5" s="160"/>
      <c r="H5" s="160"/>
      <c r="I5" s="160"/>
      <c r="J5" s="160"/>
      <c r="K5" s="160"/>
      <c r="L5" s="160"/>
      <c r="M5" s="160"/>
      <c r="N5" s="160"/>
      <c r="O5" s="160"/>
      <c r="P5" s="160"/>
      <c r="Q5" s="161" t="s">
        <v>71</v>
      </c>
      <c r="R5" s="161"/>
      <c r="S5" s="162">
        <v>2021</v>
      </c>
      <c r="T5" s="162"/>
      <c r="U5" s="162"/>
      <c r="V5" s="49"/>
    </row>
    <row r="6" spans="1:23" s="19" customFormat="1" ht="71.25" customHeight="1" x14ac:dyDescent="0.25">
      <c r="A6" s="47"/>
      <c r="D6" s="133" t="s">
        <v>70</v>
      </c>
      <c r="E6" s="163" t="s">
        <v>264</v>
      </c>
      <c r="F6" s="163"/>
      <c r="G6" s="163"/>
      <c r="H6" s="163"/>
      <c r="I6" s="163"/>
      <c r="J6" s="163"/>
      <c r="K6" s="163"/>
      <c r="L6" s="163"/>
      <c r="M6" s="163"/>
      <c r="N6" s="163"/>
      <c r="O6" s="163"/>
      <c r="P6" s="163"/>
      <c r="Q6" s="163"/>
      <c r="R6" s="163"/>
      <c r="S6" s="163"/>
      <c r="T6" s="163"/>
      <c r="U6" s="163"/>
      <c r="V6" s="59"/>
    </row>
    <row r="7" spans="1:23" s="19" customFormat="1" ht="15" x14ac:dyDescent="0.25">
      <c r="A7" s="47"/>
      <c r="B7" s="46"/>
      <c r="C7" s="46"/>
      <c r="H7" s="44"/>
      <c r="I7" s="45"/>
      <c r="J7" s="45"/>
      <c r="O7" s="44"/>
      <c r="P7" s="44"/>
      <c r="U7" s="44"/>
      <c r="V7" s="44"/>
    </row>
    <row r="8" spans="1:23" s="35" customFormat="1" ht="30" customHeight="1" x14ac:dyDescent="0.25">
      <c r="A8" s="43"/>
      <c r="B8" s="164" t="s">
        <v>68</v>
      </c>
      <c r="C8" s="164" t="s">
        <v>67</v>
      </c>
      <c r="D8" s="164" t="s">
        <v>65</v>
      </c>
      <c r="E8" s="165" t="s">
        <v>64</v>
      </c>
      <c r="F8" s="164" t="s">
        <v>63</v>
      </c>
      <c r="G8" s="164"/>
      <c r="H8" s="174" t="s">
        <v>58</v>
      </c>
      <c r="I8" s="168" t="s">
        <v>62</v>
      </c>
      <c r="J8" s="170" t="s">
        <v>61</v>
      </c>
      <c r="K8" s="171"/>
      <c r="L8" s="172" t="s">
        <v>60</v>
      </c>
      <c r="M8" s="164" t="s">
        <v>59</v>
      </c>
      <c r="N8" s="164"/>
      <c r="O8" s="174" t="s">
        <v>58</v>
      </c>
      <c r="P8" s="165" t="s">
        <v>57</v>
      </c>
      <c r="Q8" s="164" t="s">
        <v>56</v>
      </c>
      <c r="R8" s="176" t="s">
        <v>55</v>
      </c>
      <c r="S8" s="164" t="s">
        <v>54</v>
      </c>
      <c r="T8" s="168" t="s">
        <v>53</v>
      </c>
      <c r="U8" s="164" t="s">
        <v>52</v>
      </c>
      <c r="V8" s="166" t="s">
        <v>313</v>
      </c>
      <c r="W8" s="167"/>
    </row>
    <row r="9" spans="1:23" s="35" customFormat="1" ht="87.75" customHeight="1" x14ac:dyDescent="0.25">
      <c r="A9" s="43"/>
      <c r="B9" s="164"/>
      <c r="C9" s="164"/>
      <c r="D9" s="164"/>
      <c r="E9" s="165"/>
      <c r="F9" s="118" t="s">
        <v>48</v>
      </c>
      <c r="G9" s="118" t="s">
        <v>47</v>
      </c>
      <c r="H9" s="175"/>
      <c r="I9" s="169"/>
      <c r="J9" s="116" t="s">
        <v>50</v>
      </c>
      <c r="K9" s="39" t="s">
        <v>49</v>
      </c>
      <c r="L9" s="173"/>
      <c r="M9" s="38" t="s">
        <v>48</v>
      </c>
      <c r="N9" s="37" t="s">
        <v>47</v>
      </c>
      <c r="O9" s="175"/>
      <c r="P9" s="165"/>
      <c r="Q9" s="164"/>
      <c r="R9" s="176"/>
      <c r="S9" s="164"/>
      <c r="T9" s="169"/>
      <c r="U9" s="164"/>
      <c r="V9" s="36" t="s">
        <v>265</v>
      </c>
      <c r="W9" s="36" t="s">
        <v>45</v>
      </c>
    </row>
    <row r="10" spans="1:23" s="19" customFormat="1" ht="173.25" customHeight="1" x14ac:dyDescent="0.25">
      <c r="A10" s="88">
        <v>1</v>
      </c>
      <c r="B10" s="134" t="s">
        <v>373</v>
      </c>
      <c r="C10" s="135" t="s">
        <v>374</v>
      </c>
      <c r="D10" s="135" t="s">
        <v>266</v>
      </c>
      <c r="E10" s="23" t="s">
        <v>267</v>
      </c>
      <c r="F10" s="22">
        <v>3</v>
      </c>
      <c r="G10" s="22">
        <v>3</v>
      </c>
      <c r="H10" s="26" t="str">
        <f>INDEX([1]Listas!$L$4:$P$8,F10,G10)</f>
        <v>ALTA</v>
      </c>
      <c r="I10" s="136" t="s">
        <v>375</v>
      </c>
      <c r="J10" s="25" t="s">
        <v>14</v>
      </c>
      <c r="K10" s="83" t="str">
        <f>IF('[1]Evaluación de Controles'!F4="X","Probabilidad",IF('[1]Evaluación de Controles'!H4="X","Impacto",))</f>
        <v>Probabilidad</v>
      </c>
      <c r="L10" s="22">
        <f>'[1]Evaluación de Controles'!X4</f>
        <v>70</v>
      </c>
      <c r="M10" s="22">
        <f>IF('[1]Evaluación de Controles'!F4="X",IF(L10&gt;75,IF(F10&gt;2,F10-2,IF(F10&gt;1,F10-1,F10)),IF(L10&gt;50,IF(F10&gt;1,F10-1,F10),F10)),F10)</f>
        <v>2</v>
      </c>
      <c r="N10" s="22">
        <f>IF('[1]Evaluación de Controles'!H4="X",IF(L10&gt;75,IF(G10&gt;2,G10-2,IF(G10&gt;1,G10-1,G10)),IF(L10&gt;50,IF(G10&gt;1,G10-1,G10),G10)),G10)</f>
        <v>3</v>
      </c>
      <c r="O10" s="26" t="str">
        <f>INDEX([1]Listas!$L$4:$P$8,M10,N10)</f>
        <v>MODERADA</v>
      </c>
      <c r="P10" s="25" t="s">
        <v>13</v>
      </c>
      <c r="Q10" s="137" t="s">
        <v>376</v>
      </c>
      <c r="R10" s="23" t="s">
        <v>179</v>
      </c>
      <c r="S10" s="22" t="s">
        <v>268</v>
      </c>
      <c r="T10" s="134" t="s">
        <v>377</v>
      </c>
      <c r="U10" s="22" t="s">
        <v>378</v>
      </c>
      <c r="V10" s="89">
        <v>1</v>
      </c>
      <c r="W10" s="85" t="s">
        <v>392</v>
      </c>
    </row>
    <row r="11" spans="1:23" s="19" customFormat="1" ht="147" customHeight="1" x14ac:dyDescent="0.25">
      <c r="A11" s="88"/>
      <c r="B11" s="177" t="s">
        <v>379</v>
      </c>
      <c r="C11" s="210" t="s">
        <v>380</v>
      </c>
      <c r="D11" s="187" t="s">
        <v>269</v>
      </c>
      <c r="E11" s="185" t="s">
        <v>16</v>
      </c>
      <c r="F11" s="187">
        <v>4</v>
      </c>
      <c r="G11" s="187">
        <v>3</v>
      </c>
      <c r="H11" s="179" t="str">
        <f>INDEX([1]Listas!$L$4:$P$8,F11,G11)</f>
        <v>ALTA</v>
      </c>
      <c r="I11" s="190" t="s">
        <v>381</v>
      </c>
      <c r="J11" s="181" t="s">
        <v>23</v>
      </c>
      <c r="K11" s="192" t="s">
        <v>48</v>
      </c>
      <c r="L11" s="187">
        <f>'[1]Evaluación de Controles'!X5</f>
        <v>10</v>
      </c>
      <c r="M11" s="187">
        <f>IF('[1]Evaluación de Controles'!F5="X",IF(L11&gt;75,IF(F11&gt;2,F11-2,IF(F11&gt;1,F11-1,F11)),IF(L11&gt;50,IF(F11&gt;1,F11-1,F11),F11)),F11)</f>
        <v>4</v>
      </c>
      <c r="N11" s="187">
        <f>IF('[1]Evaluación de Controles'!H5="X",IF(L11&gt;75,IF(G11&gt;2,G11-2,IF(G11&gt;1,G11-1,G11)),IF(L11&gt;50,IF(G11&gt;1,G11-1,G11),G11)),G11)</f>
        <v>3</v>
      </c>
      <c r="O11" s="179" t="str">
        <f>INDEX([1]Listas!$L$4:$P$8,M11,N11)</f>
        <v>ALTA</v>
      </c>
      <c r="P11" s="181" t="s">
        <v>108</v>
      </c>
      <c r="Q11" s="183" t="s">
        <v>382</v>
      </c>
      <c r="R11" s="185" t="s">
        <v>271</v>
      </c>
      <c r="S11" s="187" t="s">
        <v>270</v>
      </c>
      <c r="T11" s="177" t="s">
        <v>383</v>
      </c>
      <c r="U11" s="22" t="s">
        <v>384</v>
      </c>
      <c r="V11" s="89">
        <v>0.3</v>
      </c>
      <c r="W11" s="30" t="s">
        <v>393</v>
      </c>
    </row>
    <row r="12" spans="1:23" s="19" customFormat="1" ht="128.25" customHeight="1" x14ac:dyDescent="0.25">
      <c r="A12" s="88">
        <v>2</v>
      </c>
      <c r="B12" s="178"/>
      <c r="C12" s="211"/>
      <c r="D12" s="188"/>
      <c r="E12" s="186"/>
      <c r="F12" s="188"/>
      <c r="G12" s="188"/>
      <c r="H12" s="180"/>
      <c r="I12" s="191"/>
      <c r="J12" s="182"/>
      <c r="K12" s="193"/>
      <c r="L12" s="188"/>
      <c r="M12" s="188"/>
      <c r="N12" s="188"/>
      <c r="O12" s="180"/>
      <c r="P12" s="182"/>
      <c r="Q12" s="184"/>
      <c r="R12" s="186"/>
      <c r="S12" s="188"/>
      <c r="T12" s="178"/>
      <c r="U12" s="22" t="s">
        <v>385</v>
      </c>
      <c r="V12" s="89">
        <v>0.25</v>
      </c>
      <c r="W12" s="30" t="s">
        <v>394</v>
      </c>
    </row>
    <row r="13" spans="1:23" s="19" customFormat="1" ht="104.25" customHeight="1" x14ac:dyDescent="0.25">
      <c r="A13" s="88"/>
      <c r="B13" s="178"/>
      <c r="C13" s="211"/>
      <c r="D13" s="188"/>
      <c r="E13" s="186"/>
      <c r="F13" s="188"/>
      <c r="G13" s="188"/>
      <c r="H13" s="180"/>
      <c r="I13" s="191"/>
      <c r="J13" s="182"/>
      <c r="K13" s="193"/>
      <c r="L13" s="188"/>
      <c r="M13" s="188"/>
      <c r="N13" s="188"/>
      <c r="O13" s="180"/>
      <c r="P13" s="182"/>
      <c r="Q13" s="184"/>
      <c r="R13" s="186"/>
      <c r="S13" s="188"/>
      <c r="T13" s="178"/>
      <c r="U13" s="22" t="s">
        <v>386</v>
      </c>
      <c r="V13" s="89">
        <v>0</v>
      </c>
      <c r="W13" s="30" t="s">
        <v>395</v>
      </c>
    </row>
    <row r="14" spans="1:23" s="19" customFormat="1" ht="174" customHeight="1" x14ac:dyDescent="0.25">
      <c r="A14" s="88">
        <v>3</v>
      </c>
      <c r="B14" s="134" t="s">
        <v>387</v>
      </c>
      <c r="C14" s="134" t="s">
        <v>388</v>
      </c>
      <c r="D14" s="22" t="s">
        <v>272</v>
      </c>
      <c r="E14" s="23" t="s">
        <v>86</v>
      </c>
      <c r="F14" s="22">
        <v>4</v>
      </c>
      <c r="G14" s="22">
        <v>3</v>
      </c>
      <c r="H14" s="26" t="str">
        <f>INDEX([1]Listas!$L$4:$P$8,F14,G14)</f>
        <v>ALTA</v>
      </c>
      <c r="I14" s="27" t="s">
        <v>273</v>
      </c>
      <c r="J14" s="25" t="s">
        <v>187</v>
      </c>
      <c r="K14" s="83" t="s">
        <v>48</v>
      </c>
      <c r="L14" s="22">
        <f>'[1]Evaluación de Controles'!X7</f>
        <v>30</v>
      </c>
      <c r="M14" s="22">
        <f>IF('[1]Evaluación de Controles'!F7="X",IF(L14&gt;75,IF(F14&gt;2,F14-2,IF(F14&gt;1,F14-1,F14)),IF(L14&gt;50,IF(F14&gt;1,F14-1,F14),F14)),F14)</f>
        <v>4</v>
      </c>
      <c r="N14" s="22">
        <f>IF('[1]Evaluación de Controles'!H7="X",IF(L14&gt;75,IF(G14&gt;2,G14-2,IF(G14&gt;1,G14-1,G14)),IF(L14&gt;50,IF(G14&gt;1,G14-1,G14),G14)),G14)</f>
        <v>3</v>
      </c>
      <c r="O14" s="26" t="str">
        <f>INDEX([1]Listas!$L$4:$P$8,M14,N14)</f>
        <v>ALTA</v>
      </c>
      <c r="P14" s="25" t="s">
        <v>13</v>
      </c>
      <c r="Q14" s="24" t="s">
        <v>389</v>
      </c>
      <c r="R14" s="23" t="s">
        <v>274</v>
      </c>
      <c r="S14" s="22" t="s">
        <v>270</v>
      </c>
      <c r="T14" s="22" t="s">
        <v>390</v>
      </c>
      <c r="U14" s="24" t="s">
        <v>391</v>
      </c>
      <c r="V14" s="89">
        <v>1</v>
      </c>
      <c r="W14" s="30" t="s">
        <v>396</v>
      </c>
    </row>
    <row r="15" spans="1:23" s="19" customFormat="1" ht="84.75" hidden="1" customHeight="1" x14ac:dyDescent="0.25">
      <c r="A15" s="90"/>
      <c r="B15" s="22"/>
      <c r="C15" s="28"/>
      <c r="D15" s="22"/>
      <c r="E15" s="23"/>
      <c r="F15" s="22"/>
      <c r="G15" s="22"/>
      <c r="H15" s="26"/>
      <c r="I15" s="27"/>
      <c r="J15" s="25"/>
      <c r="K15" s="83"/>
      <c r="L15" s="22"/>
      <c r="M15" s="22"/>
      <c r="N15" s="22"/>
      <c r="O15" s="26"/>
      <c r="P15" s="25"/>
      <c r="Q15" s="24"/>
      <c r="R15" s="23"/>
      <c r="S15" s="22"/>
      <c r="T15" s="22"/>
      <c r="U15" s="24"/>
      <c r="V15" s="91"/>
      <c r="W15" s="92"/>
    </row>
    <row r="16" spans="1:23" s="19" customFormat="1" ht="102" hidden="1" customHeight="1" x14ac:dyDescent="0.25">
      <c r="A16" s="90"/>
      <c r="B16" s="22"/>
      <c r="C16" s="28"/>
      <c r="D16" s="22"/>
      <c r="E16" s="23"/>
      <c r="F16" s="22"/>
      <c r="G16" s="22"/>
      <c r="H16" s="26"/>
      <c r="I16" s="27"/>
      <c r="J16" s="25"/>
      <c r="K16" s="83"/>
      <c r="L16" s="22"/>
      <c r="M16" s="22"/>
      <c r="N16" s="22"/>
      <c r="O16" s="26"/>
      <c r="P16" s="25"/>
      <c r="Q16" s="24"/>
      <c r="R16" s="23"/>
      <c r="S16" s="22"/>
      <c r="T16" s="22"/>
      <c r="U16" s="24"/>
      <c r="V16" s="91"/>
      <c r="W16" s="92"/>
    </row>
    <row r="17" spans="1:23" s="99" customFormat="1" ht="15.75" x14ac:dyDescent="0.25">
      <c r="A17" s="90"/>
      <c r="B17" s="59"/>
      <c r="C17" s="90"/>
      <c r="D17" s="59"/>
      <c r="E17" s="93"/>
      <c r="F17" s="59"/>
      <c r="G17" s="59"/>
      <c r="H17" s="94"/>
      <c r="I17" s="95"/>
      <c r="J17" s="96"/>
      <c r="K17" s="96"/>
      <c r="L17" s="59"/>
      <c r="M17" s="59"/>
      <c r="N17" s="59"/>
      <c r="O17" s="94"/>
      <c r="P17" s="96"/>
      <c r="Q17" s="97"/>
      <c r="R17" s="93"/>
      <c r="S17" s="59"/>
      <c r="T17" s="59"/>
      <c r="U17" s="59"/>
      <c r="V17" s="59"/>
      <c r="W17" s="98"/>
    </row>
    <row r="18" spans="1:23" x14ac:dyDescent="0.2">
      <c r="F18" s="189" t="s">
        <v>6</v>
      </c>
      <c r="G18" s="189"/>
      <c r="H18" s="10">
        <f>COUNTIF(H10:H14,"BAJA")</f>
        <v>0</v>
      </c>
      <c r="I18" s="1"/>
      <c r="J18" s="1"/>
      <c r="M18" s="189" t="s">
        <v>6</v>
      </c>
      <c r="N18" s="189"/>
      <c r="O18" s="10">
        <f>COUNTIF(O10:O14,"BAJA")</f>
        <v>0</v>
      </c>
      <c r="P18" s="1"/>
      <c r="U18" s="1"/>
      <c r="V18" s="1"/>
    </row>
    <row r="19" spans="1:23" x14ac:dyDescent="0.2">
      <c r="F19" s="189" t="s">
        <v>5</v>
      </c>
      <c r="G19" s="189"/>
      <c r="H19" s="10">
        <f>COUNTIF(H10:H14,"MODERADA")</f>
        <v>0</v>
      </c>
      <c r="I19" s="1"/>
      <c r="J19" s="1"/>
      <c r="M19" s="189" t="s">
        <v>5</v>
      </c>
      <c r="N19" s="189"/>
      <c r="O19" s="10">
        <f>COUNTIF(O10:O14,"MODERADA")</f>
        <v>1</v>
      </c>
      <c r="P19" s="1"/>
      <c r="U19" s="1"/>
      <c r="V19" s="1"/>
    </row>
    <row r="20" spans="1:23" ht="27" customHeight="1" x14ac:dyDescent="0.25">
      <c r="B20" s="100" t="s">
        <v>275</v>
      </c>
      <c r="D20" s="15"/>
      <c r="F20" s="189" t="s">
        <v>4</v>
      </c>
      <c r="G20" s="189"/>
      <c r="H20" s="10">
        <f>COUNTIF(H10:H14,"ALTA")</f>
        <v>3</v>
      </c>
      <c r="I20" s="1"/>
      <c r="J20" s="1"/>
      <c r="M20" s="189" t="s">
        <v>4</v>
      </c>
      <c r="N20" s="189"/>
      <c r="O20" s="10">
        <f>COUNTIF(O10:O14,"ALTA")</f>
        <v>2</v>
      </c>
      <c r="P20" s="1"/>
      <c r="U20" s="1"/>
      <c r="V20" s="1"/>
    </row>
    <row r="21" spans="1:23" ht="15.75" x14ac:dyDescent="0.2">
      <c r="B21" s="101" t="s">
        <v>3</v>
      </c>
      <c r="D21" s="13" t="s">
        <v>2</v>
      </c>
      <c r="F21" s="189" t="s">
        <v>1</v>
      </c>
      <c r="G21" s="189"/>
      <c r="H21" s="10">
        <f>COUNTIF(H10:H14,"EXTREMA")</f>
        <v>0</v>
      </c>
      <c r="I21" s="1"/>
      <c r="J21" s="1"/>
      <c r="M21" s="189" t="s">
        <v>1</v>
      </c>
      <c r="N21" s="189"/>
      <c r="O21" s="10">
        <f>COUNTIF(O10:O14,"EXTREMA")</f>
        <v>0</v>
      </c>
      <c r="P21" s="1"/>
      <c r="U21" s="1"/>
      <c r="V21" s="1"/>
    </row>
    <row r="22" spans="1:23" ht="29.25" customHeight="1" x14ac:dyDescent="0.2">
      <c r="B22" s="102"/>
      <c r="F22" s="103"/>
      <c r="G22" s="103"/>
      <c r="H22" s="104"/>
      <c r="I22" s="1"/>
      <c r="J22" s="1"/>
      <c r="M22" s="103"/>
      <c r="N22" s="103"/>
      <c r="O22" s="104"/>
      <c r="P22" s="1"/>
      <c r="U22" s="1"/>
      <c r="V22" s="1"/>
    </row>
    <row r="23" spans="1:23" ht="29.25" customHeight="1" x14ac:dyDescent="0.25">
      <c r="B23" s="105" t="s">
        <v>276</v>
      </c>
      <c r="F23" s="103"/>
      <c r="G23" s="103"/>
      <c r="H23" s="104"/>
      <c r="I23" s="1"/>
      <c r="J23" s="1"/>
      <c r="M23" s="103"/>
      <c r="N23" s="103"/>
      <c r="O23" s="104"/>
      <c r="P23" s="1"/>
      <c r="U23" s="1"/>
      <c r="V23" s="1"/>
    </row>
    <row r="24" spans="1:23" ht="29.25" customHeight="1" x14ac:dyDescent="0.2">
      <c r="B24" s="101" t="s">
        <v>277</v>
      </c>
      <c r="F24" s="103"/>
      <c r="G24" s="103"/>
      <c r="H24" s="104"/>
      <c r="I24" s="1"/>
      <c r="J24" s="1"/>
      <c r="M24" s="103"/>
      <c r="N24" s="103"/>
      <c r="O24" s="104"/>
      <c r="P24" s="1"/>
      <c r="U24" s="1"/>
      <c r="V24" s="1"/>
    </row>
    <row r="25" spans="1:23" ht="15.75" x14ac:dyDescent="0.2">
      <c r="B25" s="6"/>
      <c r="C25" s="5"/>
      <c r="D25" s="138"/>
      <c r="E25" s="138"/>
      <c r="F25" s="138"/>
    </row>
    <row r="31" spans="1:23" s="106" customFormat="1" x14ac:dyDescent="0.25">
      <c r="I31" s="107"/>
      <c r="J31" s="107"/>
    </row>
  </sheetData>
  <mergeCells count="56">
    <mergeCell ref="F21:G21"/>
    <mergeCell ref="M21:N21"/>
    <mergeCell ref="B1:C3"/>
    <mergeCell ref="D1:P2"/>
    <mergeCell ref="Q1:S1"/>
    <mergeCell ref="Q2:S2"/>
    <mergeCell ref="D3:P3"/>
    <mergeCell ref="Q3:S3"/>
    <mergeCell ref="F20:G20"/>
    <mergeCell ref="M20:N20"/>
    <mergeCell ref="M11:M13"/>
    <mergeCell ref="B11:B13"/>
    <mergeCell ref="C11:C13"/>
    <mergeCell ref="D11:D13"/>
    <mergeCell ref="E11:E13"/>
    <mergeCell ref="F11:F13"/>
    <mergeCell ref="H8:H9"/>
    <mergeCell ref="F18:G18"/>
    <mergeCell ref="M18:N18"/>
    <mergeCell ref="F19:G19"/>
    <mergeCell ref="M19:N19"/>
    <mergeCell ref="N11:N13"/>
    <mergeCell ref="H11:H13"/>
    <mergeCell ref="I11:I13"/>
    <mergeCell ref="J11:J13"/>
    <mergeCell ref="K11:K13"/>
    <mergeCell ref="L11:L13"/>
    <mergeCell ref="G11:G13"/>
    <mergeCell ref="T11:T13"/>
    <mergeCell ref="O11:O13"/>
    <mergeCell ref="P11:P13"/>
    <mergeCell ref="Q11:Q13"/>
    <mergeCell ref="R11:R13"/>
    <mergeCell ref="S11:S13"/>
    <mergeCell ref="U8:U9"/>
    <mergeCell ref="V8:W8"/>
    <mergeCell ref="I8:I9"/>
    <mergeCell ref="J8:K8"/>
    <mergeCell ref="L8:L9"/>
    <mergeCell ref="M8:N8"/>
    <mergeCell ref="O8:O9"/>
    <mergeCell ref="P8:P9"/>
    <mergeCell ref="Q8:Q9"/>
    <mergeCell ref="R8:R9"/>
    <mergeCell ref="S8:S9"/>
    <mergeCell ref="T8:T9"/>
    <mergeCell ref="B8:B9"/>
    <mergeCell ref="C8:C9"/>
    <mergeCell ref="D8:D9"/>
    <mergeCell ref="E8:E9"/>
    <mergeCell ref="F8:G8"/>
    <mergeCell ref="B4:U4"/>
    <mergeCell ref="E5:P5"/>
    <mergeCell ref="Q5:R5"/>
    <mergeCell ref="S5:U5"/>
    <mergeCell ref="E6:U6"/>
  </mergeCells>
  <conditionalFormatting sqref="E7:F7 E18:E24 M18:N1048576 M7:N7 E26:F1048576 F8:G11 M10:N11 M14:N16">
    <cfRule type="colorScale" priority="20">
      <colorScale>
        <cfvo type="num" val="1"/>
        <cfvo type="num" val="3"/>
        <cfvo type="num" val="5"/>
        <color theme="6" tint="-0.499984740745262"/>
        <color rgb="FFFFFF00"/>
        <color rgb="FFC00000"/>
      </colorScale>
    </cfRule>
  </conditionalFormatting>
  <conditionalFormatting sqref="M17:N17">
    <cfRule type="colorScale" priority="19">
      <colorScale>
        <cfvo type="num" val="1"/>
        <cfvo type="num" val="3"/>
        <cfvo type="num" val="5"/>
        <color theme="6" tint="-0.499984740745262"/>
        <color rgb="FFFFFF00"/>
        <color rgb="FFC00000"/>
      </colorScale>
    </cfRule>
  </conditionalFormatting>
  <conditionalFormatting sqref="H17">
    <cfRule type="cellIs" dxfId="443" priority="18" operator="equal">
      <formula>"BAJA"</formula>
    </cfRule>
  </conditionalFormatting>
  <conditionalFormatting sqref="H17">
    <cfRule type="cellIs" dxfId="442" priority="15" operator="equal">
      <formula>"EXTREMA"</formula>
    </cfRule>
    <cfRule type="cellIs" dxfId="441" priority="16" operator="equal">
      <formula>"ALTA"</formula>
    </cfRule>
    <cfRule type="cellIs" dxfId="440" priority="17" operator="equal">
      <formula>"MODERADA"</formula>
    </cfRule>
  </conditionalFormatting>
  <conditionalFormatting sqref="F14:G17">
    <cfRule type="colorScale" priority="14">
      <colorScale>
        <cfvo type="num" val="1"/>
        <cfvo type="num" val="3"/>
        <cfvo type="num" val="5"/>
        <color theme="6" tint="-0.499984740745262"/>
        <color rgb="FFFFFF00"/>
        <color rgb="FFC00000"/>
      </colorScale>
    </cfRule>
  </conditionalFormatting>
  <conditionalFormatting sqref="O11 H10:H11 O14:O16 H14:H16">
    <cfRule type="cellIs" dxfId="439" priority="10" operator="equal">
      <formula>"EXTREMA"</formula>
    </cfRule>
    <cfRule type="cellIs" dxfId="438" priority="11" operator="equal">
      <formula>"ALTA"</formula>
    </cfRule>
    <cfRule type="cellIs" dxfId="437" priority="12" operator="equal">
      <formula>"MODERADA"</formula>
    </cfRule>
    <cfRule type="cellIs" dxfId="436" priority="13" operator="equal">
      <formula>"BAJA"</formula>
    </cfRule>
  </conditionalFormatting>
  <conditionalFormatting sqref="O10">
    <cfRule type="cellIs" dxfId="435" priority="6" operator="equal">
      <formula>"EXTREMA"</formula>
    </cfRule>
    <cfRule type="cellIs" dxfId="434" priority="7" operator="equal">
      <formula>"ALTA"</formula>
    </cfRule>
    <cfRule type="cellIs" dxfId="433" priority="8" operator="equal">
      <formula>"MODERADA"</formula>
    </cfRule>
    <cfRule type="cellIs" dxfId="432" priority="9" operator="equal">
      <formula>"BAJA"</formula>
    </cfRule>
  </conditionalFormatting>
  <conditionalFormatting sqref="O8:O9">
    <cfRule type="cellIs" dxfId="431" priority="5" operator="equal">
      <formula>"BAJA"</formula>
    </cfRule>
  </conditionalFormatting>
  <conditionalFormatting sqref="O8:O9">
    <cfRule type="cellIs" dxfId="430" priority="2" operator="equal">
      <formula>"EXTREMA"</formula>
    </cfRule>
    <cfRule type="cellIs" dxfId="429" priority="3" operator="equal">
      <formula>"ALTA"</formula>
    </cfRule>
    <cfRule type="cellIs" dxfId="428" priority="4" operator="equal">
      <formula>"MODERADA"</formula>
    </cfRule>
  </conditionalFormatting>
  <conditionalFormatting sqref="M8:N9">
    <cfRule type="colorScale" priority="1">
      <colorScale>
        <cfvo type="num" val="1"/>
        <cfvo type="num" val="3"/>
        <cfvo type="num" val="5"/>
        <color theme="6" tint="-0.499984740745262"/>
        <color rgb="FFFFFF00"/>
        <color rgb="FFC00000"/>
      </colorScale>
    </cfRule>
  </conditionalFormatting>
  <printOptions horizontalCentered="1"/>
  <pageMargins left="1.1023622047244095" right="0.15748031496062992" top="0.94488188976377963" bottom="0.15748031496062992" header="0.31496062992125984" footer="0.15748031496062992"/>
  <pageSetup paperSize="5" scale="76" fitToHeight="0" orientation="landscape" r:id="rId1"/>
  <drawing r:id="rId2"/>
  <extLst>
    <ext xmlns:x14="http://schemas.microsoft.com/office/spreadsheetml/2009/9/main" uri="{CCE6A557-97BC-4b89-ADB6-D9C93CAAB3DF}">
      <x14:dataValidations xmlns:xm="http://schemas.microsoft.com/office/excel/2006/main" count="2">
        <x14:dataValidation type="list" showInputMessage="1" showErrorMessage="1" xr:uid="{00000000-0002-0000-0000-000000000000}">
          <x14:formula1>
            <xm:f>'C:\Users\Usuario\Desktop\INDEPORTES 2020\CUERENTENA01\SEGUIMIENTOS INDEPORTES\SEGUIMIENTO MAPA DE RISGOS INSTITUCIONAL\[Mapa de Riesgos Procesos Apoyo al 31 Marzo 2020.xlsx]Listas'!#REF!</xm:f>
          </x14:formula1>
          <xm:sqref>E10:E11 J10:J11 J14:J16 E14:E17</xm:sqref>
        </x14:dataValidation>
        <x14:dataValidation type="list" showInputMessage="1" showErrorMessage="1" xr:uid="{00000000-0002-0000-0000-000001000000}">
          <x14:formula1>
            <xm:f>'C:\Users\Usuario\Desktop\INDEPORTES 2020\CUERENTENA01\SEGUIMIENTOS INDEPORTES\SEGUIMIENTO MAPA DE RISGOS INSTITUCIONAL\[Mapa de Riesgos Procesos Apoyo al 31 Marzo 2020.xlsx]Listas'!#REF!</xm:f>
          </x14:formula1>
          <xm:sqref>K10:K11 K14:K16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pageSetUpPr autoPageBreaks="0" fitToPage="1"/>
  </sheetPr>
  <dimension ref="A1:AH24"/>
  <sheetViews>
    <sheetView showGridLines="0" topLeftCell="T13" zoomScale="55" zoomScaleNormal="55" workbookViewId="0">
      <selection activeCell="AB12" sqref="AB12"/>
    </sheetView>
  </sheetViews>
  <sheetFormatPr baseColWidth="10" defaultColWidth="11.42578125" defaultRowHeight="12" x14ac:dyDescent="0.2"/>
  <cols>
    <col min="1" max="1" width="4.7109375" style="1" customWidth="1"/>
    <col min="2" max="3" width="21.7109375" style="1" customWidth="1"/>
    <col min="4" max="4" width="24" style="1" customWidth="1"/>
    <col min="5" max="7" width="6.7109375" style="1" customWidth="1"/>
    <col min="8" max="8" width="6.7109375" style="3" customWidth="1"/>
    <col min="9" max="9" width="21.7109375" style="4" customWidth="1"/>
    <col min="10" max="10" width="6.7109375" style="4" customWidth="1"/>
    <col min="11" max="14" width="6.7109375" style="1" customWidth="1"/>
    <col min="15" max="16" width="6.7109375" style="3" customWidth="1"/>
    <col min="17" max="17" width="24.7109375" style="1" customWidth="1"/>
    <col min="18" max="18" width="6.7109375" style="1" customWidth="1"/>
    <col min="19" max="19" width="18.85546875" style="1" customWidth="1"/>
    <col min="20" max="20" width="26.5703125" style="1" customWidth="1"/>
    <col min="21" max="21" width="22.7109375" style="2" customWidth="1"/>
    <col min="22" max="22" width="16.7109375" style="2" hidden="1" customWidth="1"/>
    <col min="23" max="23" width="72.85546875" style="1" hidden="1" customWidth="1"/>
    <col min="24" max="24" width="16.7109375" style="2" customWidth="1"/>
    <col min="25" max="25" width="56.42578125" style="1" customWidth="1"/>
    <col min="26" max="26" width="27" style="1" customWidth="1"/>
    <col min="27" max="27" width="56.5703125" style="1" customWidth="1"/>
    <col min="28" max="28" width="26.28515625" style="1" customWidth="1"/>
    <col min="29" max="29" width="79.42578125" style="1" customWidth="1"/>
    <col min="30" max="31" width="11.42578125" style="1"/>
    <col min="32" max="33" width="11.42578125" style="1" hidden="1" customWidth="1"/>
    <col min="34" max="34" width="86.140625" style="1" customWidth="1"/>
    <col min="35" max="16384" width="11.42578125" style="1"/>
  </cols>
  <sheetData>
    <row r="1" spans="1:34" ht="26.25" customHeight="1" x14ac:dyDescent="0.25">
      <c r="B1" s="194"/>
      <c r="C1" s="195"/>
      <c r="D1" s="200" t="s">
        <v>74</v>
      </c>
      <c r="E1" s="200"/>
      <c r="F1" s="200"/>
      <c r="G1" s="200"/>
      <c r="H1" s="200"/>
      <c r="I1" s="200"/>
      <c r="J1" s="200"/>
      <c r="K1" s="200"/>
      <c r="L1" s="200"/>
      <c r="M1" s="200"/>
      <c r="N1" s="200"/>
      <c r="O1" s="200"/>
      <c r="P1" s="200"/>
      <c r="Q1" s="201" t="s">
        <v>78</v>
      </c>
      <c r="R1" s="202"/>
      <c r="S1" s="203"/>
      <c r="T1" s="53"/>
    </row>
    <row r="2" spans="1:34" ht="26.25" customHeight="1" x14ac:dyDescent="0.2">
      <c r="B2" s="196"/>
      <c r="C2" s="197"/>
      <c r="D2" s="200"/>
      <c r="E2" s="200"/>
      <c r="F2" s="200"/>
      <c r="G2" s="200"/>
      <c r="H2" s="200"/>
      <c r="I2" s="200"/>
      <c r="J2" s="200"/>
      <c r="K2" s="200"/>
      <c r="L2" s="200"/>
      <c r="M2" s="200"/>
      <c r="N2" s="200"/>
      <c r="O2" s="200"/>
      <c r="P2" s="200"/>
      <c r="Q2" s="204" t="s">
        <v>75</v>
      </c>
      <c r="R2" s="205"/>
      <c r="S2" s="206"/>
      <c r="T2" s="54"/>
    </row>
    <row r="3" spans="1:34" ht="68.25" customHeight="1" thickBot="1" x14ac:dyDescent="0.25">
      <c r="B3" s="198"/>
      <c r="C3" s="199"/>
      <c r="D3" s="200" t="s">
        <v>77</v>
      </c>
      <c r="E3" s="200"/>
      <c r="F3" s="200"/>
      <c r="G3" s="200"/>
      <c r="H3" s="200"/>
      <c r="I3" s="200"/>
      <c r="J3" s="200"/>
      <c r="K3" s="200"/>
      <c r="L3" s="200"/>
      <c r="M3" s="200"/>
      <c r="N3" s="200"/>
      <c r="O3" s="200"/>
      <c r="P3" s="200"/>
      <c r="Q3" s="207" t="s">
        <v>76</v>
      </c>
      <c r="R3" s="208"/>
      <c r="S3" s="209"/>
      <c r="T3" s="55"/>
    </row>
    <row r="5" spans="1:34" ht="9" customHeight="1" x14ac:dyDescent="0.35">
      <c r="B5" s="159"/>
      <c r="C5" s="159"/>
      <c r="D5" s="159"/>
      <c r="E5" s="159"/>
      <c r="F5" s="159"/>
      <c r="G5" s="159"/>
      <c r="H5" s="159"/>
      <c r="I5" s="159"/>
      <c r="J5" s="159"/>
      <c r="K5" s="159"/>
      <c r="L5" s="159"/>
      <c r="M5" s="159"/>
      <c r="N5" s="159"/>
      <c r="O5" s="159"/>
      <c r="P5" s="159"/>
      <c r="Q5" s="159"/>
      <c r="R5" s="159"/>
      <c r="S5" s="159"/>
      <c r="T5" s="159"/>
      <c r="U5" s="159"/>
      <c r="V5" s="52"/>
      <c r="X5" s="52"/>
    </row>
    <row r="6" spans="1:34" ht="11.25" customHeight="1" thickBot="1" x14ac:dyDescent="0.4">
      <c r="D6" s="50"/>
      <c r="E6" s="50"/>
      <c r="F6" s="50"/>
      <c r="G6" s="50"/>
      <c r="H6" s="51"/>
      <c r="I6" s="50"/>
      <c r="J6" s="50"/>
      <c r="K6" s="50"/>
      <c r="L6" s="50"/>
    </row>
    <row r="7" spans="1:34" s="19" customFormat="1" ht="24" customHeight="1" x14ac:dyDescent="0.25">
      <c r="A7" s="47"/>
      <c r="D7" s="128" t="s">
        <v>73</v>
      </c>
      <c r="E7" s="217" t="s">
        <v>72</v>
      </c>
      <c r="F7" s="217"/>
      <c r="G7" s="217"/>
      <c r="H7" s="217"/>
      <c r="I7" s="217"/>
      <c r="J7" s="217"/>
      <c r="K7" s="217"/>
      <c r="L7" s="217"/>
      <c r="M7" s="217"/>
      <c r="N7" s="217"/>
      <c r="O7" s="217"/>
      <c r="P7" s="217"/>
      <c r="Q7" s="218" t="s">
        <v>71</v>
      </c>
      <c r="R7" s="218"/>
      <c r="S7" s="219">
        <v>2021</v>
      </c>
      <c r="T7" s="219"/>
      <c r="U7" s="220"/>
      <c r="V7" s="49"/>
      <c r="X7" s="49"/>
    </row>
    <row r="8" spans="1:34" s="19" customFormat="1" ht="93.75" customHeight="1" thickBot="1" x14ac:dyDescent="0.3">
      <c r="A8" s="47"/>
      <c r="D8" s="129" t="s">
        <v>70</v>
      </c>
      <c r="E8" s="221" t="s">
        <v>69</v>
      </c>
      <c r="F8" s="221"/>
      <c r="G8" s="221"/>
      <c r="H8" s="221"/>
      <c r="I8" s="221"/>
      <c r="J8" s="221"/>
      <c r="K8" s="221"/>
      <c r="L8" s="221"/>
      <c r="M8" s="221"/>
      <c r="N8" s="221"/>
      <c r="O8" s="221"/>
      <c r="P8" s="221"/>
      <c r="Q8" s="221"/>
      <c r="R8" s="221"/>
      <c r="S8" s="221"/>
      <c r="T8" s="221"/>
      <c r="U8" s="222"/>
      <c r="V8" s="48"/>
      <c r="X8" s="48"/>
    </row>
    <row r="9" spans="1:34" s="19" customFormat="1" ht="15" x14ac:dyDescent="0.25">
      <c r="A9" s="47"/>
      <c r="B9" s="46"/>
      <c r="C9" s="46"/>
      <c r="H9" s="44"/>
      <c r="I9" s="45"/>
      <c r="J9" s="45"/>
      <c r="O9" s="44"/>
      <c r="P9" s="44"/>
      <c r="U9" s="44"/>
      <c r="V9" s="44"/>
      <c r="X9" s="44"/>
    </row>
    <row r="10" spans="1:34" s="35" customFormat="1" ht="30" customHeight="1" x14ac:dyDescent="0.25">
      <c r="A10" s="43"/>
      <c r="B10" s="164" t="s">
        <v>68</v>
      </c>
      <c r="C10" s="164" t="s">
        <v>67</v>
      </c>
      <c r="D10" s="164" t="s">
        <v>65</v>
      </c>
      <c r="E10" s="165" t="s">
        <v>64</v>
      </c>
      <c r="F10" s="164" t="s">
        <v>63</v>
      </c>
      <c r="G10" s="164"/>
      <c r="H10" s="174" t="s">
        <v>58</v>
      </c>
      <c r="I10" s="168" t="s">
        <v>62</v>
      </c>
      <c r="J10" s="170" t="s">
        <v>61</v>
      </c>
      <c r="K10" s="171"/>
      <c r="L10" s="172" t="s">
        <v>60</v>
      </c>
      <c r="M10" s="164" t="s">
        <v>59</v>
      </c>
      <c r="N10" s="164"/>
      <c r="O10" s="174" t="s">
        <v>58</v>
      </c>
      <c r="P10" s="165" t="s">
        <v>57</v>
      </c>
      <c r="Q10" s="164" t="s">
        <v>56</v>
      </c>
      <c r="R10" s="176" t="s">
        <v>55</v>
      </c>
      <c r="S10" s="164" t="s">
        <v>54</v>
      </c>
      <c r="T10" s="168" t="s">
        <v>53</v>
      </c>
      <c r="U10" s="164" t="s">
        <v>52</v>
      </c>
      <c r="V10" s="215" t="s">
        <v>51</v>
      </c>
      <c r="W10" s="216"/>
      <c r="X10" s="215" t="s">
        <v>313</v>
      </c>
      <c r="Y10" s="216"/>
      <c r="Z10" s="213" t="s">
        <v>397</v>
      </c>
      <c r="AA10" s="213"/>
      <c r="AB10" s="213" t="s">
        <v>424</v>
      </c>
      <c r="AC10" s="213"/>
    </row>
    <row r="11" spans="1:34" s="35" customFormat="1" ht="96.75" customHeight="1" x14ac:dyDescent="0.25">
      <c r="A11" s="43"/>
      <c r="B11" s="164"/>
      <c r="C11" s="164"/>
      <c r="D11" s="164"/>
      <c r="E11" s="165"/>
      <c r="F11" s="42" t="s">
        <v>48</v>
      </c>
      <c r="G11" s="41" t="s">
        <v>47</v>
      </c>
      <c r="H11" s="175"/>
      <c r="I11" s="169"/>
      <c r="J11" s="40" t="s">
        <v>50</v>
      </c>
      <c r="K11" s="39" t="s">
        <v>49</v>
      </c>
      <c r="L11" s="173"/>
      <c r="M11" s="38" t="s">
        <v>48</v>
      </c>
      <c r="N11" s="37" t="s">
        <v>47</v>
      </c>
      <c r="O11" s="175"/>
      <c r="P11" s="165"/>
      <c r="Q11" s="164"/>
      <c r="R11" s="176"/>
      <c r="S11" s="164"/>
      <c r="T11" s="169"/>
      <c r="U11" s="164"/>
      <c r="V11" s="36" t="s">
        <v>46</v>
      </c>
      <c r="W11" s="36" t="s">
        <v>45</v>
      </c>
      <c r="X11" s="36" t="s">
        <v>46</v>
      </c>
      <c r="Y11" s="36" t="s">
        <v>45</v>
      </c>
      <c r="Z11" s="36" t="s">
        <v>46</v>
      </c>
      <c r="AA11" s="36" t="s">
        <v>45</v>
      </c>
      <c r="AB11" s="36" t="s">
        <v>46</v>
      </c>
      <c r="AC11" s="36" t="s">
        <v>45</v>
      </c>
    </row>
    <row r="12" spans="1:34" s="19" customFormat="1" ht="211.5" customHeight="1" x14ac:dyDescent="0.25">
      <c r="A12" s="29">
        <v>1</v>
      </c>
      <c r="B12" s="22" t="s">
        <v>44</v>
      </c>
      <c r="C12" s="28" t="s">
        <v>43</v>
      </c>
      <c r="D12" s="22" t="s">
        <v>42</v>
      </c>
      <c r="E12" s="23" t="s">
        <v>16</v>
      </c>
      <c r="F12" s="22">
        <v>3</v>
      </c>
      <c r="G12" s="22">
        <v>2</v>
      </c>
      <c r="H12" s="26" t="str">
        <f>INDEX([2]Listas!$L$4:$P$8,F12,G12)</f>
        <v>MODERADA</v>
      </c>
      <c r="I12" s="27" t="s">
        <v>41</v>
      </c>
      <c r="J12" s="25" t="s">
        <v>23</v>
      </c>
      <c r="K12" s="25" t="str">
        <f>IF('[2]Evaluación de Controles'!F19="X","Probabilidad",IF('[2]Evaluación de Controles'!H19="X","Impacto",))</f>
        <v>Probabilidad</v>
      </c>
      <c r="L12" s="22">
        <f>'[2]Evaluación de Controles'!X19</f>
        <v>55</v>
      </c>
      <c r="M12" s="22">
        <f>IF('[2]Evaluación de Controles'!F19="X",IF(L12&gt;75,IF(F12&gt;2,F12-2,IF(F12&gt;1,F12-1,F12)),IF(L12&gt;50,IF(F12&gt;1,F12-1,F12),F12)),F12)</f>
        <v>2</v>
      </c>
      <c r="N12" s="22" t="e">
        <f>IF('[2]Evaluación de Controles'!H19="X",IF(L12&gt;75,IF(G12&gt;2,G12-2,IF(G12&gt;1,G12-1,G12)),IF(L12&gt;50,IF(G12&gt;1,G12-1,G12),G12)),G12)</f>
        <v>#REF!</v>
      </c>
      <c r="O12" s="26" t="e">
        <f>INDEX([2]Listas!$L$4:$P$8,M12,N12)</f>
        <v>#REF!</v>
      </c>
      <c r="P12" s="25" t="s">
        <v>13</v>
      </c>
      <c r="Q12" s="24" t="s">
        <v>40</v>
      </c>
      <c r="R12" s="23" t="s">
        <v>31</v>
      </c>
      <c r="S12" s="22" t="s">
        <v>30</v>
      </c>
      <c r="T12" s="22" t="s">
        <v>39</v>
      </c>
      <c r="U12" s="22" t="s">
        <v>38</v>
      </c>
      <c r="V12" s="33">
        <v>1</v>
      </c>
      <c r="W12" s="30" t="s">
        <v>37</v>
      </c>
      <c r="X12" s="33">
        <v>0.5</v>
      </c>
      <c r="Y12" s="149" t="s">
        <v>327</v>
      </c>
      <c r="Z12" s="33">
        <v>0.5</v>
      </c>
      <c r="AA12" s="150" t="s">
        <v>423</v>
      </c>
      <c r="AB12" s="57">
        <v>0.5</v>
      </c>
      <c r="AC12" s="151" t="s">
        <v>426</v>
      </c>
      <c r="AH12" s="212"/>
    </row>
    <row r="13" spans="1:34" s="19" customFormat="1" ht="165" customHeight="1" x14ac:dyDescent="0.25">
      <c r="A13" s="29">
        <v>2</v>
      </c>
      <c r="B13" s="22" t="s">
        <v>36</v>
      </c>
      <c r="C13" s="28" t="s">
        <v>35</v>
      </c>
      <c r="D13" s="22" t="s">
        <v>34</v>
      </c>
      <c r="E13" s="23" t="s">
        <v>16</v>
      </c>
      <c r="F13" s="22">
        <v>3</v>
      </c>
      <c r="G13" s="22">
        <v>3</v>
      </c>
      <c r="H13" s="26" t="str">
        <f>INDEX([2]Listas!$L$4:$P$8,F13,G13)</f>
        <v>ALTA</v>
      </c>
      <c r="I13" s="27" t="s">
        <v>33</v>
      </c>
      <c r="J13" s="25" t="s">
        <v>23</v>
      </c>
      <c r="K13" s="25" t="str">
        <f>IF('[2]Evaluación de Controles'!F20="X","Probabilidad",IF('[2]Evaluación de Controles'!H20="X","Impacto",))</f>
        <v>Probabilidad</v>
      </c>
      <c r="L13" s="22">
        <f>'[2]Evaluación de Controles'!X20</f>
        <v>70</v>
      </c>
      <c r="M13" s="22">
        <f>IF('[2]Evaluación de Controles'!F20="X",IF(L13&gt;75,IF(F13&gt;2,F13-2,IF(F13&gt;1,F13-1,F13)),IF(L13&gt;50,IF(F13&gt;1,F13-1,F13),F13)),F13)</f>
        <v>2</v>
      </c>
      <c r="N13" s="22" t="e">
        <f>IF('[2]Evaluación de Controles'!H20="X",IF(L13&gt;75,IF(G13&gt;2,G13-2,IF(G13&gt;1,G13-1,G13)),IF(L13&gt;50,IF(G13&gt;1,G13-1,G13),G13)),G13)</f>
        <v>#REF!</v>
      </c>
      <c r="O13" s="26" t="e">
        <f>INDEX([2]Listas!$L$4:$P$8,M13,N13)</f>
        <v>#REF!</v>
      </c>
      <c r="P13" s="25" t="s">
        <v>13</v>
      </c>
      <c r="Q13" s="24" t="s">
        <v>32</v>
      </c>
      <c r="R13" s="23" t="s">
        <v>31</v>
      </c>
      <c r="S13" s="22" t="s">
        <v>30</v>
      </c>
      <c r="T13" s="22" t="s">
        <v>29</v>
      </c>
      <c r="U13" s="22" t="s">
        <v>28</v>
      </c>
      <c r="V13" s="33">
        <v>1</v>
      </c>
      <c r="W13" s="30" t="s">
        <v>27</v>
      </c>
      <c r="X13" s="33">
        <v>1</v>
      </c>
      <c r="Y13" s="30" t="s">
        <v>326</v>
      </c>
      <c r="Z13" s="33">
        <v>1</v>
      </c>
      <c r="AA13" s="30" t="s">
        <v>418</v>
      </c>
      <c r="AB13" s="57">
        <v>1</v>
      </c>
      <c r="AC13" s="149" t="s">
        <v>427</v>
      </c>
      <c r="AH13" s="212"/>
    </row>
    <row r="14" spans="1:34" s="19" customFormat="1" ht="144.75" customHeight="1" x14ac:dyDescent="0.25">
      <c r="A14" s="29">
        <v>3</v>
      </c>
      <c r="B14" s="22" t="s">
        <v>26</v>
      </c>
      <c r="C14" s="28" t="s">
        <v>25</v>
      </c>
      <c r="D14" s="22" t="s">
        <v>24</v>
      </c>
      <c r="E14" s="23" t="s">
        <v>16</v>
      </c>
      <c r="F14" s="22">
        <v>3</v>
      </c>
      <c r="G14" s="22">
        <v>2</v>
      </c>
      <c r="H14" s="26" t="str">
        <f>INDEX([2]Listas!$L$4:$P$8,F14,G14)</f>
        <v>MODERADA</v>
      </c>
      <c r="I14" s="27" t="s">
        <v>15</v>
      </c>
      <c r="J14" s="25" t="s">
        <v>23</v>
      </c>
      <c r="K14" s="25" t="str">
        <f>IF('[2]Evaluación de Controles'!F21="X","Probabilidad",IF('[2]Evaluación de Controles'!H21="X","Impacto",))</f>
        <v>Probabilidad</v>
      </c>
      <c r="L14" s="22">
        <f>'[2]Evaluación de Controles'!X21</f>
        <v>70</v>
      </c>
      <c r="M14" s="22">
        <f>IF('[2]Evaluación de Controles'!F21="X",IF(L14&gt;75,IF(F14&gt;2,F14-2,IF(F14&gt;1,F14-1,F14)),IF(L14&gt;50,IF(F14&gt;1,F14-1,F14),F14)),F14)</f>
        <v>2</v>
      </c>
      <c r="N14" s="22">
        <f>IF('[2]Evaluación de Controles'!H21="X",IF(L14&gt;75,IF(G14&gt;2,G14-2,IF(G14&gt;1,G14-1,G14)),IF(L14&gt;50,IF(G14&gt;1,G14-1,G14),G14)),G14)</f>
        <v>1</v>
      </c>
      <c r="O14" s="26" t="str">
        <f>INDEX([2]Listas!$L$4:$P$8,M14,N14)</f>
        <v>BAJA</v>
      </c>
      <c r="P14" s="25" t="s">
        <v>13</v>
      </c>
      <c r="Q14" s="24" t="s">
        <v>12</v>
      </c>
      <c r="R14" s="23" t="s">
        <v>11</v>
      </c>
      <c r="S14" s="22" t="s">
        <v>10</v>
      </c>
      <c r="T14" s="22" t="s">
        <v>22</v>
      </c>
      <c r="U14" s="22" t="s">
        <v>21</v>
      </c>
      <c r="V14" s="33">
        <v>1</v>
      </c>
      <c r="W14" s="34" t="s">
        <v>20</v>
      </c>
      <c r="X14" s="33">
        <v>1</v>
      </c>
      <c r="Y14" s="152" t="s">
        <v>428</v>
      </c>
      <c r="Z14" s="33">
        <v>1</v>
      </c>
      <c r="AA14" s="152" t="s">
        <v>429</v>
      </c>
      <c r="AB14" s="33">
        <v>1</v>
      </c>
      <c r="AC14" s="152" t="s">
        <v>430</v>
      </c>
    </row>
    <row r="15" spans="1:34" s="19" customFormat="1" ht="112.5" customHeight="1" x14ac:dyDescent="0.25">
      <c r="A15" s="29">
        <v>4</v>
      </c>
      <c r="B15" s="22" t="s">
        <v>19</v>
      </c>
      <c r="C15" s="28" t="s">
        <v>18</v>
      </c>
      <c r="D15" s="22" t="s">
        <v>17</v>
      </c>
      <c r="E15" s="23" t="s">
        <v>16</v>
      </c>
      <c r="F15" s="22">
        <v>3</v>
      </c>
      <c r="G15" s="22">
        <v>3</v>
      </c>
      <c r="H15" s="26" t="str">
        <f>INDEX([2]Listas!$L$4:$P$8,F15,G15)</f>
        <v>ALTA</v>
      </c>
      <c r="I15" s="27" t="s">
        <v>15</v>
      </c>
      <c r="J15" s="25" t="s">
        <v>14</v>
      </c>
      <c r="K15" s="25" t="str">
        <f>IF('[2]Evaluación de Controles'!F22="X","Probabilidad",IF('[2]Evaluación de Controles'!H22="X","Impacto",))</f>
        <v>Probabilidad</v>
      </c>
      <c r="L15" s="22">
        <f>'[2]Evaluación de Controles'!X22</f>
        <v>70</v>
      </c>
      <c r="M15" s="22">
        <f>IF('[2]Evaluación de Controles'!F22="X",IF(L15&gt;75,IF(F15&gt;2,F15-2,IF(F15&gt;1,F15-1,F15)),IF(L15&gt;50,IF(F15&gt;1,F15-1,F15),F15)),F15)</f>
        <v>2</v>
      </c>
      <c r="N15" s="22">
        <f>IF('[2]Evaluación de Controles'!H22="X",IF(L15&gt;75,IF(G15&gt;2,G15-2,IF(G15&gt;1,G15-1,G15)),IF(L15&gt;50,IF(G15&gt;1,G15-1,G15),G15)),G15)</f>
        <v>2</v>
      </c>
      <c r="O15" s="26" t="str">
        <f>INDEX([2]Listas!$L$4:$P$8,M15,N15)</f>
        <v>BAJA</v>
      </c>
      <c r="P15" s="25" t="s">
        <v>13</v>
      </c>
      <c r="Q15" s="24" t="s">
        <v>12</v>
      </c>
      <c r="R15" s="23" t="s">
        <v>11</v>
      </c>
      <c r="S15" s="22" t="s">
        <v>10</v>
      </c>
      <c r="T15" s="22" t="s">
        <v>9</v>
      </c>
      <c r="U15" s="22" t="s">
        <v>8</v>
      </c>
      <c r="V15" s="32">
        <v>1</v>
      </c>
      <c r="W15" s="30" t="s">
        <v>7</v>
      </c>
      <c r="X15" s="31">
        <v>1</v>
      </c>
      <c r="Y15" s="153" t="s">
        <v>431</v>
      </c>
      <c r="Z15" s="31">
        <v>1</v>
      </c>
      <c r="AA15" s="153" t="s">
        <v>432</v>
      </c>
      <c r="AB15" s="31">
        <v>1</v>
      </c>
      <c r="AC15" s="153" t="s">
        <v>433</v>
      </c>
    </row>
    <row r="16" spans="1:34" s="19" customFormat="1" ht="112.5" hidden="1" customHeight="1" x14ac:dyDescent="0.25">
      <c r="A16" s="29"/>
      <c r="B16" s="22"/>
      <c r="C16" s="28"/>
      <c r="D16" s="22"/>
      <c r="E16" s="23"/>
      <c r="F16" s="22"/>
      <c r="G16" s="22"/>
      <c r="H16" s="26"/>
      <c r="I16" s="27"/>
      <c r="J16" s="25"/>
      <c r="K16" s="25"/>
      <c r="L16" s="22"/>
      <c r="M16" s="22"/>
      <c r="N16" s="22"/>
      <c r="O16" s="26"/>
      <c r="P16" s="25"/>
      <c r="Q16" s="24"/>
      <c r="R16" s="23"/>
      <c r="S16" s="22"/>
      <c r="T16" s="22"/>
      <c r="U16" s="22"/>
      <c r="V16" s="21"/>
      <c r="W16" s="20"/>
      <c r="X16" s="21"/>
      <c r="Y16" s="20"/>
    </row>
    <row r="17" spans="1:25" s="19" customFormat="1" ht="38.25" customHeight="1" x14ac:dyDescent="0.25">
      <c r="A17" s="29"/>
      <c r="B17" s="22"/>
      <c r="C17" s="28"/>
      <c r="D17" s="22"/>
      <c r="E17" s="23"/>
      <c r="F17" s="22"/>
      <c r="G17" s="22"/>
      <c r="H17" s="26"/>
      <c r="I17" s="27"/>
      <c r="J17" s="25"/>
      <c r="K17" s="25"/>
      <c r="L17" s="22"/>
      <c r="M17" s="22"/>
      <c r="N17" s="22"/>
      <c r="O17" s="26"/>
      <c r="P17" s="25"/>
      <c r="Q17" s="24"/>
      <c r="R17" s="23"/>
      <c r="S17" s="22"/>
      <c r="T17" s="22"/>
      <c r="U17" s="22"/>
      <c r="V17" s="21"/>
      <c r="W17" s="20"/>
      <c r="X17" s="21"/>
      <c r="Y17" s="20"/>
    </row>
    <row r="18" spans="1:25" x14ac:dyDescent="0.2">
      <c r="B18" s="18"/>
      <c r="C18" s="17"/>
      <c r="D18" s="7"/>
      <c r="E18" s="7"/>
      <c r="F18" s="7"/>
      <c r="G18" s="7"/>
      <c r="H18" s="9"/>
      <c r="I18" s="8"/>
      <c r="J18" s="8"/>
      <c r="K18" s="7"/>
      <c r="L18" s="11"/>
      <c r="V18" s="1"/>
      <c r="X18" s="1"/>
    </row>
    <row r="19" spans="1:25" x14ac:dyDescent="0.2">
      <c r="B19" s="12"/>
      <c r="C19" s="12"/>
      <c r="D19" s="12"/>
      <c r="E19" s="12"/>
      <c r="F19" s="189" t="s">
        <v>6</v>
      </c>
      <c r="G19" s="189"/>
      <c r="H19" s="10">
        <f>COUNTIF(H12:H15,"BAJA")</f>
        <v>0</v>
      </c>
      <c r="I19" s="8"/>
      <c r="J19" s="8"/>
      <c r="K19" s="7"/>
      <c r="L19" s="11"/>
      <c r="M19" s="189" t="s">
        <v>6</v>
      </c>
      <c r="N19" s="189"/>
      <c r="O19" s="10">
        <f>COUNTIF(O12:O15,"BAJA")</f>
        <v>2</v>
      </c>
      <c r="V19" s="1"/>
      <c r="X19" s="1"/>
    </row>
    <row r="20" spans="1:25" x14ac:dyDescent="0.2">
      <c r="B20" s="214"/>
      <c r="C20" s="214"/>
      <c r="D20" s="214"/>
      <c r="E20" s="214"/>
      <c r="F20" s="189" t="s">
        <v>5</v>
      </c>
      <c r="G20" s="189"/>
      <c r="H20" s="10">
        <f>COUNTIF(H12:H15,"MODERADA")</f>
        <v>2</v>
      </c>
      <c r="I20" s="8"/>
      <c r="J20" s="8"/>
      <c r="K20" s="7"/>
      <c r="L20" s="12"/>
      <c r="M20" s="189" t="s">
        <v>5</v>
      </c>
      <c r="N20" s="189"/>
      <c r="O20" s="10">
        <f>COUNTIF(O12:O15,"MODERADA")</f>
        <v>0</v>
      </c>
      <c r="V20" s="1"/>
      <c r="X20" s="1"/>
    </row>
    <row r="21" spans="1:25" x14ac:dyDescent="0.2">
      <c r="B21" s="15"/>
      <c r="D21" s="15"/>
      <c r="E21" s="7"/>
      <c r="F21" s="189" t="s">
        <v>4</v>
      </c>
      <c r="G21" s="189"/>
      <c r="H21" s="10">
        <f>COUNTIF(H12:H15,"ALTA")</f>
        <v>2</v>
      </c>
      <c r="I21" s="8"/>
      <c r="J21" s="8"/>
      <c r="K21" s="7"/>
      <c r="L21" s="7"/>
      <c r="M21" s="189" t="s">
        <v>4</v>
      </c>
      <c r="N21" s="189"/>
      <c r="O21" s="10">
        <f>COUNTIF(O12:O15,"ALTA")</f>
        <v>0</v>
      </c>
      <c r="P21" s="1"/>
      <c r="U21" s="1"/>
      <c r="V21" s="1"/>
      <c r="X21" s="1"/>
    </row>
    <row r="22" spans="1:25" ht="15.75" x14ac:dyDescent="0.2">
      <c r="B22" s="14" t="s">
        <v>3</v>
      </c>
      <c r="D22" s="13" t="s">
        <v>2</v>
      </c>
      <c r="E22" s="12"/>
      <c r="F22" s="189" t="s">
        <v>1</v>
      </c>
      <c r="G22" s="189"/>
      <c r="H22" s="10">
        <f>COUNTIF(H12:H15,"EXTREMA")</f>
        <v>0</v>
      </c>
      <c r="I22" s="8"/>
      <c r="J22" s="8"/>
      <c r="K22" s="7"/>
      <c r="L22" s="11"/>
      <c r="M22" s="189" t="s">
        <v>1</v>
      </c>
      <c r="N22" s="189"/>
      <c r="O22" s="10">
        <f>COUNTIF(O12:O15,"EXTREMA")</f>
        <v>0</v>
      </c>
      <c r="V22" s="1"/>
      <c r="X22" s="1"/>
    </row>
    <row r="23" spans="1:25" x14ac:dyDescent="0.2">
      <c r="D23" s="7"/>
      <c r="F23" s="7"/>
      <c r="G23" s="7"/>
      <c r="H23" s="9"/>
      <c r="I23" s="8"/>
      <c r="J23" s="8"/>
      <c r="K23" s="7"/>
      <c r="L23" s="7" t="s">
        <v>0</v>
      </c>
      <c r="O23" s="1"/>
      <c r="P23" s="1"/>
      <c r="U23" s="1"/>
      <c r="V23" s="1"/>
      <c r="X23" s="1"/>
    </row>
    <row r="24" spans="1:25" ht="15.75" x14ac:dyDescent="0.2">
      <c r="B24" s="6"/>
      <c r="C24" s="5"/>
    </row>
  </sheetData>
  <mergeCells count="42">
    <mergeCell ref="B5:U5"/>
    <mergeCell ref="B1:C3"/>
    <mergeCell ref="U10:U11"/>
    <mergeCell ref="P10:P11"/>
    <mergeCell ref="Q10:Q11"/>
    <mergeCell ref="T10:T11"/>
    <mergeCell ref="E7:P7"/>
    <mergeCell ref="Q1:S1"/>
    <mergeCell ref="Q2:S2"/>
    <mergeCell ref="Q3:S3"/>
    <mergeCell ref="D1:P2"/>
    <mergeCell ref="D3:P3"/>
    <mergeCell ref="Q7:R7"/>
    <mergeCell ref="S7:U7"/>
    <mergeCell ref="E8:U8"/>
    <mergeCell ref="B10:B11"/>
    <mergeCell ref="B20:E20"/>
    <mergeCell ref="V10:W10"/>
    <mergeCell ref="X10:Y10"/>
    <mergeCell ref="R10:R11"/>
    <mergeCell ref="S10:S11"/>
    <mergeCell ref="M10:N10"/>
    <mergeCell ref="O10:O11"/>
    <mergeCell ref="L10:L11"/>
    <mergeCell ref="C10:C11"/>
    <mergeCell ref="D10:D11"/>
    <mergeCell ref="E10:E11"/>
    <mergeCell ref="F10:G10"/>
    <mergeCell ref="H10:H11"/>
    <mergeCell ref="AH12:AH13"/>
    <mergeCell ref="AB10:AC10"/>
    <mergeCell ref="Z10:AA10"/>
    <mergeCell ref="M22:N22"/>
    <mergeCell ref="F22:G22"/>
    <mergeCell ref="F21:G21"/>
    <mergeCell ref="M19:N19"/>
    <mergeCell ref="M20:N20"/>
    <mergeCell ref="M21:N21"/>
    <mergeCell ref="F19:G19"/>
    <mergeCell ref="F20:G20"/>
    <mergeCell ref="J10:K10"/>
    <mergeCell ref="I10:I11"/>
  </mergeCells>
  <conditionalFormatting sqref="H6 O6 H9 O9 H18:H1048576 O18:O1048576">
    <cfRule type="cellIs" dxfId="427" priority="19" operator="equal">
      <formula>"BAJA"</formula>
    </cfRule>
  </conditionalFormatting>
  <conditionalFormatting sqref="H6 O6 H9 O9 H18:H1048576 O18:O1048576">
    <cfRule type="cellIs" dxfId="426" priority="16" operator="equal">
      <formula>"EXTREMA"</formula>
    </cfRule>
    <cfRule type="cellIs" dxfId="425" priority="17" operator="equal">
      <formula>"ALTA"</formula>
    </cfRule>
    <cfRule type="cellIs" dxfId="424" priority="18" operator="equal">
      <formula>"MODERADA"</formula>
    </cfRule>
  </conditionalFormatting>
  <conditionalFormatting sqref="E6:F6 M6:N6 E9:F9 F12:G17 E18:F1048576 M9:N9 M18:N1048576">
    <cfRule type="colorScale" priority="15">
      <colorScale>
        <cfvo type="num" val="1"/>
        <cfvo type="num" val="3"/>
        <cfvo type="num" val="5"/>
        <color theme="6" tint="-0.499984740745262"/>
        <color rgb="FFFFFF00"/>
        <color rgb="FFC00000"/>
      </colorScale>
    </cfRule>
  </conditionalFormatting>
  <conditionalFormatting sqref="H12:H17">
    <cfRule type="cellIs" dxfId="423" priority="11" operator="equal">
      <formula>"EXTREMA"</formula>
    </cfRule>
    <cfRule type="cellIs" dxfId="422" priority="12" operator="equal">
      <formula>"ALTA"</formula>
    </cfRule>
    <cfRule type="cellIs" dxfId="421" priority="13" operator="equal">
      <formula>"MODERADA"</formula>
    </cfRule>
    <cfRule type="cellIs" dxfId="420" priority="14" operator="equal">
      <formula>"BAJA"</formula>
    </cfRule>
  </conditionalFormatting>
  <conditionalFormatting sqref="O12:O17">
    <cfRule type="cellIs" dxfId="419" priority="7" operator="equal">
      <formula>"EXTREMA"</formula>
    </cfRule>
    <cfRule type="cellIs" dxfId="418" priority="8" operator="equal">
      <formula>"ALTA"</formula>
    </cfRule>
    <cfRule type="cellIs" dxfId="417" priority="9" operator="equal">
      <formula>"MODERADA"</formula>
    </cfRule>
    <cfRule type="cellIs" dxfId="416" priority="10" operator="equal">
      <formula>"BAJA"</formula>
    </cfRule>
  </conditionalFormatting>
  <conditionalFormatting sqref="M12:N17">
    <cfRule type="colorScale" priority="6">
      <colorScale>
        <cfvo type="num" val="1"/>
        <cfvo type="num" val="3"/>
        <cfvo type="num" val="5"/>
        <color theme="6" tint="-0.499984740745262"/>
        <color rgb="FFFFFF00"/>
        <color rgb="FFC00000"/>
      </colorScale>
    </cfRule>
  </conditionalFormatting>
  <conditionalFormatting sqref="F10:G11 M10:N11">
    <cfRule type="colorScale" priority="5">
      <colorScale>
        <cfvo type="num" val="1"/>
        <cfvo type="num" val="3"/>
        <cfvo type="num" val="5"/>
        <color theme="6" tint="-0.499984740745262"/>
        <color rgb="FFFFFF00"/>
        <color rgb="FFC00000"/>
      </colorScale>
    </cfRule>
  </conditionalFormatting>
  <conditionalFormatting sqref="H10:H11 O10:O11">
    <cfRule type="cellIs" dxfId="415" priority="4" operator="equal">
      <formula>"BAJA"</formula>
    </cfRule>
  </conditionalFormatting>
  <conditionalFormatting sqref="H10:H11 O10:O11">
    <cfRule type="cellIs" dxfId="414" priority="1" operator="equal">
      <formula>"EXTREMA"</formula>
    </cfRule>
    <cfRule type="cellIs" dxfId="413" priority="2" operator="equal">
      <formula>"ALTA"</formula>
    </cfRule>
    <cfRule type="cellIs" dxfId="412" priority="3" operator="equal">
      <formula>"MODERADA"</formula>
    </cfRule>
  </conditionalFormatting>
  <printOptions horizontalCentered="1"/>
  <pageMargins left="1.1417322834645669" right="0.27559055118110237" top="0.6692913385826772" bottom="0.23622047244094491" header="0.31496062992125984" footer="0.15748031496062992"/>
  <pageSetup paperSize="5" scale="73"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249977111117893"/>
    <pageSetUpPr autoPageBreaks="0" fitToPage="1"/>
  </sheetPr>
  <dimension ref="A1:AD36"/>
  <sheetViews>
    <sheetView showGridLines="0" topLeftCell="S12" zoomScale="70" zoomScaleNormal="70" workbookViewId="0">
      <selection activeCell="AD15" sqref="AD15"/>
    </sheetView>
  </sheetViews>
  <sheetFormatPr baseColWidth="10" defaultColWidth="11.42578125" defaultRowHeight="12" x14ac:dyDescent="0.2"/>
  <cols>
    <col min="1" max="1" width="4.7109375" style="1" customWidth="1"/>
    <col min="2" max="3" width="21.7109375" style="1" customWidth="1"/>
    <col min="4" max="4" width="21.7109375" style="1" hidden="1" customWidth="1"/>
    <col min="5" max="5" width="21.7109375" style="1" customWidth="1"/>
    <col min="6" max="8" width="6.7109375" style="1" customWidth="1"/>
    <col min="9" max="9" width="6.7109375" style="3" customWidth="1"/>
    <col min="10" max="10" width="21.7109375" style="4" customWidth="1"/>
    <col min="11" max="11" width="6.7109375" style="4" customWidth="1"/>
    <col min="12" max="15" width="6.7109375" style="1" customWidth="1"/>
    <col min="16" max="17" width="6.7109375" style="3" customWidth="1"/>
    <col min="18" max="18" width="24.7109375" style="1" customWidth="1"/>
    <col min="19" max="19" width="6.7109375" style="1" customWidth="1"/>
    <col min="20" max="20" width="19.140625" style="1" customWidth="1"/>
    <col min="21" max="21" width="16.7109375" style="1" customWidth="1"/>
    <col min="22" max="22" width="16.7109375" style="2" customWidth="1"/>
    <col min="23" max="23" width="13" style="2" hidden="1" customWidth="1"/>
    <col min="24" max="24" width="46.140625" style="1" hidden="1" customWidth="1"/>
    <col min="25" max="25" width="13" style="2" customWidth="1"/>
    <col min="26" max="26" width="46.140625" style="1" customWidth="1"/>
    <col min="27" max="27" width="25.140625" style="1" customWidth="1"/>
    <col min="28" max="28" width="48.28515625" style="1" customWidth="1"/>
    <col min="29" max="29" width="19.140625" style="1" customWidth="1"/>
    <col min="30" max="30" width="44.7109375" style="1" customWidth="1"/>
    <col min="31" max="16384" width="11.42578125" style="1"/>
  </cols>
  <sheetData>
    <row r="1" spans="1:30" ht="21" x14ac:dyDescent="0.35">
      <c r="B1" s="224"/>
      <c r="C1" s="225"/>
      <c r="D1" s="60"/>
      <c r="E1" s="238" t="s">
        <v>74</v>
      </c>
      <c r="F1" s="238"/>
      <c r="G1" s="238"/>
      <c r="H1" s="238"/>
      <c r="I1" s="238"/>
      <c r="J1" s="238"/>
      <c r="K1" s="238"/>
      <c r="L1" s="238"/>
      <c r="M1" s="238"/>
      <c r="N1" s="238"/>
      <c r="O1" s="238"/>
      <c r="P1" s="238"/>
      <c r="Q1" s="238"/>
      <c r="R1" s="238"/>
      <c r="S1" s="201" t="s">
        <v>78</v>
      </c>
      <c r="T1" s="202"/>
      <c r="U1" s="203"/>
      <c r="V1" s="232"/>
      <c r="W1" s="225"/>
      <c r="X1" s="225"/>
      <c r="Y1" s="233"/>
    </row>
    <row r="2" spans="1:30" ht="36.75" customHeight="1" x14ac:dyDescent="0.35">
      <c r="B2" s="226"/>
      <c r="C2" s="227"/>
      <c r="D2" s="65"/>
      <c r="E2" s="200"/>
      <c r="F2" s="200"/>
      <c r="G2" s="200"/>
      <c r="H2" s="200"/>
      <c r="I2" s="200"/>
      <c r="J2" s="200"/>
      <c r="K2" s="200"/>
      <c r="L2" s="200"/>
      <c r="M2" s="200"/>
      <c r="N2" s="200"/>
      <c r="O2" s="200"/>
      <c r="P2" s="200"/>
      <c r="Q2" s="200"/>
      <c r="R2" s="200"/>
      <c r="S2" s="204" t="s">
        <v>75</v>
      </c>
      <c r="T2" s="205"/>
      <c r="U2" s="206"/>
      <c r="V2" s="234"/>
      <c r="W2" s="227"/>
      <c r="X2" s="227"/>
      <c r="Y2" s="235"/>
    </row>
    <row r="3" spans="1:30" ht="54.75" customHeight="1" thickBot="1" x14ac:dyDescent="0.4">
      <c r="B3" s="228"/>
      <c r="C3" s="229"/>
      <c r="D3" s="62"/>
      <c r="E3" s="239" t="s">
        <v>77</v>
      </c>
      <c r="F3" s="239"/>
      <c r="G3" s="239"/>
      <c r="H3" s="239"/>
      <c r="I3" s="239"/>
      <c r="J3" s="239"/>
      <c r="K3" s="239"/>
      <c r="L3" s="239"/>
      <c r="M3" s="239"/>
      <c r="N3" s="239"/>
      <c r="O3" s="239"/>
      <c r="P3" s="239"/>
      <c r="Q3" s="239"/>
      <c r="R3" s="239"/>
      <c r="S3" s="207" t="s">
        <v>76</v>
      </c>
      <c r="T3" s="208"/>
      <c r="U3" s="209"/>
      <c r="V3" s="236"/>
      <c r="W3" s="229"/>
      <c r="X3" s="229"/>
      <c r="Y3" s="237"/>
    </row>
    <row r="4" spans="1:30" ht="21" x14ac:dyDescent="0.35">
      <c r="D4" s="50"/>
      <c r="E4" s="50"/>
      <c r="F4" s="50"/>
      <c r="G4" s="50"/>
      <c r="H4" s="50"/>
      <c r="I4" s="51"/>
      <c r="J4" s="50"/>
      <c r="K4" s="50"/>
      <c r="L4" s="50"/>
      <c r="M4" s="50"/>
    </row>
    <row r="5" spans="1:30" s="19" customFormat="1" ht="24" customHeight="1" x14ac:dyDescent="0.25">
      <c r="A5" s="47"/>
      <c r="D5" s="230" t="s">
        <v>73</v>
      </c>
      <c r="E5" s="231"/>
      <c r="F5" s="160" t="s">
        <v>201</v>
      </c>
      <c r="G5" s="160"/>
      <c r="H5" s="160"/>
      <c r="I5" s="160"/>
      <c r="J5" s="160"/>
      <c r="K5" s="160"/>
      <c r="L5" s="160"/>
      <c r="M5" s="160"/>
      <c r="N5" s="160"/>
      <c r="O5" s="160"/>
      <c r="P5" s="160"/>
      <c r="Q5" s="160"/>
      <c r="R5" s="161" t="s">
        <v>71</v>
      </c>
      <c r="S5" s="161"/>
      <c r="T5" s="162">
        <v>2021</v>
      </c>
      <c r="U5" s="162"/>
      <c r="V5" s="162"/>
      <c r="W5" s="49"/>
      <c r="Y5" s="49"/>
    </row>
    <row r="6" spans="1:30" s="19" customFormat="1" ht="42" customHeight="1" x14ac:dyDescent="0.25">
      <c r="A6" s="47"/>
      <c r="D6" s="230" t="s">
        <v>70</v>
      </c>
      <c r="E6" s="231"/>
      <c r="F6" s="163" t="s">
        <v>202</v>
      </c>
      <c r="G6" s="163"/>
      <c r="H6" s="163"/>
      <c r="I6" s="163"/>
      <c r="J6" s="163"/>
      <c r="K6" s="163"/>
      <c r="L6" s="163"/>
      <c r="M6" s="163"/>
      <c r="N6" s="163"/>
      <c r="O6" s="163"/>
      <c r="P6" s="163"/>
      <c r="Q6" s="163"/>
      <c r="R6" s="163"/>
      <c r="S6" s="163"/>
      <c r="T6" s="163"/>
      <c r="U6" s="163"/>
      <c r="V6" s="163"/>
      <c r="W6" s="48"/>
      <c r="Y6" s="48"/>
    </row>
    <row r="7" spans="1:30" s="19" customFormat="1" ht="15" x14ac:dyDescent="0.25">
      <c r="A7" s="47"/>
      <c r="B7" s="46"/>
      <c r="C7" s="46"/>
      <c r="I7" s="44"/>
      <c r="J7" s="45"/>
      <c r="K7" s="45"/>
      <c r="P7" s="44"/>
      <c r="Q7" s="44"/>
      <c r="V7" s="44"/>
      <c r="W7" s="44"/>
      <c r="Y7" s="44"/>
    </row>
    <row r="8" spans="1:30" s="35" customFormat="1" ht="30" customHeight="1" x14ac:dyDescent="0.25">
      <c r="A8" s="43"/>
      <c r="B8" s="164" t="s">
        <v>68</v>
      </c>
      <c r="C8" s="164" t="s">
        <v>67</v>
      </c>
      <c r="D8" s="164" t="s">
        <v>66</v>
      </c>
      <c r="E8" s="164" t="s">
        <v>65</v>
      </c>
      <c r="F8" s="165" t="s">
        <v>64</v>
      </c>
      <c r="G8" s="164" t="s">
        <v>63</v>
      </c>
      <c r="H8" s="164"/>
      <c r="I8" s="174" t="s">
        <v>58</v>
      </c>
      <c r="J8" s="168" t="s">
        <v>62</v>
      </c>
      <c r="K8" s="170" t="s">
        <v>61</v>
      </c>
      <c r="L8" s="171"/>
      <c r="M8" s="172" t="s">
        <v>60</v>
      </c>
      <c r="N8" s="164" t="s">
        <v>59</v>
      </c>
      <c r="O8" s="164"/>
      <c r="P8" s="174" t="s">
        <v>58</v>
      </c>
      <c r="Q8" s="165" t="s">
        <v>57</v>
      </c>
      <c r="R8" s="164" t="s">
        <v>56</v>
      </c>
      <c r="S8" s="240" t="s">
        <v>55</v>
      </c>
      <c r="T8" s="164" t="s">
        <v>203</v>
      </c>
      <c r="U8" s="168" t="s">
        <v>53</v>
      </c>
      <c r="V8" s="164" t="s">
        <v>52</v>
      </c>
      <c r="W8" s="215" t="s">
        <v>51</v>
      </c>
      <c r="X8" s="216"/>
      <c r="Y8" s="215" t="s">
        <v>313</v>
      </c>
      <c r="Z8" s="216"/>
      <c r="AA8" s="215" t="s">
        <v>398</v>
      </c>
      <c r="AB8" s="223"/>
      <c r="AC8" s="215" t="s">
        <v>425</v>
      </c>
      <c r="AD8" s="223"/>
    </row>
    <row r="9" spans="1:30" s="35" customFormat="1" ht="87" customHeight="1" x14ac:dyDescent="0.25">
      <c r="A9" s="43"/>
      <c r="B9" s="164"/>
      <c r="C9" s="164"/>
      <c r="D9" s="164"/>
      <c r="E9" s="164"/>
      <c r="F9" s="165"/>
      <c r="G9" s="42" t="s">
        <v>48</v>
      </c>
      <c r="H9" s="64" t="s">
        <v>47</v>
      </c>
      <c r="I9" s="175"/>
      <c r="J9" s="169"/>
      <c r="K9" s="63" t="s">
        <v>50</v>
      </c>
      <c r="L9" s="39" t="s">
        <v>49</v>
      </c>
      <c r="M9" s="173"/>
      <c r="N9" s="38" t="s">
        <v>48</v>
      </c>
      <c r="O9" s="37" t="s">
        <v>47</v>
      </c>
      <c r="P9" s="175"/>
      <c r="Q9" s="165"/>
      <c r="R9" s="164"/>
      <c r="S9" s="240"/>
      <c r="T9" s="164"/>
      <c r="U9" s="169"/>
      <c r="V9" s="164"/>
      <c r="W9" s="36" t="s">
        <v>46</v>
      </c>
      <c r="X9" s="36" t="s">
        <v>45</v>
      </c>
      <c r="Y9" s="36" t="s">
        <v>46</v>
      </c>
      <c r="Z9" s="36" t="s">
        <v>45</v>
      </c>
      <c r="AA9" s="36" t="s">
        <v>46</v>
      </c>
      <c r="AB9" s="36" t="s">
        <v>45</v>
      </c>
      <c r="AC9" s="36" t="s">
        <v>46</v>
      </c>
      <c r="AD9" s="36" t="s">
        <v>45</v>
      </c>
    </row>
    <row r="10" spans="1:30" s="19" customFormat="1" ht="189" customHeight="1" x14ac:dyDescent="0.25">
      <c r="A10" s="29">
        <v>1</v>
      </c>
      <c r="B10" s="22" t="s">
        <v>204</v>
      </c>
      <c r="C10" s="28" t="s">
        <v>205</v>
      </c>
      <c r="D10" s="22"/>
      <c r="E10" s="22" t="s">
        <v>206</v>
      </c>
      <c r="F10" s="23" t="s">
        <v>16</v>
      </c>
      <c r="G10" s="22">
        <v>5</v>
      </c>
      <c r="H10" s="22">
        <v>3</v>
      </c>
      <c r="I10" s="26" t="str">
        <f>INDEX([3]Listas!$L$4:$P$8,G10,H10)</f>
        <v>EXTREMA</v>
      </c>
      <c r="J10" s="27" t="s">
        <v>207</v>
      </c>
      <c r="K10" s="25" t="s">
        <v>23</v>
      </c>
      <c r="L10" s="25"/>
      <c r="M10" s="22">
        <f>'[3]Evaluación de Controles'!X23</f>
        <v>85</v>
      </c>
      <c r="N10" s="22">
        <f>IF('[3]Evaluación de Controles'!F23="X",IF(M10&gt;75,IF(G10&gt;2,G10-2,IF(G10&gt;1,G10-1,G10)),IF(M10&gt;50,IF(G10&gt;1,G10-1,G10),G10)),G10)</f>
        <v>3</v>
      </c>
      <c r="O10" s="22" t="e">
        <f>IF('[3]Evaluación de Controles'!H23="X",IF(M10&gt;75,IF(H10&gt;2,H10-2,IF(H10&gt;1,H10-1,H10)),IF(M10&gt;50,IF(H10&gt;1,H10-1,H10),H10)),H10)</f>
        <v>#REF!</v>
      </c>
      <c r="P10" s="26" t="e">
        <f>INDEX([3]Listas!$L$4:$P$8,N10,O10)</f>
        <v>#REF!</v>
      </c>
      <c r="Q10" s="25" t="s">
        <v>208</v>
      </c>
      <c r="R10" s="24" t="s">
        <v>209</v>
      </c>
      <c r="S10" s="25" t="s">
        <v>210</v>
      </c>
      <c r="T10" s="22" t="s">
        <v>211</v>
      </c>
      <c r="U10" s="22" t="s">
        <v>212</v>
      </c>
      <c r="V10" s="22" t="s">
        <v>213</v>
      </c>
      <c r="W10" s="33">
        <v>1</v>
      </c>
      <c r="X10" s="30" t="s">
        <v>214</v>
      </c>
      <c r="Y10" s="33">
        <v>1</v>
      </c>
      <c r="Z10" s="30" t="s">
        <v>315</v>
      </c>
      <c r="AA10" s="33">
        <v>1</v>
      </c>
      <c r="AB10" s="30" t="s">
        <v>399</v>
      </c>
      <c r="AC10" s="33">
        <v>1</v>
      </c>
      <c r="AD10" s="153" t="s">
        <v>435</v>
      </c>
    </row>
    <row r="11" spans="1:30" s="19" customFormat="1" ht="225" customHeight="1" x14ac:dyDescent="0.25">
      <c r="A11" s="29">
        <v>2</v>
      </c>
      <c r="B11" s="22" t="s">
        <v>215</v>
      </c>
      <c r="C11" s="67" t="s">
        <v>216</v>
      </c>
      <c r="D11" s="22"/>
      <c r="E11" s="22" t="s">
        <v>217</v>
      </c>
      <c r="F11" s="23" t="s">
        <v>86</v>
      </c>
      <c r="G11" s="22">
        <v>3</v>
      </c>
      <c r="H11" s="22">
        <v>3</v>
      </c>
      <c r="I11" s="26" t="str">
        <f>INDEX([3]Listas!$L$4:$P$8,G11,H11)</f>
        <v>ALTA</v>
      </c>
      <c r="J11" s="27" t="s">
        <v>218</v>
      </c>
      <c r="K11" s="25" t="s">
        <v>14</v>
      </c>
      <c r="L11" s="25" t="str">
        <f>IF('[3]Evaluación de Controles'!F24="X","Probabilidad",IF('[3]Evaluación de Controles'!H24="X","Impacto",))</f>
        <v>Probabilidad</v>
      </c>
      <c r="M11" s="22">
        <f>'[3]Evaluación de Controles'!X24</f>
        <v>85</v>
      </c>
      <c r="N11" s="22">
        <f>IF('[3]Evaluación de Controles'!F24="X",IF(M11&gt;75,IF(G11&gt;2,G11-2,IF(G11&gt;1,G11-1,G11)),IF(M11&gt;50,IF(G11&gt;1,G11-1,G11),G11)),G11)</f>
        <v>1</v>
      </c>
      <c r="O11" s="22" t="e">
        <f>IF('[3]Evaluación de Controles'!H24="X",IF(M11&gt;75,IF(H11&gt;2,H11-2,IF(H11&gt;1,H11-1,H11)),IF(M11&gt;50,IF(H11&gt;1,H11-1,H11),H11)),H11)</f>
        <v>#REF!</v>
      </c>
      <c r="P11" s="26" t="e">
        <f>INDEX([3]Listas!$L$4:$P$8,N11,O11)</f>
        <v>#REF!</v>
      </c>
      <c r="Q11" s="25" t="s">
        <v>13</v>
      </c>
      <c r="R11" s="24" t="s">
        <v>219</v>
      </c>
      <c r="S11" s="25" t="s">
        <v>31</v>
      </c>
      <c r="T11" s="22" t="s">
        <v>211</v>
      </c>
      <c r="U11" s="22" t="s">
        <v>220</v>
      </c>
      <c r="V11" s="22" t="s">
        <v>221</v>
      </c>
      <c r="W11" s="33">
        <v>1</v>
      </c>
      <c r="X11" s="30" t="s">
        <v>222</v>
      </c>
      <c r="Y11" s="33">
        <v>1</v>
      </c>
      <c r="Z11" s="85" t="s">
        <v>316</v>
      </c>
      <c r="AA11" s="33">
        <v>1</v>
      </c>
      <c r="AB11" s="30" t="s">
        <v>400</v>
      </c>
      <c r="AC11" s="33">
        <v>1</v>
      </c>
      <c r="AD11" s="153" t="s">
        <v>434</v>
      </c>
    </row>
    <row r="12" spans="1:30" s="19" customFormat="1" ht="157.5" customHeight="1" x14ac:dyDescent="0.25">
      <c r="A12" s="29">
        <v>3</v>
      </c>
      <c r="B12" s="22" t="s">
        <v>223</v>
      </c>
      <c r="C12" s="28" t="s">
        <v>224</v>
      </c>
      <c r="D12" s="22"/>
      <c r="E12" s="22" t="s">
        <v>225</v>
      </c>
      <c r="F12" s="23" t="s">
        <v>16</v>
      </c>
      <c r="G12" s="22">
        <v>4</v>
      </c>
      <c r="H12" s="22">
        <v>3</v>
      </c>
      <c r="I12" s="26" t="str">
        <f>INDEX([3]Listas!$L$4:$P$8,G12,H12)</f>
        <v>ALTA</v>
      </c>
      <c r="J12" s="27" t="s">
        <v>226</v>
      </c>
      <c r="K12" s="25" t="s">
        <v>187</v>
      </c>
      <c r="L12" s="25" t="str">
        <f>IF('[3]Evaluación de Controles'!F25="X","Probabilidad",IF('[3]Evaluación de Controles'!H25="X","Impacto",))</f>
        <v>Probabilidad</v>
      </c>
      <c r="M12" s="22">
        <f>'[3]Evaluación de Controles'!X25</f>
        <v>85</v>
      </c>
      <c r="N12" s="22">
        <f>IF('[3]Evaluación de Controles'!F25="X",IF(M12&gt;75,IF(G12&gt;2,G12-2,IF(G12&gt;1,G12-1,G12)),IF(M12&gt;50,IF(G12&gt;1,G12-1,G12),G12)),G12)</f>
        <v>2</v>
      </c>
      <c r="O12" s="22" t="e">
        <f>IF('[3]Evaluación de Controles'!H25="X",IF(M12&gt;75,IF(H12&gt;2,H12-2,IF(H12&gt;1,H12-1,H12)),IF(M12&gt;50,IF(H12&gt;1,H12-1,H12),H12)),H12)</f>
        <v>#REF!</v>
      </c>
      <c r="P12" s="26" t="e">
        <f>INDEX([3]Listas!$L$4:$P$8,N12,O12)</f>
        <v>#REF!</v>
      </c>
      <c r="Q12" s="25" t="s">
        <v>208</v>
      </c>
      <c r="R12" s="24" t="s">
        <v>227</v>
      </c>
      <c r="S12" s="25" t="s">
        <v>228</v>
      </c>
      <c r="T12" s="22" t="s">
        <v>211</v>
      </c>
      <c r="U12" s="22" t="s">
        <v>229</v>
      </c>
      <c r="V12" s="22" t="s">
        <v>230</v>
      </c>
      <c r="W12" s="33">
        <v>1</v>
      </c>
      <c r="X12" s="30" t="s">
        <v>231</v>
      </c>
      <c r="Y12" s="33">
        <v>1</v>
      </c>
      <c r="Z12" s="85" t="s">
        <v>317</v>
      </c>
      <c r="AA12" s="33">
        <v>1</v>
      </c>
      <c r="AB12" s="30" t="s">
        <v>401</v>
      </c>
      <c r="AC12" s="33">
        <v>1</v>
      </c>
      <c r="AD12" s="153" t="s">
        <v>436</v>
      </c>
    </row>
    <row r="13" spans="1:30" s="19" customFormat="1" ht="105.75" hidden="1" customHeight="1" x14ac:dyDescent="0.25">
      <c r="A13" s="29"/>
      <c r="B13" s="22"/>
      <c r="C13" s="28"/>
      <c r="D13" s="22"/>
      <c r="E13" s="22"/>
      <c r="F13" s="23"/>
      <c r="G13" s="22"/>
      <c r="H13" s="22"/>
      <c r="I13" s="26"/>
      <c r="J13" s="27"/>
      <c r="K13" s="25"/>
      <c r="L13" s="25"/>
      <c r="M13" s="22"/>
      <c r="N13" s="22"/>
      <c r="O13" s="22"/>
      <c r="P13" s="26"/>
      <c r="Q13" s="25"/>
      <c r="R13" s="24"/>
      <c r="S13" s="25"/>
      <c r="T13" s="22"/>
      <c r="U13" s="22"/>
      <c r="V13" s="22"/>
      <c r="W13" s="79"/>
      <c r="X13" s="80"/>
      <c r="Y13" s="79"/>
      <c r="Z13" s="81"/>
    </row>
    <row r="14" spans="1:30" s="19" customFormat="1" ht="115.5" hidden="1" customHeight="1" x14ac:dyDescent="0.25">
      <c r="A14" s="29"/>
      <c r="B14" s="22"/>
      <c r="C14" s="28"/>
      <c r="D14" s="22"/>
      <c r="E14" s="22"/>
      <c r="F14" s="23"/>
      <c r="G14" s="22"/>
      <c r="H14" s="22"/>
      <c r="I14" s="26"/>
      <c r="J14" s="27"/>
      <c r="K14" s="25"/>
      <c r="L14" s="25"/>
      <c r="M14" s="22"/>
      <c r="N14" s="22"/>
      <c r="O14" s="22"/>
      <c r="P14" s="26"/>
      <c r="Q14" s="25"/>
      <c r="R14" s="24"/>
      <c r="S14" s="25"/>
      <c r="T14" s="22"/>
      <c r="U14" s="22"/>
      <c r="V14" s="22"/>
      <c r="W14" s="79"/>
      <c r="X14" s="80"/>
      <c r="Y14" s="79"/>
      <c r="Z14" s="81"/>
    </row>
    <row r="15" spans="1:30" ht="26.25" x14ac:dyDescent="0.2">
      <c r="D15" s="7"/>
      <c r="I15" s="1"/>
      <c r="J15" s="1"/>
      <c r="K15" s="1"/>
      <c r="P15" s="1"/>
      <c r="Q15" s="1"/>
      <c r="V15" s="1"/>
      <c r="W15" s="82"/>
      <c r="X15" s="81"/>
      <c r="Y15" s="82"/>
      <c r="Z15" s="81"/>
    </row>
    <row r="16" spans="1:30" x14ac:dyDescent="0.2">
      <c r="D16" s="7"/>
      <c r="G16" s="189" t="s">
        <v>6</v>
      </c>
      <c r="H16" s="189"/>
      <c r="I16" s="10">
        <f>COUNTIF(I10:I12,"BAJA")</f>
        <v>0</v>
      </c>
      <c r="J16" s="1"/>
      <c r="K16" s="1"/>
      <c r="N16" s="189" t="s">
        <v>6</v>
      </c>
      <c r="O16" s="189"/>
      <c r="P16" s="10">
        <f>COUNTIF(P10:P12,"BAJA")</f>
        <v>0</v>
      </c>
      <c r="Q16" s="1"/>
      <c r="V16" s="1"/>
      <c r="W16" s="1"/>
      <c r="Y16" s="1"/>
    </row>
    <row r="17" spans="2:25" x14ac:dyDescent="0.2">
      <c r="D17" s="7"/>
      <c r="G17" s="189" t="s">
        <v>5</v>
      </c>
      <c r="H17" s="189"/>
      <c r="I17" s="10">
        <f>COUNTIF(I10:I12,"MODERADA")</f>
        <v>0</v>
      </c>
      <c r="J17" s="1"/>
      <c r="K17" s="1"/>
      <c r="N17" s="189" t="s">
        <v>5</v>
      </c>
      <c r="O17" s="189"/>
      <c r="P17" s="10">
        <f>COUNTIF(P10:P12,"MODERADA")</f>
        <v>0</v>
      </c>
      <c r="Q17" s="1"/>
      <c r="V17" s="1"/>
      <c r="W17" s="1"/>
      <c r="Y17" s="1"/>
    </row>
    <row r="18" spans="2:25" x14ac:dyDescent="0.2">
      <c r="B18" s="15"/>
      <c r="D18" s="7"/>
      <c r="E18" s="15"/>
      <c r="G18" s="189" t="s">
        <v>4</v>
      </c>
      <c r="H18" s="189"/>
      <c r="I18" s="10">
        <f>COUNTIF(I10:I12,"ALTA")</f>
        <v>2</v>
      </c>
      <c r="J18" s="1"/>
      <c r="K18" s="1"/>
      <c r="N18" s="189" t="s">
        <v>4</v>
      </c>
      <c r="O18" s="189"/>
      <c r="P18" s="10">
        <f>COUNTIF(P10:P12,"ALTA")</f>
        <v>0</v>
      </c>
      <c r="Q18" s="1"/>
      <c r="V18" s="1"/>
      <c r="W18" s="1"/>
      <c r="Y18" s="1"/>
    </row>
    <row r="19" spans="2:25" ht="15.75" x14ac:dyDescent="0.2">
      <c r="B19" s="14" t="s">
        <v>3</v>
      </c>
      <c r="D19" s="7"/>
      <c r="E19" s="13" t="s">
        <v>2</v>
      </c>
      <c r="G19" s="189" t="s">
        <v>1</v>
      </c>
      <c r="H19" s="189"/>
      <c r="I19" s="10">
        <f>COUNTIF(I10:I12,"EXTREMA")</f>
        <v>1</v>
      </c>
      <c r="J19" s="1"/>
      <c r="K19" s="1"/>
      <c r="N19" s="189" t="s">
        <v>1</v>
      </c>
      <c r="O19" s="189"/>
      <c r="P19" s="10">
        <f>COUNTIF(P10:P12,"EXTREMA")</f>
        <v>0</v>
      </c>
      <c r="Q19" s="1"/>
      <c r="V19" s="1"/>
      <c r="W19" s="1"/>
      <c r="Y19" s="1"/>
    </row>
    <row r="20" spans="2:25" x14ac:dyDescent="0.2">
      <c r="D20" s="7"/>
      <c r="I20" s="1"/>
      <c r="J20" s="1"/>
      <c r="K20" s="1"/>
      <c r="P20" s="1"/>
      <c r="Q20" s="1"/>
      <c r="V20" s="1"/>
      <c r="W20" s="1"/>
      <c r="Y20" s="1"/>
    </row>
    <row r="21" spans="2:25" x14ac:dyDescent="0.2">
      <c r="D21" s="7"/>
      <c r="I21" s="1"/>
      <c r="J21" s="1"/>
      <c r="K21" s="1"/>
      <c r="P21" s="1"/>
      <c r="Q21" s="1"/>
      <c r="V21" s="1"/>
      <c r="W21" s="1"/>
      <c r="Y21" s="1"/>
    </row>
    <row r="22" spans="2:25" ht="15.75" x14ac:dyDescent="0.2">
      <c r="B22" s="6"/>
      <c r="C22" s="5"/>
      <c r="D22" s="7"/>
      <c r="I22" s="1"/>
      <c r="J22" s="1"/>
      <c r="K22" s="1"/>
      <c r="P22" s="1"/>
      <c r="Q22" s="1"/>
      <c r="V22" s="1"/>
    </row>
    <row r="23" spans="2:25" x14ac:dyDescent="0.2">
      <c r="D23" s="7"/>
      <c r="I23" s="1"/>
      <c r="J23" s="1"/>
      <c r="K23" s="1"/>
      <c r="P23" s="1"/>
      <c r="Q23" s="1"/>
      <c r="V23" s="1"/>
    </row>
    <row r="24" spans="2:25" x14ac:dyDescent="0.2">
      <c r="D24" s="7"/>
      <c r="I24" s="1"/>
      <c r="J24" s="1"/>
      <c r="K24" s="1"/>
      <c r="P24" s="1"/>
      <c r="Q24" s="1"/>
      <c r="V24" s="1"/>
    </row>
    <row r="25" spans="2:25" x14ac:dyDescent="0.2">
      <c r="D25" s="7"/>
      <c r="I25" s="1"/>
      <c r="J25" s="1"/>
      <c r="K25" s="1"/>
      <c r="P25" s="1"/>
      <c r="Q25" s="1"/>
      <c r="V25" s="1"/>
    </row>
    <row r="26" spans="2:25" x14ac:dyDescent="0.2">
      <c r="D26" s="7"/>
      <c r="I26" s="1"/>
      <c r="J26" s="1"/>
      <c r="K26" s="1"/>
      <c r="P26" s="1"/>
      <c r="Q26" s="1"/>
      <c r="V26" s="1"/>
    </row>
    <row r="27" spans="2:25" x14ac:dyDescent="0.2">
      <c r="D27" s="7"/>
      <c r="I27" s="1"/>
      <c r="J27" s="1"/>
      <c r="K27" s="1"/>
      <c r="P27" s="1"/>
      <c r="Q27" s="1"/>
      <c r="V27" s="1"/>
    </row>
    <row r="28" spans="2:25" x14ac:dyDescent="0.2">
      <c r="D28" s="7"/>
      <c r="I28" s="1"/>
      <c r="J28" s="1"/>
      <c r="K28" s="1"/>
      <c r="P28" s="1"/>
      <c r="Q28" s="1"/>
      <c r="V28" s="1"/>
    </row>
    <row r="29" spans="2:25" x14ac:dyDescent="0.2">
      <c r="D29" s="7"/>
      <c r="I29" s="1"/>
      <c r="J29" s="1"/>
      <c r="K29" s="1"/>
      <c r="P29" s="1"/>
      <c r="Q29" s="1"/>
      <c r="V29" s="1"/>
    </row>
    <row r="30" spans="2:25" ht="23.25" customHeight="1" x14ac:dyDescent="0.2">
      <c r="D30" s="7"/>
      <c r="I30" s="1"/>
      <c r="J30" s="1"/>
      <c r="K30" s="1"/>
      <c r="P30" s="1"/>
      <c r="Q30" s="1"/>
      <c r="V30" s="1"/>
    </row>
    <row r="31" spans="2:25" x14ac:dyDescent="0.2">
      <c r="D31" s="7"/>
      <c r="I31" s="1"/>
      <c r="J31" s="1"/>
      <c r="K31" s="1"/>
      <c r="P31" s="1"/>
      <c r="Q31" s="1"/>
      <c r="V31" s="1"/>
    </row>
    <row r="32" spans="2:25" x14ac:dyDescent="0.2">
      <c r="D32" s="7"/>
      <c r="I32" s="1"/>
      <c r="J32" s="1"/>
      <c r="K32" s="1"/>
      <c r="P32" s="1"/>
      <c r="Q32" s="1"/>
      <c r="V32" s="1"/>
    </row>
    <row r="33" spans="1:26" x14ac:dyDescent="0.2">
      <c r="D33" s="7"/>
      <c r="I33" s="1"/>
      <c r="J33" s="1"/>
      <c r="K33" s="1"/>
      <c r="P33" s="1"/>
      <c r="Q33" s="1"/>
      <c r="V33" s="1"/>
    </row>
    <row r="34" spans="1:26" s="2" customFormat="1" x14ac:dyDescent="0.2">
      <c r="A34" s="1"/>
      <c r="B34" s="1"/>
      <c r="C34" s="1"/>
      <c r="D34" s="7"/>
      <c r="E34" s="1"/>
      <c r="F34" s="1"/>
      <c r="G34" s="1"/>
      <c r="H34" s="1"/>
      <c r="I34" s="1"/>
      <c r="J34" s="1"/>
      <c r="K34" s="1"/>
      <c r="L34" s="1"/>
      <c r="M34" s="1"/>
      <c r="N34" s="1"/>
      <c r="O34" s="1"/>
      <c r="P34" s="1"/>
      <c r="Q34" s="1"/>
      <c r="R34" s="1"/>
      <c r="S34" s="1"/>
      <c r="T34" s="1"/>
      <c r="U34" s="1"/>
      <c r="V34" s="1"/>
      <c r="X34" s="1"/>
      <c r="Z34" s="1"/>
    </row>
    <row r="35" spans="1:26" s="2" customFormat="1" x14ac:dyDescent="0.2">
      <c r="A35" s="1"/>
      <c r="B35" s="1"/>
      <c r="C35" s="1"/>
      <c r="D35" s="7"/>
      <c r="E35" s="1"/>
      <c r="F35" s="1"/>
      <c r="G35" s="1"/>
      <c r="H35" s="1"/>
      <c r="I35" s="1"/>
      <c r="J35" s="1"/>
      <c r="K35" s="1"/>
      <c r="L35" s="1"/>
      <c r="M35" s="1"/>
      <c r="N35" s="1"/>
      <c r="O35" s="1"/>
      <c r="P35" s="1"/>
      <c r="Q35" s="1"/>
      <c r="R35" s="1"/>
      <c r="S35" s="1"/>
      <c r="T35" s="1"/>
      <c r="U35" s="1"/>
      <c r="V35" s="1"/>
      <c r="X35" s="1"/>
      <c r="Z35" s="1"/>
    </row>
    <row r="36" spans="1:26" s="2" customFormat="1" x14ac:dyDescent="0.2">
      <c r="A36" s="1"/>
      <c r="B36" s="1"/>
      <c r="C36" s="1"/>
      <c r="D36" s="7"/>
      <c r="E36" s="1"/>
      <c r="F36" s="1"/>
      <c r="G36" s="1"/>
      <c r="H36" s="1"/>
      <c r="I36" s="1"/>
      <c r="J36" s="1"/>
      <c r="K36" s="1"/>
      <c r="L36" s="1"/>
      <c r="M36" s="1"/>
      <c r="N36" s="1"/>
      <c r="O36" s="1"/>
      <c r="P36" s="1"/>
      <c r="Q36" s="1"/>
      <c r="R36" s="1"/>
      <c r="S36" s="1"/>
      <c r="T36" s="1"/>
      <c r="U36" s="1"/>
      <c r="V36" s="1"/>
      <c r="X36" s="1"/>
      <c r="Z36" s="1"/>
    </row>
  </sheetData>
  <mergeCells count="43">
    <mergeCell ref="G19:H19"/>
    <mergeCell ref="N19:O19"/>
    <mergeCell ref="E1:R2"/>
    <mergeCell ref="E3:R3"/>
    <mergeCell ref="S1:U1"/>
    <mergeCell ref="S2:U2"/>
    <mergeCell ref="S3:U3"/>
    <mergeCell ref="G16:H16"/>
    <mergeCell ref="N16:O16"/>
    <mergeCell ref="G17:H17"/>
    <mergeCell ref="N17:O17"/>
    <mergeCell ref="G18:H18"/>
    <mergeCell ref="N18:O18"/>
    <mergeCell ref="S8:S9"/>
    <mergeCell ref="T8:T9"/>
    <mergeCell ref="U8:U9"/>
    <mergeCell ref="I8:I9"/>
    <mergeCell ref="J8:J9"/>
    <mergeCell ref="V8:V9"/>
    <mergeCell ref="W8:X8"/>
    <mergeCell ref="Y8:Z8"/>
    <mergeCell ref="K8:L8"/>
    <mergeCell ref="M8:M9"/>
    <mergeCell ref="N8:O8"/>
    <mergeCell ref="P8:P9"/>
    <mergeCell ref="Q8:Q9"/>
    <mergeCell ref="R8:R9"/>
    <mergeCell ref="AC8:AD8"/>
    <mergeCell ref="AA8:AB8"/>
    <mergeCell ref="B1:C3"/>
    <mergeCell ref="D5:E5"/>
    <mergeCell ref="F5:Q5"/>
    <mergeCell ref="R5:S5"/>
    <mergeCell ref="T5:V5"/>
    <mergeCell ref="V1:Y3"/>
    <mergeCell ref="D6:E6"/>
    <mergeCell ref="F6:V6"/>
    <mergeCell ref="B8:B9"/>
    <mergeCell ref="C8:C9"/>
    <mergeCell ref="D8:D9"/>
    <mergeCell ref="E8:E9"/>
    <mergeCell ref="F8:F9"/>
    <mergeCell ref="G8:H8"/>
  </mergeCells>
  <conditionalFormatting sqref="I4 P4 I7 P7 I15:I1048576 P15:P1048576">
    <cfRule type="cellIs" dxfId="411" priority="77" operator="equal">
      <formula>"BAJA"</formula>
    </cfRule>
  </conditionalFormatting>
  <conditionalFormatting sqref="I4 P4 I7 P7 I15:I1048576 P15:P1048576">
    <cfRule type="cellIs" dxfId="410" priority="74" operator="equal">
      <formula>"EXTREMA"</formula>
    </cfRule>
    <cfRule type="cellIs" dxfId="409" priority="75" operator="equal">
      <formula>"ALTA"</formula>
    </cfRule>
    <cfRule type="cellIs" dxfId="408" priority="76" operator="equal">
      <formula>"MODERADA"</formula>
    </cfRule>
  </conditionalFormatting>
  <conditionalFormatting sqref="F15:G1048576 F4:G4 N4:O4 F7:G7 N7:O7 G10:H14 N15:O1048576">
    <cfRule type="colorScale" priority="73">
      <colorScale>
        <cfvo type="num" val="1"/>
        <cfvo type="num" val="3"/>
        <cfvo type="num" val="5"/>
        <color theme="6" tint="-0.499984740745262"/>
        <color rgb="FFFFFF00"/>
        <color rgb="FFC00000"/>
      </colorScale>
    </cfRule>
  </conditionalFormatting>
  <conditionalFormatting sqref="I16:I19">
    <cfRule type="cellIs" dxfId="407" priority="72" operator="equal">
      <formula>"BAJA"</formula>
    </cfRule>
  </conditionalFormatting>
  <conditionalFormatting sqref="I16:I19">
    <cfRule type="cellIs" dxfId="406" priority="69" operator="equal">
      <formula>"EXTREMA"</formula>
    </cfRule>
    <cfRule type="cellIs" dxfId="405" priority="70" operator="equal">
      <formula>"ALTA"</formula>
    </cfRule>
    <cfRule type="cellIs" dxfId="404" priority="71" operator="equal">
      <formula>"MODERADA"</formula>
    </cfRule>
  </conditionalFormatting>
  <conditionalFormatting sqref="G16:G19">
    <cfRule type="colorScale" priority="68">
      <colorScale>
        <cfvo type="num" val="1"/>
        <cfvo type="num" val="3"/>
        <cfvo type="num" val="5"/>
        <color theme="6" tint="-0.499984740745262"/>
        <color rgb="FFFFFF00"/>
        <color rgb="FFC00000"/>
      </colorScale>
    </cfRule>
  </conditionalFormatting>
  <conditionalFormatting sqref="I16:I19">
    <cfRule type="cellIs" dxfId="403" priority="67" operator="equal">
      <formula>"BAJA"</formula>
    </cfRule>
  </conditionalFormatting>
  <conditionalFormatting sqref="I16:I19">
    <cfRule type="cellIs" dxfId="402" priority="64" operator="equal">
      <formula>"EXTREMA"</formula>
    </cfRule>
    <cfRule type="cellIs" dxfId="401" priority="65" operator="equal">
      <formula>"ALTA"</formula>
    </cfRule>
    <cfRule type="cellIs" dxfId="400" priority="66" operator="equal">
      <formula>"MODERADA"</formula>
    </cfRule>
  </conditionalFormatting>
  <conditionalFormatting sqref="G16:G19">
    <cfRule type="colorScale" priority="63">
      <colorScale>
        <cfvo type="num" val="1"/>
        <cfvo type="num" val="3"/>
        <cfvo type="num" val="5"/>
        <color theme="6" tint="-0.499984740745262"/>
        <color rgb="FFFFFF00"/>
        <color rgb="FFC00000"/>
      </colorScale>
    </cfRule>
  </conditionalFormatting>
  <conditionalFormatting sqref="I16:I19">
    <cfRule type="cellIs" dxfId="399" priority="62" operator="equal">
      <formula>"BAJA"</formula>
    </cfRule>
  </conditionalFormatting>
  <conditionalFormatting sqref="I16:I19">
    <cfRule type="cellIs" dxfId="398" priority="59" operator="equal">
      <formula>"EXTREMA"</formula>
    </cfRule>
    <cfRule type="cellIs" dxfId="397" priority="60" operator="equal">
      <formula>"ALTA"</formula>
    </cfRule>
    <cfRule type="cellIs" dxfId="396" priority="61" operator="equal">
      <formula>"MODERADA"</formula>
    </cfRule>
  </conditionalFormatting>
  <conditionalFormatting sqref="G16:G19">
    <cfRule type="colorScale" priority="58">
      <colorScale>
        <cfvo type="num" val="1"/>
        <cfvo type="num" val="3"/>
        <cfvo type="num" val="5"/>
        <color theme="6" tint="-0.499984740745262"/>
        <color rgb="FFFFFF00"/>
        <color rgb="FFC00000"/>
      </colorScale>
    </cfRule>
  </conditionalFormatting>
  <conditionalFormatting sqref="I16:I19">
    <cfRule type="cellIs" dxfId="395" priority="57" operator="equal">
      <formula>"BAJA"</formula>
    </cfRule>
  </conditionalFormatting>
  <conditionalFormatting sqref="I16:I19">
    <cfRule type="cellIs" dxfId="394" priority="54" operator="equal">
      <formula>"EXTREMA"</formula>
    </cfRule>
    <cfRule type="cellIs" dxfId="393" priority="55" operator="equal">
      <formula>"ALTA"</formula>
    </cfRule>
    <cfRule type="cellIs" dxfId="392" priority="56" operator="equal">
      <formula>"MODERADA"</formula>
    </cfRule>
  </conditionalFormatting>
  <conditionalFormatting sqref="G16:G19">
    <cfRule type="colorScale" priority="53">
      <colorScale>
        <cfvo type="num" val="1"/>
        <cfvo type="num" val="3"/>
        <cfvo type="num" val="5"/>
        <color theme="6" tint="-0.499984740745262"/>
        <color rgb="FFFFFF00"/>
        <color rgb="FFC00000"/>
      </colorScale>
    </cfRule>
  </conditionalFormatting>
  <conditionalFormatting sqref="I16:I19">
    <cfRule type="cellIs" dxfId="391" priority="52" operator="equal">
      <formula>"BAJA"</formula>
    </cfRule>
  </conditionalFormatting>
  <conditionalFormatting sqref="I16:I19">
    <cfRule type="cellIs" dxfId="390" priority="49" operator="equal">
      <formula>"EXTREMA"</formula>
    </cfRule>
    <cfRule type="cellIs" dxfId="389" priority="50" operator="equal">
      <formula>"ALTA"</formula>
    </cfRule>
    <cfRule type="cellIs" dxfId="388" priority="51" operator="equal">
      <formula>"MODERADA"</formula>
    </cfRule>
  </conditionalFormatting>
  <conditionalFormatting sqref="G16:G19">
    <cfRule type="colorScale" priority="48">
      <colorScale>
        <cfvo type="num" val="1"/>
        <cfvo type="num" val="3"/>
        <cfvo type="num" val="5"/>
        <color theme="6" tint="-0.499984740745262"/>
        <color rgb="FFFFFF00"/>
        <color rgb="FFC00000"/>
      </colorScale>
    </cfRule>
  </conditionalFormatting>
  <conditionalFormatting sqref="I16:I19">
    <cfRule type="cellIs" dxfId="387" priority="47" operator="equal">
      <formula>"BAJA"</formula>
    </cfRule>
  </conditionalFormatting>
  <conditionalFormatting sqref="I16:I19">
    <cfRule type="cellIs" dxfId="386" priority="44" operator="equal">
      <formula>"EXTREMA"</formula>
    </cfRule>
    <cfRule type="cellIs" dxfId="385" priority="45" operator="equal">
      <formula>"ALTA"</formula>
    </cfRule>
    <cfRule type="cellIs" dxfId="384" priority="46" operator="equal">
      <formula>"MODERADA"</formula>
    </cfRule>
  </conditionalFormatting>
  <conditionalFormatting sqref="P16:P19">
    <cfRule type="cellIs" dxfId="383" priority="43" operator="equal">
      <formula>"BAJA"</formula>
    </cfRule>
  </conditionalFormatting>
  <conditionalFormatting sqref="P16:P19">
    <cfRule type="cellIs" dxfId="382" priority="40" operator="equal">
      <formula>"EXTREMA"</formula>
    </cfRule>
    <cfRule type="cellIs" dxfId="381" priority="41" operator="equal">
      <formula>"ALTA"</formula>
    </cfRule>
    <cfRule type="cellIs" dxfId="380" priority="42" operator="equal">
      <formula>"MODERADA"</formula>
    </cfRule>
  </conditionalFormatting>
  <conditionalFormatting sqref="N16:N19">
    <cfRule type="colorScale" priority="39">
      <colorScale>
        <cfvo type="num" val="1"/>
        <cfvo type="num" val="3"/>
        <cfvo type="num" val="5"/>
        <color theme="6" tint="-0.499984740745262"/>
        <color rgb="FFFFFF00"/>
        <color rgb="FFC00000"/>
      </colorScale>
    </cfRule>
  </conditionalFormatting>
  <conditionalFormatting sqref="P16:P19">
    <cfRule type="cellIs" dxfId="379" priority="38" operator="equal">
      <formula>"BAJA"</formula>
    </cfRule>
  </conditionalFormatting>
  <conditionalFormatting sqref="P16:P19">
    <cfRule type="cellIs" dxfId="378" priority="35" operator="equal">
      <formula>"EXTREMA"</formula>
    </cfRule>
    <cfRule type="cellIs" dxfId="377" priority="36" operator="equal">
      <formula>"ALTA"</formula>
    </cfRule>
    <cfRule type="cellIs" dxfId="376" priority="37" operator="equal">
      <formula>"MODERADA"</formula>
    </cfRule>
  </conditionalFormatting>
  <conditionalFormatting sqref="N16:N19">
    <cfRule type="colorScale" priority="34">
      <colorScale>
        <cfvo type="num" val="1"/>
        <cfvo type="num" val="3"/>
        <cfvo type="num" val="5"/>
        <color theme="6" tint="-0.499984740745262"/>
        <color rgb="FFFFFF00"/>
        <color rgb="FFC00000"/>
      </colorScale>
    </cfRule>
  </conditionalFormatting>
  <conditionalFormatting sqref="P16:P19">
    <cfRule type="cellIs" dxfId="375" priority="33" operator="equal">
      <formula>"BAJA"</formula>
    </cfRule>
  </conditionalFormatting>
  <conditionalFormatting sqref="P16:P19">
    <cfRule type="cellIs" dxfId="374" priority="30" operator="equal">
      <formula>"EXTREMA"</formula>
    </cfRule>
    <cfRule type="cellIs" dxfId="373" priority="31" operator="equal">
      <formula>"ALTA"</formula>
    </cfRule>
    <cfRule type="cellIs" dxfId="372" priority="32" operator="equal">
      <formula>"MODERADA"</formula>
    </cfRule>
  </conditionalFormatting>
  <conditionalFormatting sqref="N16:N19">
    <cfRule type="colorScale" priority="29">
      <colorScale>
        <cfvo type="num" val="1"/>
        <cfvo type="num" val="3"/>
        <cfvo type="num" val="5"/>
        <color theme="6" tint="-0.499984740745262"/>
        <color rgb="FFFFFF00"/>
        <color rgb="FFC00000"/>
      </colorScale>
    </cfRule>
  </conditionalFormatting>
  <conditionalFormatting sqref="P16:P19">
    <cfRule type="cellIs" dxfId="371" priority="28" operator="equal">
      <formula>"BAJA"</formula>
    </cfRule>
  </conditionalFormatting>
  <conditionalFormatting sqref="P16:P19">
    <cfRule type="cellIs" dxfId="370" priority="25" operator="equal">
      <formula>"EXTREMA"</formula>
    </cfRule>
    <cfRule type="cellIs" dxfId="369" priority="26" operator="equal">
      <formula>"ALTA"</formula>
    </cfRule>
    <cfRule type="cellIs" dxfId="368" priority="27" operator="equal">
      <formula>"MODERADA"</formula>
    </cfRule>
  </conditionalFormatting>
  <conditionalFormatting sqref="N16:N19">
    <cfRule type="colorScale" priority="24">
      <colorScale>
        <cfvo type="num" val="1"/>
        <cfvo type="num" val="3"/>
        <cfvo type="num" val="5"/>
        <color theme="6" tint="-0.499984740745262"/>
        <color rgb="FFFFFF00"/>
        <color rgb="FFC00000"/>
      </colorScale>
    </cfRule>
  </conditionalFormatting>
  <conditionalFormatting sqref="P16:P19">
    <cfRule type="cellIs" dxfId="367" priority="23" operator="equal">
      <formula>"BAJA"</formula>
    </cfRule>
  </conditionalFormatting>
  <conditionalFormatting sqref="P16:P19">
    <cfRule type="cellIs" dxfId="366" priority="20" operator="equal">
      <formula>"EXTREMA"</formula>
    </cfRule>
    <cfRule type="cellIs" dxfId="365" priority="21" operator="equal">
      <formula>"ALTA"</formula>
    </cfRule>
    <cfRule type="cellIs" dxfId="364" priority="22" operator="equal">
      <formula>"MODERADA"</formula>
    </cfRule>
  </conditionalFormatting>
  <conditionalFormatting sqref="N16:N19">
    <cfRule type="colorScale" priority="19">
      <colorScale>
        <cfvo type="num" val="1"/>
        <cfvo type="num" val="3"/>
        <cfvo type="num" val="5"/>
        <color theme="6" tint="-0.499984740745262"/>
        <color rgb="FFFFFF00"/>
        <color rgb="FFC00000"/>
      </colorScale>
    </cfRule>
  </conditionalFormatting>
  <conditionalFormatting sqref="P16:P19">
    <cfRule type="cellIs" dxfId="363" priority="18" operator="equal">
      <formula>"BAJA"</formula>
    </cfRule>
  </conditionalFormatting>
  <conditionalFormatting sqref="P16:P19">
    <cfRule type="cellIs" dxfId="362" priority="15" operator="equal">
      <formula>"EXTREMA"</formula>
    </cfRule>
    <cfRule type="cellIs" dxfId="361" priority="16" operator="equal">
      <formula>"ALTA"</formula>
    </cfRule>
    <cfRule type="cellIs" dxfId="360" priority="17" operator="equal">
      <formula>"MODERADA"</formula>
    </cfRule>
  </conditionalFormatting>
  <conditionalFormatting sqref="I10:I14">
    <cfRule type="cellIs" dxfId="359" priority="11" operator="equal">
      <formula>"EXTREMA"</formula>
    </cfRule>
    <cfRule type="cellIs" dxfId="358" priority="12" operator="equal">
      <formula>"ALTA"</formula>
    </cfRule>
    <cfRule type="cellIs" dxfId="357" priority="13" operator="equal">
      <formula>"MODERADA"</formula>
    </cfRule>
    <cfRule type="cellIs" dxfId="356" priority="14" operator="equal">
      <formula>"BAJA"</formula>
    </cfRule>
  </conditionalFormatting>
  <conditionalFormatting sqref="P10:P14">
    <cfRule type="cellIs" dxfId="355" priority="7" operator="equal">
      <formula>"EXTREMA"</formula>
    </cfRule>
    <cfRule type="cellIs" dxfId="354" priority="8" operator="equal">
      <formula>"ALTA"</formula>
    </cfRule>
    <cfRule type="cellIs" dxfId="353" priority="9" operator="equal">
      <formula>"MODERADA"</formula>
    </cfRule>
    <cfRule type="cellIs" dxfId="352" priority="10" operator="equal">
      <formula>"BAJA"</formula>
    </cfRule>
  </conditionalFormatting>
  <conditionalFormatting sqref="N10:O14">
    <cfRule type="colorScale" priority="6">
      <colorScale>
        <cfvo type="num" val="1"/>
        <cfvo type="num" val="3"/>
        <cfvo type="num" val="5"/>
        <color theme="6" tint="-0.499984740745262"/>
        <color rgb="FFFFFF00"/>
        <color rgb="FFC00000"/>
      </colorScale>
    </cfRule>
  </conditionalFormatting>
  <conditionalFormatting sqref="I8:I9 P8:P9">
    <cfRule type="cellIs" dxfId="351" priority="5" operator="equal">
      <formula>"BAJA"</formula>
    </cfRule>
  </conditionalFormatting>
  <conditionalFormatting sqref="I8:I9 P8:P9">
    <cfRule type="cellIs" dxfId="350" priority="2" operator="equal">
      <formula>"EXTREMA"</formula>
    </cfRule>
    <cfRule type="cellIs" dxfId="349" priority="3" operator="equal">
      <formula>"ALTA"</formula>
    </cfRule>
    <cfRule type="cellIs" dxfId="348" priority="4" operator="equal">
      <formula>"MODERADA"</formula>
    </cfRule>
  </conditionalFormatting>
  <conditionalFormatting sqref="G8:H9 N8:O9">
    <cfRule type="colorScale" priority="1">
      <colorScale>
        <cfvo type="num" val="1"/>
        <cfvo type="num" val="3"/>
        <cfvo type="num" val="5"/>
        <color theme="6" tint="-0.499984740745262"/>
        <color rgb="FFFFFF00"/>
        <color rgb="FFC00000"/>
      </colorScale>
    </cfRule>
  </conditionalFormatting>
  <printOptions horizontalCentered="1"/>
  <pageMargins left="1.1023622047244095" right="0.19685039370078741" top="0.94488188976377963" bottom="0.74803149606299213" header="0.31496062992125984" footer="0.15748031496062992"/>
  <pageSetup paperSize="5" scale="77"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pageSetUpPr autoPageBreaks="0" fitToPage="1"/>
  </sheetPr>
  <dimension ref="A1:AD57"/>
  <sheetViews>
    <sheetView showGridLines="0" topLeftCell="V9" zoomScale="59" zoomScaleNormal="59" workbookViewId="0">
      <selection activeCell="AD14" sqref="AD14"/>
    </sheetView>
  </sheetViews>
  <sheetFormatPr baseColWidth="10" defaultColWidth="11.42578125" defaultRowHeight="12" x14ac:dyDescent="0.2"/>
  <cols>
    <col min="1" max="1" width="4.7109375" style="1" customWidth="1"/>
    <col min="2" max="3" width="21.7109375" style="1" customWidth="1"/>
    <col min="4" max="4" width="21.7109375" style="1" hidden="1" customWidth="1"/>
    <col min="5" max="5" width="21.7109375" style="1" customWidth="1"/>
    <col min="6" max="8" width="6.7109375" style="1" customWidth="1"/>
    <col min="9" max="9" width="6.7109375" style="3" customWidth="1"/>
    <col min="10" max="10" width="27.7109375" style="4" customWidth="1"/>
    <col min="11" max="11" width="6.7109375" style="4" customWidth="1"/>
    <col min="12" max="15" width="6.7109375" style="1" customWidth="1"/>
    <col min="16" max="17" width="6.7109375" style="3" customWidth="1"/>
    <col min="18" max="18" width="28.42578125" style="1" customWidth="1"/>
    <col min="19" max="19" width="6.7109375" style="1" customWidth="1"/>
    <col min="20" max="20" width="21" style="1" customWidth="1"/>
    <col min="21" max="21" width="16.7109375" style="1" customWidth="1"/>
    <col min="22" max="22" width="20.7109375" style="2" customWidth="1"/>
    <col min="23" max="23" width="16.7109375" style="2" hidden="1" customWidth="1"/>
    <col min="24" max="24" width="54.28515625" style="1" hidden="1" customWidth="1"/>
    <col min="25" max="25" width="16.7109375" style="2" customWidth="1"/>
    <col min="26" max="26" width="56.140625" style="1" customWidth="1"/>
    <col min="27" max="27" width="31.28515625" style="1" customWidth="1"/>
    <col min="28" max="28" width="52.85546875" style="1" customWidth="1"/>
    <col min="29" max="29" width="40.42578125" style="1" customWidth="1"/>
    <col min="30" max="30" width="60.85546875" style="1" customWidth="1"/>
    <col min="31" max="16384" width="11.42578125" style="1"/>
  </cols>
  <sheetData>
    <row r="1" spans="1:30" ht="21" x14ac:dyDescent="0.35">
      <c r="B1" s="248"/>
      <c r="C1" s="242"/>
      <c r="D1" s="70"/>
      <c r="E1" s="238" t="s">
        <v>74</v>
      </c>
      <c r="F1" s="238"/>
      <c r="G1" s="238"/>
      <c r="H1" s="238"/>
      <c r="I1" s="238"/>
      <c r="J1" s="238"/>
      <c r="K1" s="238"/>
      <c r="L1" s="238"/>
      <c r="M1" s="238"/>
      <c r="N1" s="238"/>
      <c r="O1" s="238"/>
      <c r="P1" s="238"/>
      <c r="Q1" s="238"/>
      <c r="R1" s="238"/>
      <c r="S1" s="241" t="s">
        <v>78</v>
      </c>
      <c r="T1" s="241"/>
      <c r="U1" s="241"/>
      <c r="V1" s="242"/>
      <c r="W1" s="242"/>
      <c r="X1" s="242"/>
      <c r="Y1" s="243"/>
    </row>
    <row r="2" spans="1:30" ht="39" customHeight="1" x14ac:dyDescent="0.2">
      <c r="B2" s="249"/>
      <c r="C2" s="244"/>
      <c r="D2" s="78"/>
      <c r="E2" s="200"/>
      <c r="F2" s="200"/>
      <c r="G2" s="200"/>
      <c r="H2" s="200"/>
      <c r="I2" s="200"/>
      <c r="J2" s="200"/>
      <c r="K2" s="200"/>
      <c r="L2" s="200"/>
      <c r="M2" s="200"/>
      <c r="N2" s="200"/>
      <c r="O2" s="200"/>
      <c r="P2" s="200"/>
      <c r="Q2" s="200"/>
      <c r="R2" s="200"/>
      <c r="S2" s="200" t="s">
        <v>75</v>
      </c>
      <c r="T2" s="200"/>
      <c r="U2" s="200"/>
      <c r="V2" s="244"/>
      <c r="W2" s="244"/>
      <c r="X2" s="244"/>
      <c r="Y2" s="245"/>
    </row>
    <row r="3" spans="1:30" ht="57.75" customHeight="1" thickBot="1" x14ac:dyDescent="0.4">
      <c r="B3" s="250"/>
      <c r="C3" s="246"/>
      <c r="D3" s="71"/>
      <c r="E3" s="239" t="s">
        <v>77</v>
      </c>
      <c r="F3" s="239"/>
      <c r="G3" s="239"/>
      <c r="H3" s="239"/>
      <c r="I3" s="239"/>
      <c r="J3" s="239"/>
      <c r="K3" s="239"/>
      <c r="L3" s="239"/>
      <c r="M3" s="239"/>
      <c r="N3" s="239"/>
      <c r="O3" s="239"/>
      <c r="P3" s="239"/>
      <c r="Q3" s="239"/>
      <c r="R3" s="239"/>
      <c r="S3" s="239" t="s">
        <v>76</v>
      </c>
      <c r="T3" s="239"/>
      <c r="U3" s="239"/>
      <c r="V3" s="246"/>
      <c r="W3" s="246"/>
      <c r="X3" s="246"/>
      <c r="Y3" s="247"/>
    </row>
    <row r="4" spans="1:30" ht="21" x14ac:dyDescent="0.35">
      <c r="D4" s="50"/>
      <c r="E4" s="50"/>
      <c r="F4" s="50"/>
      <c r="G4" s="50"/>
      <c r="H4" s="50"/>
      <c r="I4" s="51"/>
      <c r="J4" s="50"/>
      <c r="K4" s="50"/>
      <c r="L4" s="50"/>
      <c r="M4" s="50"/>
    </row>
    <row r="5" spans="1:30" s="19" customFormat="1" ht="24" customHeight="1" x14ac:dyDescent="0.25">
      <c r="A5" s="47"/>
      <c r="D5" s="230" t="s">
        <v>73</v>
      </c>
      <c r="E5" s="231"/>
      <c r="F5" s="160" t="s">
        <v>152</v>
      </c>
      <c r="G5" s="160"/>
      <c r="H5" s="160"/>
      <c r="I5" s="160"/>
      <c r="J5" s="160"/>
      <c r="K5" s="160"/>
      <c r="L5" s="160"/>
      <c r="M5" s="160"/>
      <c r="N5" s="160"/>
      <c r="O5" s="160"/>
      <c r="P5" s="160"/>
      <c r="Q5" s="160"/>
      <c r="R5" s="161" t="s">
        <v>71</v>
      </c>
      <c r="S5" s="161"/>
      <c r="T5" s="162">
        <v>2021</v>
      </c>
      <c r="U5" s="162"/>
      <c r="V5" s="162"/>
      <c r="W5" s="49"/>
      <c r="Y5" s="49"/>
    </row>
    <row r="6" spans="1:30" s="19" customFormat="1" ht="45.75" customHeight="1" x14ac:dyDescent="0.25">
      <c r="A6" s="47"/>
      <c r="D6" s="230" t="s">
        <v>70</v>
      </c>
      <c r="E6" s="231"/>
      <c r="F6" s="163" t="s">
        <v>153</v>
      </c>
      <c r="G6" s="163"/>
      <c r="H6" s="163"/>
      <c r="I6" s="163"/>
      <c r="J6" s="163"/>
      <c r="K6" s="163"/>
      <c r="L6" s="163"/>
      <c r="M6" s="163"/>
      <c r="N6" s="163"/>
      <c r="O6" s="163"/>
      <c r="P6" s="163"/>
      <c r="Q6" s="163"/>
      <c r="R6" s="163"/>
      <c r="S6" s="163"/>
      <c r="T6" s="163"/>
      <c r="U6" s="163"/>
      <c r="V6" s="163"/>
      <c r="W6" s="48"/>
      <c r="Y6" s="48"/>
    </row>
    <row r="7" spans="1:30" s="19" customFormat="1" ht="15" x14ac:dyDescent="0.25">
      <c r="A7" s="47"/>
      <c r="B7" s="46"/>
      <c r="C7" s="46"/>
      <c r="I7" s="44"/>
      <c r="J7" s="45"/>
      <c r="K7" s="45"/>
      <c r="P7" s="44"/>
      <c r="Q7" s="44"/>
      <c r="V7" s="44"/>
      <c r="W7" s="44"/>
      <c r="Y7" s="44"/>
    </row>
    <row r="8" spans="1:30" s="35" customFormat="1" ht="56.25" customHeight="1" x14ac:dyDescent="0.25">
      <c r="A8" s="43"/>
      <c r="B8" s="164" t="s">
        <v>68</v>
      </c>
      <c r="C8" s="164" t="s">
        <v>67</v>
      </c>
      <c r="D8" s="164"/>
      <c r="E8" s="164" t="s">
        <v>65</v>
      </c>
      <c r="F8" s="165" t="s">
        <v>64</v>
      </c>
      <c r="G8" s="164" t="s">
        <v>63</v>
      </c>
      <c r="H8" s="164"/>
      <c r="I8" s="174" t="s">
        <v>58</v>
      </c>
      <c r="J8" s="168" t="s">
        <v>62</v>
      </c>
      <c r="K8" s="170" t="s">
        <v>61</v>
      </c>
      <c r="L8" s="171"/>
      <c r="M8" s="172" t="s">
        <v>60</v>
      </c>
      <c r="N8" s="164" t="s">
        <v>59</v>
      </c>
      <c r="O8" s="164"/>
      <c r="P8" s="174" t="s">
        <v>58</v>
      </c>
      <c r="Q8" s="165" t="s">
        <v>57</v>
      </c>
      <c r="R8" s="164" t="s">
        <v>56</v>
      </c>
      <c r="S8" s="176" t="s">
        <v>55</v>
      </c>
      <c r="T8" s="164" t="s">
        <v>54</v>
      </c>
      <c r="U8" s="168" t="s">
        <v>53</v>
      </c>
      <c r="V8" s="164" t="s">
        <v>52</v>
      </c>
      <c r="W8" s="215" t="s">
        <v>51</v>
      </c>
      <c r="X8" s="216"/>
      <c r="Y8" s="215" t="s">
        <v>313</v>
      </c>
      <c r="Z8" s="216"/>
      <c r="AA8" s="215" t="s">
        <v>398</v>
      </c>
      <c r="AB8" s="223"/>
      <c r="AC8" s="215" t="s">
        <v>425</v>
      </c>
      <c r="AD8" s="223"/>
    </row>
    <row r="9" spans="1:30" s="35" customFormat="1" ht="90" customHeight="1" x14ac:dyDescent="0.25">
      <c r="A9" s="43"/>
      <c r="B9" s="164"/>
      <c r="C9" s="164"/>
      <c r="D9" s="164"/>
      <c r="E9" s="164"/>
      <c r="F9" s="165"/>
      <c r="G9" s="42" t="s">
        <v>48</v>
      </c>
      <c r="H9" s="64" t="s">
        <v>47</v>
      </c>
      <c r="I9" s="175"/>
      <c r="J9" s="169"/>
      <c r="K9" s="63" t="s">
        <v>50</v>
      </c>
      <c r="L9" s="39" t="s">
        <v>49</v>
      </c>
      <c r="M9" s="173"/>
      <c r="N9" s="38" t="s">
        <v>48</v>
      </c>
      <c r="O9" s="37" t="s">
        <v>47</v>
      </c>
      <c r="P9" s="175"/>
      <c r="Q9" s="165"/>
      <c r="R9" s="164"/>
      <c r="S9" s="176"/>
      <c r="T9" s="164"/>
      <c r="U9" s="169"/>
      <c r="V9" s="164"/>
      <c r="W9" s="36" t="s">
        <v>46</v>
      </c>
      <c r="X9" s="36" t="s">
        <v>45</v>
      </c>
      <c r="Y9" s="36" t="s">
        <v>46</v>
      </c>
      <c r="Z9" s="36" t="s">
        <v>45</v>
      </c>
      <c r="AA9" s="36" t="s">
        <v>46</v>
      </c>
      <c r="AB9" s="36" t="s">
        <v>45</v>
      </c>
      <c r="AC9" s="36" t="s">
        <v>46</v>
      </c>
      <c r="AD9" s="36" t="s">
        <v>45</v>
      </c>
    </row>
    <row r="10" spans="1:30" s="19" customFormat="1" ht="240.75" customHeight="1" x14ac:dyDescent="0.25">
      <c r="A10" s="29">
        <v>1</v>
      </c>
      <c r="B10" s="22" t="s">
        <v>154</v>
      </c>
      <c r="C10" s="28" t="s">
        <v>155</v>
      </c>
      <c r="D10" s="22"/>
      <c r="E10" s="22" t="s">
        <v>156</v>
      </c>
      <c r="F10" s="23" t="s">
        <v>157</v>
      </c>
      <c r="G10" s="22">
        <v>3</v>
      </c>
      <c r="H10" s="22">
        <v>4</v>
      </c>
      <c r="I10" s="26" t="str">
        <f>INDEX([4]Listas!$L$4:$P$8,G10,H10)</f>
        <v>EXTREMA</v>
      </c>
      <c r="J10" s="27" t="s">
        <v>158</v>
      </c>
      <c r="K10" s="25" t="s">
        <v>14</v>
      </c>
      <c r="L10" s="25" t="str">
        <f>IF('[4]Evaluación de Controles'!F26="X","Probabilidad",IF('[4]Evaluación de Controles'!H26="X","Impacto",))</f>
        <v>Probabilidad</v>
      </c>
      <c r="M10" s="22">
        <f>'[4]Evaluación de Controles'!X26</f>
        <v>45</v>
      </c>
      <c r="N10" s="22">
        <f>IF('[4]Evaluación de Controles'!F26="X",IF(M10&gt;75,IF(G10&gt;2,G10-2,IF(G10&gt;1,G10-1,G10)),IF(M10&gt;50,IF(G10&gt;1,G10-1,G10),G10)),G10)</f>
        <v>3</v>
      </c>
      <c r="O10" s="22">
        <f>IF('[4]Evaluación de Controles'!H26="X",IF(M10&gt;75,IF(H10&gt;2,H10-2,IF(H10&gt;1,H10-1,H10)),IF(M10&gt;50,IF(H10&gt;1,H10-1,H10),H10)),H10)</f>
        <v>4</v>
      </c>
      <c r="P10" s="26" t="str">
        <f>INDEX([4]Listas!$L$4:$P$8,N10,O10)</f>
        <v>EXTREMA</v>
      </c>
      <c r="Q10" s="25" t="s">
        <v>159</v>
      </c>
      <c r="R10" s="24" t="s">
        <v>160</v>
      </c>
      <c r="S10" s="23" t="s">
        <v>106</v>
      </c>
      <c r="T10" s="22" t="s">
        <v>161</v>
      </c>
      <c r="U10" s="22" t="s">
        <v>162</v>
      </c>
      <c r="V10" s="22" t="s">
        <v>163</v>
      </c>
      <c r="W10" s="33">
        <v>1</v>
      </c>
      <c r="X10" s="75" t="s">
        <v>164</v>
      </c>
      <c r="Y10" s="125">
        <v>1</v>
      </c>
      <c r="Z10" s="126" t="s">
        <v>321</v>
      </c>
      <c r="AA10" s="125">
        <v>1</v>
      </c>
      <c r="AB10" s="126" t="s">
        <v>409</v>
      </c>
      <c r="AC10" s="125">
        <v>1</v>
      </c>
      <c r="AD10" s="126" t="s">
        <v>437</v>
      </c>
    </row>
    <row r="11" spans="1:30" s="19" customFormat="1" ht="157.5" customHeight="1" x14ac:dyDescent="0.25">
      <c r="A11" s="29">
        <v>2</v>
      </c>
      <c r="B11" s="22" t="s">
        <v>165</v>
      </c>
      <c r="C11" s="67" t="s">
        <v>166</v>
      </c>
      <c r="D11" s="22"/>
      <c r="E11" s="22" t="s">
        <v>167</v>
      </c>
      <c r="F11" s="23" t="s">
        <v>110</v>
      </c>
      <c r="G11" s="22">
        <v>1</v>
      </c>
      <c r="H11" s="22">
        <v>4</v>
      </c>
      <c r="I11" s="26" t="str">
        <f>INDEX([4]Listas!$L$4:$P$8,G11,H11)</f>
        <v>ALTA</v>
      </c>
      <c r="J11" s="27" t="s">
        <v>168</v>
      </c>
      <c r="K11" s="25" t="s">
        <v>14</v>
      </c>
      <c r="L11" s="25" t="str">
        <f>IF('[4]Evaluación de Controles'!F27="X","Probabilidad",IF('[4]Evaluación de Controles'!H27="X","Impacto",))</f>
        <v>Probabilidad</v>
      </c>
      <c r="M11" s="22">
        <f>'[4]Evaluación de Controles'!X27</f>
        <v>55</v>
      </c>
      <c r="N11" s="22">
        <f>IF('[4]Evaluación de Controles'!F27="X",IF(M11&gt;75,IF(G11&gt;2,G11-2,IF(G11&gt;1,G11-1,G11)),IF(M11&gt;50,IF(G11&gt;1,G11-1,G11),G11)),G11)</f>
        <v>1</v>
      </c>
      <c r="O11" s="22">
        <f>IF('[4]Evaluación de Controles'!H27="X",IF(M11&gt;75,IF(H11&gt;2,H11-2,IF(H11&gt;1,H11-1,H11)),IF(M11&gt;50,IF(H11&gt;1,H11-1,H11),H11)),H11)</f>
        <v>4</v>
      </c>
      <c r="P11" s="26" t="str">
        <f>INDEX([4]Listas!$L$4:$P$8,N11,O11)</f>
        <v>ALTA</v>
      </c>
      <c r="Q11" s="25" t="s">
        <v>108</v>
      </c>
      <c r="R11" s="24" t="s">
        <v>169</v>
      </c>
      <c r="S11" s="23" t="s">
        <v>170</v>
      </c>
      <c r="T11" s="22" t="s">
        <v>161</v>
      </c>
      <c r="U11" s="22" t="s">
        <v>171</v>
      </c>
      <c r="V11" s="22" t="s">
        <v>172</v>
      </c>
      <c r="W11" s="33">
        <v>1</v>
      </c>
      <c r="X11" s="75" t="s">
        <v>173</v>
      </c>
      <c r="Y11" s="125">
        <v>0.5</v>
      </c>
      <c r="Z11" s="126" t="s">
        <v>322</v>
      </c>
      <c r="AA11" s="125">
        <v>0.5</v>
      </c>
      <c r="AB11" s="126" t="s">
        <v>410</v>
      </c>
      <c r="AC11" s="125">
        <v>0.5</v>
      </c>
      <c r="AD11" s="126" t="s">
        <v>438</v>
      </c>
    </row>
    <row r="12" spans="1:30" s="19" customFormat="1" ht="141" customHeight="1" x14ac:dyDescent="0.25">
      <c r="A12" s="29">
        <v>3</v>
      </c>
      <c r="B12" s="22" t="s">
        <v>174</v>
      </c>
      <c r="C12" s="28" t="s">
        <v>175</v>
      </c>
      <c r="D12" s="22"/>
      <c r="E12" s="22" t="s">
        <v>176</v>
      </c>
      <c r="F12" s="23" t="s">
        <v>157</v>
      </c>
      <c r="G12" s="22">
        <v>3</v>
      </c>
      <c r="H12" s="22">
        <v>5</v>
      </c>
      <c r="I12" s="26" t="str">
        <f>INDEX([4]Listas!$L$4:$P$8,G12,H12)</f>
        <v>EXTREMA</v>
      </c>
      <c r="J12" s="27" t="s">
        <v>177</v>
      </c>
      <c r="K12" s="25" t="s">
        <v>14</v>
      </c>
      <c r="L12" s="25" t="str">
        <f>IF('[4]Evaluación de Controles'!F28="X","Probabilidad",IF('[4]Evaluación de Controles'!H28="X","Impacto",))</f>
        <v>Probabilidad</v>
      </c>
      <c r="M12" s="22">
        <f>'[4]Evaluación de Controles'!X28</f>
        <v>70</v>
      </c>
      <c r="N12" s="22">
        <f>IF('[4]Evaluación de Controles'!F28="X",IF(M12&gt;75,IF(G12&gt;2,G12-2,IF(G12&gt;1,G12-1,G12)),IF(M12&gt;50,IF(G12&gt;1,G12-1,G12),G12)),G12)</f>
        <v>2</v>
      </c>
      <c r="O12" s="22">
        <f>IF('[4]Evaluación de Controles'!H28="X",IF(M12&gt;75,IF(H12&gt;2,H12-2,IF(H12&gt;1,H12-1,H12)),IF(M12&gt;50,IF(H12&gt;1,H12-1,H12),H12)),H12)</f>
        <v>4</v>
      </c>
      <c r="P12" s="26" t="str">
        <f>INDEX([4]Listas!$L$4:$P$8,N12,O12)</f>
        <v>ALTA</v>
      </c>
      <c r="Q12" s="25" t="s">
        <v>159</v>
      </c>
      <c r="R12" s="24" t="s">
        <v>178</v>
      </c>
      <c r="S12" s="23" t="s">
        <v>179</v>
      </c>
      <c r="T12" s="22" t="s">
        <v>161</v>
      </c>
      <c r="U12" s="22" t="s">
        <v>180</v>
      </c>
      <c r="V12" s="22" t="s">
        <v>181</v>
      </c>
      <c r="W12" s="33">
        <v>1</v>
      </c>
      <c r="X12" s="76" t="s">
        <v>182</v>
      </c>
      <c r="Y12" s="125">
        <v>1</v>
      </c>
      <c r="Z12" s="126" t="s">
        <v>323</v>
      </c>
      <c r="AA12" s="125">
        <v>1</v>
      </c>
      <c r="AB12" s="126" t="s">
        <v>411</v>
      </c>
      <c r="AC12" s="125">
        <v>1</v>
      </c>
      <c r="AD12" s="126" t="s">
        <v>439</v>
      </c>
    </row>
    <row r="13" spans="1:30" s="19" customFormat="1" ht="180" customHeight="1" x14ac:dyDescent="0.25">
      <c r="A13" s="29">
        <v>4</v>
      </c>
      <c r="B13" s="22" t="s">
        <v>183</v>
      </c>
      <c r="C13" s="67" t="s">
        <v>184</v>
      </c>
      <c r="D13" s="22"/>
      <c r="E13" s="22" t="s">
        <v>185</v>
      </c>
      <c r="F13" s="23" t="s">
        <v>110</v>
      </c>
      <c r="G13" s="22">
        <v>3</v>
      </c>
      <c r="H13" s="22">
        <v>3</v>
      </c>
      <c r="I13" s="26" t="str">
        <f>INDEX([4]Listas!$L$4:$P$8,G13,H13)</f>
        <v>ALTA</v>
      </c>
      <c r="J13" s="27" t="s">
        <v>186</v>
      </c>
      <c r="K13" s="25" t="s">
        <v>187</v>
      </c>
      <c r="L13" s="25" t="str">
        <f>IF('[4]Evaluación de Controles'!F29="X","Probabilidad",IF('[4]Evaluación de Controles'!H29="X","Impacto",))</f>
        <v>Probabilidad</v>
      </c>
      <c r="M13" s="22">
        <f>'[4]Evaluación de Controles'!X29</f>
        <v>30</v>
      </c>
      <c r="N13" s="22">
        <f>IF('[4]Evaluación de Controles'!F29="X",IF(M13&gt;75,IF(G13&gt;2,G13-2,IF(G13&gt;1,G13-1,G13)),IF(M13&gt;50,IF(G13&gt;1,G13-1,G13),G13)),G13)</f>
        <v>3</v>
      </c>
      <c r="O13" s="22">
        <f>IF('[4]Evaluación de Controles'!H29="X",IF(M13&gt;75,IF(H13&gt;2,H13-2,IF(H13&gt;1,H13-1,H13)),IF(M13&gt;50,IF(H13&gt;1,H13-1,H13),H13)),H13)</f>
        <v>3</v>
      </c>
      <c r="P13" s="26" t="str">
        <f>INDEX([4]Listas!$L$4:$P$8,N13,O13)</f>
        <v>ALTA</v>
      </c>
      <c r="Q13" s="25" t="s">
        <v>159</v>
      </c>
      <c r="R13" s="24" t="s">
        <v>188</v>
      </c>
      <c r="S13" s="23" t="s">
        <v>170</v>
      </c>
      <c r="T13" s="22" t="s">
        <v>161</v>
      </c>
      <c r="U13" s="22" t="s">
        <v>189</v>
      </c>
      <c r="V13" s="22" t="s">
        <v>190</v>
      </c>
      <c r="W13" s="31">
        <v>0</v>
      </c>
      <c r="X13" s="75" t="s">
        <v>191</v>
      </c>
      <c r="Y13" s="125">
        <v>1</v>
      </c>
      <c r="Z13" s="126" t="s">
        <v>324</v>
      </c>
      <c r="AA13" s="125">
        <v>0</v>
      </c>
      <c r="AB13" s="126" t="s">
        <v>414</v>
      </c>
      <c r="AC13" s="125">
        <v>0</v>
      </c>
      <c r="AD13" s="126" t="s">
        <v>414</v>
      </c>
    </row>
    <row r="14" spans="1:30" s="19" customFormat="1" ht="122.25" customHeight="1" x14ac:dyDescent="0.25">
      <c r="A14" s="29"/>
      <c r="B14" s="22" t="s">
        <v>192</v>
      </c>
      <c r="C14" s="67" t="s">
        <v>193</v>
      </c>
      <c r="D14" s="22"/>
      <c r="E14" s="22" t="s">
        <v>194</v>
      </c>
      <c r="F14" s="23" t="s">
        <v>157</v>
      </c>
      <c r="G14" s="22">
        <v>2</v>
      </c>
      <c r="H14" s="22">
        <v>2</v>
      </c>
      <c r="I14" s="26" t="str">
        <f>INDEX([4]Listas!$L$4:$P$8,G14,H14)</f>
        <v>BAJA</v>
      </c>
      <c r="J14" s="27" t="s">
        <v>195</v>
      </c>
      <c r="K14" s="25" t="s">
        <v>14</v>
      </c>
      <c r="L14" s="25" t="s">
        <v>48</v>
      </c>
      <c r="M14" s="22">
        <v>80</v>
      </c>
      <c r="N14" s="22">
        <v>2</v>
      </c>
      <c r="O14" s="22">
        <v>2</v>
      </c>
      <c r="P14" s="26" t="s">
        <v>196</v>
      </c>
      <c r="Q14" s="25" t="s">
        <v>159</v>
      </c>
      <c r="R14" s="24" t="s">
        <v>197</v>
      </c>
      <c r="S14" s="23" t="s">
        <v>198</v>
      </c>
      <c r="T14" s="22" t="s">
        <v>161</v>
      </c>
      <c r="U14" s="22" t="s">
        <v>199</v>
      </c>
      <c r="V14" s="22" t="s">
        <v>200</v>
      </c>
      <c r="W14" s="77"/>
      <c r="X14" s="20"/>
      <c r="Y14" s="127">
        <v>1</v>
      </c>
      <c r="Z14" s="126" t="s">
        <v>325</v>
      </c>
      <c r="AA14" s="127">
        <v>1</v>
      </c>
      <c r="AB14" s="126" t="s">
        <v>412</v>
      </c>
      <c r="AC14" s="127">
        <v>1</v>
      </c>
      <c r="AD14" s="126" t="s">
        <v>412</v>
      </c>
    </row>
    <row r="15" spans="1:30" ht="15" x14ac:dyDescent="0.2">
      <c r="B15" s="18"/>
      <c r="C15" s="17"/>
      <c r="D15" s="16"/>
      <c r="E15" s="7"/>
      <c r="F15" s="7"/>
      <c r="G15" s="7"/>
      <c r="H15" s="7"/>
      <c r="I15" s="9"/>
      <c r="J15" s="8"/>
      <c r="K15" s="8"/>
      <c r="L15" s="7"/>
      <c r="M15" s="11"/>
      <c r="W15" s="1"/>
      <c r="Y15" s="1"/>
    </row>
    <row r="16" spans="1:30" x14ac:dyDescent="0.2">
      <c r="B16" s="12"/>
      <c r="C16" s="12"/>
      <c r="D16" s="12"/>
      <c r="E16" s="12"/>
      <c r="F16" s="12"/>
      <c r="G16" s="189" t="s">
        <v>6</v>
      </c>
      <c r="H16" s="189"/>
      <c r="I16" s="10">
        <f>COUNTIF(I10:I13,"BAJA")</f>
        <v>0</v>
      </c>
      <c r="J16" s="8"/>
      <c r="K16" s="8"/>
      <c r="L16" s="7"/>
      <c r="M16" s="11"/>
      <c r="N16" s="189" t="s">
        <v>6</v>
      </c>
      <c r="O16" s="189"/>
      <c r="P16" s="10">
        <f>COUNTIF(P10:P13,"BAJA")</f>
        <v>0</v>
      </c>
      <c r="W16" s="1"/>
      <c r="Y16" s="1"/>
    </row>
    <row r="17" spans="2:25" x14ac:dyDescent="0.2">
      <c r="B17" s="214"/>
      <c r="C17" s="214"/>
      <c r="D17" s="214"/>
      <c r="E17" s="214"/>
      <c r="F17" s="214"/>
      <c r="G17" s="189" t="s">
        <v>5</v>
      </c>
      <c r="H17" s="189"/>
      <c r="I17" s="10">
        <f>COUNTIF(I10:I13,"MODERADA")</f>
        <v>0</v>
      </c>
      <c r="J17" s="8"/>
      <c r="K17" s="8"/>
      <c r="L17" s="7"/>
      <c r="M17" s="12"/>
      <c r="N17" s="189" t="s">
        <v>5</v>
      </c>
      <c r="O17" s="189"/>
      <c r="P17" s="10">
        <f>COUNTIF(P10:P13,"MODERADA")</f>
        <v>0</v>
      </c>
      <c r="W17" s="1"/>
      <c r="Y17" s="1"/>
    </row>
    <row r="18" spans="2:25" x14ac:dyDescent="0.2">
      <c r="D18" s="7"/>
      <c r="E18" s="7"/>
      <c r="F18" s="7"/>
      <c r="G18" s="189" t="s">
        <v>4</v>
      </c>
      <c r="H18" s="189"/>
      <c r="I18" s="10">
        <f>COUNTIF(I10:I13,"ALTA")</f>
        <v>2</v>
      </c>
      <c r="J18" s="8"/>
      <c r="K18" s="8"/>
      <c r="L18" s="7"/>
      <c r="M18" s="7"/>
      <c r="N18" s="189" t="s">
        <v>4</v>
      </c>
      <c r="O18" s="189"/>
      <c r="P18" s="10">
        <f>COUNTIF(P10:P13,"ALTA")</f>
        <v>3</v>
      </c>
      <c r="Q18" s="1"/>
      <c r="V18" s="1"/>
      <c r="W18" s="1"/>
      <c r="Y18" s="1"/>
    </row>
    <row r="19" spans="2:25" x14ac:dyDescent="0.2">
      <c r="B19" s="15"/>
      <c r="D19" s="7"/>
      <c r="E19" s="15"/>
      <c r="F19" s="7"/>
      <c r="G19" s="189" t="s">
        <v>1</v>
      </c>
      <c r="H19" s="189"/>
      <c r="I19" s="10">
        <f>COUNTIF(I10:I13,"EXTREMA")</f>
        <v>2</v>
      </c>
      <c r="J19" s="8"/>
      <c r="K19" s="8"/>
      <c r="L19" s="7"/>
      <c r="M19" s="7"/>
      <c r="N19" s="189" t="s">
        <v>1</v>
      </c>
      <c r="O19" s="189"/>
      <c r="P19" s="10">
        <f>COUNTIF(P10:P13,"EXTREMA")</f>
        <v>1</v>
      </c>
      <c r="Q19" s="1"/>
      <c r="V19" s="1"/>
      <c r="W19" s="1"/>
      <c r="Y19" s="1"/>
    </row>
    <row r="20" spans="2:25" ht="15.75" x14ac:dyDescent="0.2">
      <c r="B20" s="14" t="s">
        <v>3</v>
      </c>
      <c r="D20" s="7"/>
      <c r="E20" s="13" t="s">
        <v>2</v>
      </c>
      <c r="G20" s="7"/>
      <c r="H20" s="7"/>
      <c r="I20" s="9"/>
      <c r="J20" s="8"/>
      <c r="K20" s="8"/>
      <c r="L20" s="7"/>
      <c r="M20" s="7" t="s">
        <v>0</v>
      </c>
      <c r="P20" s="1"/>
      <c r="Q20" s="1"/>
      <c r="V20" s="1"/>
      <c r="W20" s="1"/>
      <c r="Y20" s="1"/>
    </row>
    <row r="21" spans="2:25" x14ac:dyDescent="0.2">
      <c r="D21" s="7"/>
      <c r="E21" s="7"/>
      <c r="G21" s="7"/>
      <c r="H21" s="7"/>
      <c r="I21" s="9"/>
      <c r="J21" s="8"/>
      <c r="K21" s="8"/>
      <c r="L21" s="7"/>
      <c r="M21" s="7"/>
      <c r="P21" s="1"/>
      <c r="Q21" s="1"/>
      <c r="V21" s="1"/>
    </row>
    <row r="22" spans="2:25" ht="15.75" x14ac:dyDescent="0.2">
      <c r="B22" s="6"/>
      <c r="C22" s="5"/>
      <c r="D22" s="7"/>
      <c r="E22" s="7"/>
      <c r="G22" s="7"/>
      <c r="H22" s="7"/>
      <c r="I22" s="9"/>
      <c r="J22" s="8"/>
      <c r="K22" s="8"/>
      <c r="L22" s="7"/>
      <c r="M22" s="7"/>
      <c r="P22" s="1"/>
      <c r="Q22" s="1"/>
      <c r="V22" s="1"/>
    </row>
    <row r="23" spans="2:25" x14ac:dyDescent="0.2">
      <c r="D23" s="7"/>
      <c r="H23" s="7"/>
      <c r="I23" s="9"/>
      <c r="P23" s="1"/>
      <c r="Q23" s="1"/>
      <c r="V23" s="1"/>
    </row>
    <row r="24" spans="2:25" x14ac:dyDescent="0.2">
      <c r="D24" s="7"/>
      <c r="F24" s="7"/>
      <c r="H24" s="7"/>
      <c r="I24" s="9"/>
      <c r="P24" s="1"/>
      <c r="Q24" s="1"/>
      <c r="V24" s="1"/>
    </row>
    <row r="25" spans="2:25" x14ac:dyDescent="0.2">
      <c r="D25" s="7"/>
      <c r="H25" s="7"/>
      <c r="I25" s="9"/>
      <c r="P25" s="1"/>
      <c r="Q25" s="1"/>
      <c r="V25" s="1"/>
    </row>
    <row r="26" spans="2:25" x14ac:dyDescent="0.2">
      <c r="D26" s="7"/>
      <c r="H26" s="7"/>
      <c r="I26" s="9"/>
      <c r="P26" s="1"/>
      <c r="Q26" s="1"/>
      <c r="V26" s="1"/>
    </row>
    <row r="27" spans="2:25" x14ac:dyDescent="0.2">
      <c r="D27" s="7"/>
      <c r="H27" s="7"/>
      <c r="I27" s="9"/>
      <c r="P27" s="1"/>
      <c r="Q27" s="1"/>
      <c r="V27" s="1"/>
    </row>
    <row r="28" spans="2:25" x14ac:dyDescent="0.2">
      <c r="D28" s="7"/>
      <c r="H28" s="7"/>
      <c r="I28" s="9"/>
      <c r="P28" s="1"/>
      <c r="Q28" s="1"/>
      <c r="V28" s="1"/>
    </row>
    <row r="29" spans="2:25" x14ac:dyDescent="0.2">
      <c r="D29" s="7"/>
      <c r="H29" s="7"/>
      <c r="I29" s="9"/>
      <c r="P29" s="1"/>
      <c r="Q29" s="1"/>
      <c r="V29" s="1"/>
    </row>
    <row r="30" spans="2:25" x14ac:dyDescent="0.2">
      <c r="D30" s="7"/>
      <c r="H30" s="7"/>
      <c r="I30" s="9"/>
      <c r="P30" s="1"/>
      <c r="Q30" s="1"/>
      <c r="V30" s="1"/>
    </row>
    <row r="31" spans="2:25" x14ac:dyDescent="0.2">
      <c r="D31" s="7"/>
      <c r="P31" s="1"/>
      <c r="Q31" s="1"/>
      <c r="V31" s="1"/>
    </row>
    <row r="32" spans="2:25" x14ac:dyDescent="0.2">
      <c r="D32" s="7"/>
      <c r="P32" s="1"/>
      <c r="Q32" s="1"/>
      <c r="V32" s="1"/>
    </row>
    <row r="33" spans="1:26" x14ac:dyDescent="0.2">
      <c r="D33" s="7"/>
      <c r="P33" s="1"/>
      <c r="Q33" s="1"/>
      <c r="V33" s="1"/>
    </row>
    <row r="34" spans="1:26" s="2" customFormat="1" x14ac:dyDescent="0.2">
      <c r="A34" s="1"/>
      <c r="B34" s="1"/>
      <c r="C34" s="1"/>
      <c r="D34" s="7"/>
      <c r="E34" s="1"/>
      <c r="F34" s="1"/>
      <c r="G34" s="1"/>
      <c r="H34" s="1"/>
      <c r="I34" s="1"/>
      <c r="J34" s="1"/>
      <c r="K34" s="1"/>
      <c r="L34" s="1"/>
      <c r="M34" s="1"/>
      <c r="N34" s="1"/>
      <c r="O34" s="1"/>
      <c r="P34" s="1"/>
      <c r="Q34" s="1"/>
      <c r="R34" s="1"/>
      <c r="S34" s="1"/>
      <c r="T34" s="1"/>
      <c r="U34" s="1"/>
      <c r="V34" s="1"/>
      <c r="X34" s="1"/>
      <c r="Z34" s="1"/>
    </row>
    <row r="35" spans="1:26" s="2" customFormat="1" x14ac:dyDescent="0.2">
      <c r="A35" s="1"/>
      <c r="B35" s="1"/>
      <c r="C35" s="1"/>
      <c r="D35" s="7"/>
      <c r="E35" s="1"/>
      <c r="F35" s="1"/>
      <c r="G35" s="1"/>
      <c r="H35" s="1"/>
      <c r="I35" s="1"/>
      <c r="J35" s="1"/>
      <c r="K35" s="1"/>
      <c r="L35" s="1"/>
      <c r="M35" s="1"/>
      <c r="N35" s="1"/>
      <c r="O35" s="1"/>
      <c r="P35" s="1"/>
      <c r="Q35" s="1"/>
      <c r="R35" s="1"/>
      <c r="S35" s="1"/>
      <c r="T35" s="1"/>
      <c r="U35" s="1"/>
      <c r="V35" s="1"/>
      <c r="X35" s="1"/>
      <c r="Z35" s="1"/>
    </row>
    <row r="36" spans="1:26" s="2" customFormat="1" x14ac:dyDescent="0.2">
      <c r="A36" s="1"/>
      <c r="B36" s="1"/>
      <c r="C36" s="1"/>
      <c r="D36" s="7"/>
      <c r="E36" s="1"/>
      <c r="F36" s="1"/>
      <c r="G36" s="1"/>
      <c r="H36" s="1"/>
      <c r="I36" s="1"/>
      <c r="J36" s="1"/>
      <c r="K36" s="1"/>
      <c r="L36" s="1"/>
      <c r="M36" s="1"/>
      <c r="N36" s="1"/>
      <c r="O36" s="1"/>
      <c r="P36" s="1"/>
      <c r="Q36" s="1"/>
      <c r="R36" s="1"/>
      <c r="S36" s="1"/>
      <c r="T36" s="1"/>
      <c r="U36" s="1"/>
      <c r="V36" s="1"/>
      <c r="X36" s="1"/>
      <c r="Z36" s="1"/>
    </row>
    <row r="37" spans="1:26" s="2" customFormat="1" x14ac:dyDescent="0.2">
      <c r="A37" s="1"/>
      <c r="B37" s="1"/>
      <c r="C37" s="1"/>
      <c r="D37" s="7"/>
      <c r="E37" s="1"/>
      <c r="F37" s="1"/>
      <c r="G37" s="1"/>
      <c r="H37" s="1"/>
      <c r="I37" s="1"/>
      <c r="J37" s="1"/>
      <c r="K37" s="1"/>
      <c r="L37" s="1"/>
      <c r="M37" s="1"/>
      <c r="N37" s="1"/>
      <c r="O37" s="1"/>
      <c r="P37" s="1"/>
      <c r="Q37" s="1"/>
      <c r="R37" s="1"/>
      <c r="S37" s="1"/>
      <c r="T37" s="1"/>
      <c r="U37" s="1"/>
      <c r="V37" s="1"/>
      <c r="X37" s="1"/>
      <c r="Z37" s="1"/>
    </row>
    <row r="38" spans="1:26" s="2" customFormat="1" x14ac:dyDescent="0.2">
      <c r="A38" s="1"/>
      <c r="B38" s="1"/>
      <c r="C38" s="1"/>
      <c r="D38" s="7"/>
      <c r="E38" s="1"/>
      <c r="F38" s="1"/>
      <c r="G38" s="1"/>
      <c r="H38" s="1"/>
      <c r="I38" s="1"/>
      <c r="J38" s="1"/>
      <c r="K38" s="1"/>
      <c r="L38" s="1"/>
      <c r="M38" s="1"/>
      <c r="N38" s="1"/>
      <c r="O38" s="1"/>
      <c r="P38" s="1"/>
      <c r="Q38" s="1"/>
      <c r="R38" s="1"/>
      <c r="S38" s="1"/>
      <c r="T38" s="1"/>
      <c r="U38" s="1"/>
      <c r="V38" s="1"/>
      <c r="X38" s="1"/>
      <c r="Z38" s="1"/>
    </row>
    <row r="39" spans="1:26" s="2" customFormat="1" x14ac:dyDescent="0.2">
      <c r="A39" s="1"/>
      <c r="B39" s="1"/>
      <c r="C39" s="1"/>
      <c r="D39" s="7"/>
      <c r="E39" s="1"/>
      <c r="F39" s="1"/>
      <c r="G39" s="1"/>
      <c r="H39" s="1"/>
      <c r="I39" s="1"/>
      <c r="J39" s="1"/>
      <c r="K39" s="1"/>
      <c r="L39" s="1"/>
      <c r="M39" s="1"/>
      <c r="N39" s="1"/>
      <c r="O39" s="1"/>
      <c r="P39" s="1"/>
      <c r="Q39" s="1"/>
      <c r="R39" s="1"/>
      <c r="S39" s="1"/>
      <c r="T39" s="1"/>
      <c r="U39" s="1"/>
      <c r="V39" s="1"/>
      <c r="X39" s="1"/>
      <c r="Z39" s="1"/>
    </row>
    <row r="40" spans="1:26" s="2" customFormat="1" x14ac:dyDescent="0.2">
      <c r="A40" s="1"/>
      <c r="B40" s="1"/>
      <c r="C40" s="1"/>
      <c r="D40" s="7"/>
      <c r="E40" s="1"/>
      <c r="F40" s="1"/>
      <c r="G40" s="1"/>
      <c r="H40" s="1"/>
      <c r="I40" s="1"/>
      <c r="J40" s="1"/>
      <c r="K40" s="1"/>
      <c r="L40" s="1"/>
      <c r="M40" s="1"/>
      <c r="N40" s="1"/>
      <c r="O40" s="1"/>
      <c r="P40" s="1"/>
      <c r="Q40" s="1"/>
      <c r="R40" s="1"/>
      <c r="S40" s="1"/>
      <c r="T40" s="1"/>
      <c r="U40" s="1"/>
      <c r="V40" s="1"/>
      <c r="X40" s="1"/>
      <c r="Z40" s="1"/>
    </row>
    <row r="41" spans="1:26" s="2" customFormat="1" x14ac:dyDescent="0.2">
      <c r="A41" s="1"/>
      <c r="B41" s="1"/>
      <c r="C41" s="1"/>
      <c r="D41" s="7"/>
      <c r="E41" s="1"/>
      <c r="F41" s="1"/>
      <c r="G41" s="1"/>
      <c r="H41" s="1"/>
      <c r="I41" s="1"/>
      <c r="J41" s="1"/>
      <c r="K41" s="1"/>
      <c r="L41" s="1"/>
      <c r="M41" s="1"/>
      <c r="N41" s="1"/>
      <c r="O41" s="1"/>
      <c r="P41" s="1"/>
      <c r="Q41" s="1"/>
      <c r="R41" s="1"/>
      <c r="S41" s="1"/>
      <c r="T41" s="1"/>
      <c r="U41" s="1"/>
      <c r="V41" s="1"/>
      <c r="X41" s="1"/>
      <c r="Z41" s="1"/>
    </row>
    <row r="42" spans="1:26" s="2" customFormat="1" x14ac:dyDescent="0.2">
      <c r="A42" s="1"/>
      <c r="B42" s="1"/>
      <c r="C42" s="1"/>
      <c r="D42" s="7"/>
      <c r="E42" s="1"/>
      <c r="F42" s="1"/>
      <c r="G42" s="1"/>
      <c r="H42" s="1"/>
      <c r="I42" s="1"/>
      <c r="J42" s="1"/>
      <c r="K42" s="1"/>
      <c r="L42" s="1"/>
      <c r="M42" s="1"/>
      <c r="N42" s="1"/>
      <c r="O42" s="1"/>
      <c r="P42" s="1"/>
      <c r="Q42" s="1"/>
      <c r="R42" s="1"/>
      <c r="S42" s="1"/>
      <c r="T42" s="1"/>
      <c r="U42" s="1"/>
      <c r="V42" s="1"/>
      <c r="X42" s="1"/>
      <c r="Z42" s="1"/>
    </row>
    <row r="43" spans="1:26" s="2" customFormat="1" x14ac:dyDescent="0.2">
      <c r="A43" s="1"/>
      <c r="B43" s="1"/>
      <c r="C43" s="1"/>
      <c r="D43" s="7"/>
      <c r="E43" s="1"/>
      <c r="F43" s="1"/>
      <c r="G43" s="1"/>
      <c r="H43" s="1"/>
      <c r="I43" s="1"/>
      <c r="J43" s="1"/>
      <c r="K43" s="1"/>
      <c r="L43" s="1"/>
      <c r="M43" s="1"/>
      <c r="N43" s="1"/>
      <c r="O43" s="1"/>
      <c r="P43" s="1"/>
      <c r="Q43" s="1"/>
      <c r="R43" s="1"/>
      <c r="S43" s="1"/>
      <c r="T43" s="1"/>
      <c r="U43" s="1"/>
      <c r="V43" s="1"/>
      <c r="X43" s="1"/>
      <c r="Z43" s="1"/>
    </row>
    <row r="44" spans="1:26" s="2" customFormat="1" x14ac:dyDescent="0.2">
      <c r="A44" s="1"/>
      <c r="B44" s="1"/>
      <c r="C44" s="1"/>
      <c r="D44" s="7"/>
      <c r="E44" s="1"/>
      <c r="F44" s="1"/>
      <c r="G44" s="1"/>
      <c r="H44" s="1"/>
      <c r="I44" s="1"/>
      <c r="J44" s="1"/>
      <c r="K44" s="1"/>
      <c r="L44" s="1"/>
      <c r="M44" s="1"/>
      <c r="N44" s="1"/>
      <c r="O44" s="1"/>
      <c r="P44" s="1"/>
      <c r="Q44" s="1"/>
      <c r="R44" s="1"/>
      <c r="S44" s="1"/>
      <c r="T44" s="1"/>
      <c r="U44" s="1"/>
      <c r="V44" s="1"/>
      <c r="X44" s="1"/>
      <c r="Z44" s="1"/>
    </row>
    <row r="45" spans="1:26" s="2" customFormat="1" x14ac:dyDescent="0.2">
      <c r="A45" s="1"/>
      <c r="B45" s="1"/>
      <c r="C45" s="1"/>
      <c r="D45" s="7"/>
      <c r="E45" s="1"/>
      <c r="F45" s="1"/>
      <c r="G45" s="1"/>
      <c r="H45" s="1"/>
      <c r="I45" s="1"/>
      <c r="J45" s="1"/>
      <c r="K45" s="1"/>
      <c r="L45" s="1"/>
      <c r="M45" s="1"/>
      <c r="N45" s="1"/>
      <c r="O45" s="1"/>
      <c r="P45" s="1"/>
      <c r="Q45" s="1"/>
      <c r="R45" s="1"/>
      <c r="S45" s="1"/>
      <c r="T45" s="1"/>
      <c r="U45" s="1"/>
      <c r="V45" s="1"/>
      <c r="X45" s="1"/>
      <c r="Z45" s="1"/>
    </row>
    <row r="46" spans="1:26" s="2" customFormat="1" x14ac:dyDescent="0.2">
      <c r="A46" s="1"/>
      <c r="B46" s="1"/>
      <c r="C46" s="1"/>
      <c r="D46" s="7"/>
      <c r="E46" s="1"/>
      <c r="F46" s="1"/>
      <c r="G46" s="1"/>
      <c r="H46" s="1"/>
      <c r="I46" s="1"/>
      <c r="J46" s="1"/>
      <c r="K46" s="1"/>
      <c r="L46" s="1"/>
      <c r="M46" s="1"/>
      <c r="N46" s="1"/>
      <c r="O46" s="1"/>
      <c r="P46" s="1"/>
      <c r="Q46" s="1"/>
      <c r="R46" s="1"/>
      <c r="S46" s="1"/>
      <c r="T46" s="1"/>
      <c r="U46" s="1"/>
      <c r="V46" s="1"/>
      <c r="X46" s="1"/>
      <c r="Z46" s="1"/>
    </row>
    <row r="47" spans="1:26" s="2" customFormat="1" x14ac:dyDescent="0.2">
      <c r="A47" s="1"/>
      <c r="B47" s="1"/>
      <c r="C47" s="1"/>
      <c r="D47" s="7"/>
      <c r="E47" s="1"/>
      <c r="F47" s="1"/>
      <c r="G47" s="1"/>
      <c r="H47" s="1"/>
      <c r="I47" s="1"/>
      <c r="J47" s="1"/>
      <c r="K47" s="1"/>
      <c r="L47" s="1"/>
      <c r="M47" s="1"/>
      <c r="N47" s="1"/>
      <c r="O47" s="1"/>
      <c r="P47" s="1"/>
      <c r="Q47" s="1"/>
      <c r="R47" s="1"/>
      <c r="S47" s="1"/>
      <c r="T47" s="1"/>
      <c r="U47" s="1"/>
      <c r="V47" s="1"/>
      <c r="X47" s="1"/>
      <c r="Z47" s="1"/>
    </row>
    <row r="48" spans="1:26" s="2" customFormat="1" x14ac:dyDescent="0.2">
      <c r="A48" s="1"/>
      <c r="B48" s="1"/>
      <c r="C48" s="1"/>
      <c r="D48" s="7"/>
      <c r="E48" s="1"/>
      <c r="F48" s="1"/>
      <c r="G48" s="1"/>
      <c r="H48" s="1"/>
      <c r="I48" s="1"/>
      <c r="J48" s="1"/>
      <c r="K48" s="1"/>
      <c r="L48" s="1"/>
      <c r="M48" s="1"/>
      <c r="N48" s="1"/>
      <c r="O48" s="1"/>
      <c r="P48" s="1"/>
      <c r="Q48" s="1"/>
      <c r="R48" s="1"/>
      <c r="S48" s="1"/>
      <c r="T48" s="1"/>
      <c r="U48" s="1"/>
      <c r="V48" s="1"/>
      <c r="X48" s="1"/>
      <c r="Z48" s="1"/>
    </row>
    <row r="49" spans="1:26" s="2" customFormat="1" x14ac:dyDescent="0.2">
      <c r="A49" s="1"/>
      <c r="B49" s="1"/>
      <c r="C49" s="1"/>
      <c r="D49" s="7"/>
      <c r="E49" s="1"/>
      <c r="F49" s="1"/>
      <c r="G49" s="1"/>
      <c r="H49" s="1"/>
      <c r="I49" s="1"/>
      <c r="J49" s="1"/>
      <c r="K49" s="1"/>
      <c r="L49" s="1"/>
      <c r="M49" s="1"/>
      <c r="N49" s="1"/>
      <c r="O49" s="1"/>
      <c r="P49" s="1"/>
      <c r="Q49" s="1"/>
      <c r="R49" s="1"/>
      <c r="S49" s="1"/>
      <c r="T49" s="1"/>
      <c r="U49" s="1"/>
      <c r="V49" s="1"/>
      <c r="X49" s="1"/>
      <c r="Z49" s="1"/>
    </row>
    <row r="50" spans="1:26" s="2" customFormat="1" x14ac:dyDescent="0.2">
      <c r="A50" s="1"/>
      <c r="B50" s="1"/>
      <c r="C50" s="1"/>
      <c r="D50" s="7"/>
      <c r="E50" s="1"/>
      <c r="F50" s="1"/>
      <c r="G50" s="1"/>
      <c r="H50" s="1"/>
      <c r="I50" s="1"/>
      <c r="J50" s="1"/>
      <c r="K50" s="1"/>
      <c r="L50" s="1"/>
      <c r="M50" s="1"/>
      <c r="N50" s="1"/>
      <c r="O50" s="1"/>
      <c r="P50" s="1"/>
      <c r="Q50" s="1"/>
      <c r="R50" s="1"/>
      <c r="S50" s="1"/>
      <c r="T50" s="1"/>
      <c r="U50" s="1"/>
      <c r="V50" s="1"/>
      <c r="X50" s="1"/>
      <c r="Z50" s="1"/>
    </row>
    <row r="51" spans="1:26" s="2" customFormat="1" x14ac:dyDescent="0.2">
      <c r="A51" s="1"/>
      <c r="B51" s="1"/>
      <c r="C51" s="1"/>
      <c r="D51" s="7"/>
      <c r="E51" s="1"/>
      <c r="F51" s="1"/>
      <c r="G51" s="1"/>
      <c r="H51" s="1"/>
      <c r="I51" s="1"/>
      <c r="J51" s="1"/>
      <c r="K51" s="1"/>
      <c r="L51" s="1"/>
      <c r="M51" s="1"/>
      <c r="N51" s="1"/>
      <c r="O51" s="1"/>
      <c r="P51" s="1"/>
      <c r="Q51" s="1"/>
      <c r="R51" s="1"/>
      <c r="S51" s="1"/>
      <c r="T51" s="1"/>
      <c r="U51" s="1"/>
      <c r="V51" s="1"/>
      <c r="X51" s="1"/>
      <c r="Z51" s="1"/>
    </row>
    <row r="52" spans="1:26" s="2" customFormat="1" x14ac:dyDescent="0.2">
      <c r="A52" s="1"/>
      <c r="B52" s="1"/>
      <c r="C52" s="1"/>
      <c r="D52" s="7"/>
      <c r="E52" s="1"/>
      <c r="F52" s="1"/>
      <c r="G52" s="1"/>
      <c r="H52" s="1"/>
      <c r="I52" s="1"/>
      <c r="J52" s="1"/>
      <c r="K52" s="1"/>
      <c r="L52" s="1"/>
      <c r="M52" s="1"/>
      <c r="N52" s="1"/>
      <c r="O52" s="1"/>
      <c r="P52" s="1"/>
      <c r="Q52" s="1"/>
      <c r="R52" s="1"/>
      <c r="S52" s="1"/>
      <c r="T52" s="1"/>
      <c r="U52" s="1"/>
      <c r="V52" s="1"/>
      <c r="X52" s="1"/>
      <c r="Z52" s="1"/>
    </row>
    <row r="53" spans="1:26" s="2" customFormat="1" x14ac:dyDescent="0.2">
      <c r="A53" s="1"/>
      <c r="B53" s="1"/>
      <c r="C53" s="1"/>
      <c r="D53" s="7"/>
      <c r="E53" s="1"/>
      <c r="F53" s="1"/>
      <c r="G53" s="1"/>
      <c r="H53" s="1"/>
      <c r="I53" s="1"/>
      <c r="J53" s="1"/>
      <c r="K53" s="1"/>
      <c r="L53" s="1"/>
      <c r="M53" s="1"/>
      <c r="N53" s="1"/>
      <c r="O53" s="1"/>
      <c r="P53" s="1"/>
      <c r="Q53" s="1"/>
      <c r="R53" s="1"/>
      <c r="S53" s="1"/>
      <c r="T53" s="1"/>
      <c r="U53" s="1"/>
      <c r="V53" s="1"/>
      <c r="X53" s="1"/>
      <c r="Z53" s="1"/>
    </row>
    <row r="54" spans="1:26" s="2" customFormat="1" x14ac:dyDescent="0.2">
      <c r="A54" s="1"/>
      <c r="B54" s="1"/>
      <c r="C54" s="1"/>
      <c r="D54" s="7"/>
      <c r="E54" s="1"/>
      <c r="F54" s="1"/>
      <c r="G54" s="1"/>
      <c r="H54" s="1"/>
      <c r="I54" s="1"/>
      <c r="J54" s="1"/>
      <c r="K54" s="1"/>
      <c r="L54" s="1"/>
      <c r="M54" s="1"/>
      <c r="N54" s="1"/>
      <c r="O54" s="1"/>
      <c r="P54" s="1"/>
      <c r="Q54" s="1"/>
      <c r="R54" s="1"/>
      <c r="S54" s="1"/>
      <c r="T54" s="1"/>
      <c r="U54" s="1"/>
      <c r="V54" s="1"/>
      <c r="X54" s="1"/>
      <c r="Z54" s="1"/>
    </row>
    <row r="55" spans="1:26" s="2" customFormat="1" x14ac:dyDescent="0.2">
      <c r="A55" s="1"/>
      <c r="B55" s="1"/>
      <c r="C55" s="1"/>
      <c r="D55" s="7"/>
      <c r="E55" s="1"/>
      <c r="F55" s="1"/>
      <c r="G55" s="1"/>
      <c r="H55" s="1"/>
      <c r="I55" s="1"/>
      <c r="J55" s="1"/>
      <c r="K55" s="1"/>
      <c r="L55" s="1"/>
      <c r="M55" s="1"/>
      <c r="N55" s="1"/>
      <c r="O55" s="1"/>
      <c r="P55" s="1"/>
      <c r="Q55" s="1"/>
      <c r="R55" s="1"/>
      <c r="S55" s="1"/>
      <c r="T55" s="1"/>
      <c r="U55" s="1"/>
      <c r="V55" s="1"/>
      <c r="X55" s="1"/>
      <c r="Z55" s="1"/>
    </row>
    <row r="56" spans="1:26" s="2" customFormat="1" x14ac:dyDescent="0.2">
      <c r="A56" s="1"/>
      <c r="B56" s="1"/>
      <c r="C56" s="1"/>
      <c r="D56" s="7"/>
      <c r="E56" s="1"/>
      <c r="F56" s="1"/>
      <c r="G56" s="1"/>
      <c r="H56" s="1"/>
      <c r="I56" s="1"/>
      <c r="J56" s="1"/>
      <c r="K56" s="1"/>
      <c r="L56" s="1"/>
      <c r="M56" s="1"/>
      <c r="N56" s="1"/>
      <c r="O56" s="1"/>
      <c r="P56" s="1"/>
      <c r="Q56" s="1"/>
      <c r="R56" s="1"/>
      <c r="S56" s="1"/>
      <c r="T56" s="1"/>
      <c r="U56" s="1"/>
      <c r="V56" s="1"/>
      <c r="X56" s="1"/>
      <c r="Z56" s="1"/>
    </row>
    <row r="57" spans="1:26" s="2" customFormat="1" x14ac:dyDescent="0.2">
      <c r="A57" s="1"/>
      <c r="B57" s="1"/>
      <c r="C57" s="1"/>
      <c r="D57" s="7"/>
      <c r="E57" s="1"/>
      <c r="F57" s="1"/>
      <c r="G57" s="1"/>
      <c r="H57" s="1"/>
      <c r="I57" s="1"/>
      <c r="J57" s="1"/>
      <c r="K57" s="1"/>
      <c r="L57" s="1"/>
      <c r="M57" s="1"/>
      <c r="N57" s="1"/>
      <c r="O57" s="1"/>
      <c r="P57" s="1"/>
      <c r="Q57" s="1"/>
      <c r="R57" s="1"/>
      <c r="S57" s="1"/>
      <c r="T57" s="1"/>
      <c r="U57" s="1"/>
      <c r="V57" s="1"/>
      <c r="X57" s="1"/>
      <c r="Z57" s="1"/>
    </row>
  </sheetData>
  <mergeCells count="44">
    <mergeCell ref="AC8:AD8"/>
    <mergeCell ref="G19:H19"/>
    <mergeCell ref="N19:O19"/>
    <mergeCell ref="B1:C3"/>
    <mergeCell ref="E1:R2"/>
    <mergeCell ref="E3:R3"/>
    <mergeCell ref="B17:F17"/>
    <mergeCell ref="G17:H17"/>
    <mergeCell ref="N17:O17"/>
    <mergeCell ref="G18:H18"/>
    <mergeCell ref="N18:O18"/>
    <mergeCell ref="Q8:Q9"/>
    <mergeCell ref="R8:R9"/>
    <mergeCell ref="D6:E6"/>
    <mergeCell ref="F6:V6"/>
    <mergeCell ref="B8:B9"/>
    <mergeCell ref="C8:C9"/>
    <mergeCell ref="S1:U1"/>
    <mergeCell ref="S2:U2"/>
    <mergeCell ref="S3:U3"/>
    <mergeCell ref="V1:Y3"/>
    <mergeCell ref="V8:V9"/>
    <mergeCell ref="W8:X8"/>
    <mergeCell ref="Y8:Z8"/>
    <mergeCell ref="G16:H16"/>
    <mergeCell ref="N16:O16"/>
    <mergeCell ref="S8:S9"/>
    <mergeCell ref="T8:T9"/>
    <mergeCell ref="U8:U9"/>
    <mergeCell ref="K8:L8"/>
    <mergeCell ref="M8:M9"/>
    <mergeCell ref="N8:O8"/>
    <mergeCell ref="P8:P9"/>
    <mergeCell ref="AA8:AB8"/>
    <mergeCell ref="J8:J9"/>
    <mergeCell ref="D5:E5"/>
    <mergeCell ref="F5:Q5"/>
    <mergeCell ref="R5:S5"/>
    <mergeCell ref="T5:V5"/>
    <mergeCell ref="D8:D9"/>
    <mergeCell ref="E8:E9"/>
    <mergeCell ref="F8:F9"/>
    <mergeCell ref="G8:H8"/>
    <mergeCell ref="I8:I9"/>
  </mergeCells>
  <conditionalFormatting sqref="I4 P4 I7 P7 I15:I1048576 P15:P1048576">
    <cfRule type="cellIs" dxfId="347" priority="46" operator="equal">
      <formula>"BAJA"</formula>
    </cfRule>
  </conditionalFormatting>
  <conditionalFormatting sqref="I4 P4 I7 P7 I15:I1048576 P15:P1048576">
    <cfRule type="cellIs" dxfId="346" priority="43" operator="equal">
      <formula>"EXTREMA"</formula>
    </cfRule>
    <cfRule type="cellIs" dxfId="345" priority="44" operator="equal">
      <formula>"ALTA"</formula>
    </cfRule>
    <cfRule type="cellIs" dxfId="344" priority="45" operator="equal">
      <formula>"MODERADA"</formula>
    </cfRule>
  </conditionalFormatting>
  <conditionalFormatting sqref="F15:G1048576 F4:G4 N4:O4 F7:G7 N7:O7 N10:O1048576 G10:H14">
    <cfRule type="colorScale" priority="42">
      <colorScale>
        <cfvo type="num" val="1"/>
        <cfvo type="num" val="3"/>
        <cfvo type="num" val="5"/>
        <color theme="6" tint="-0.499984740745262"/>
        <color rgb="FFFFFF00"/>
        <color rgb="FFC00000"/>
      </colorScale>
    </cfRule>
  </conditionalFormatting>
  <conditionalFormatting sqref="I16:I19">
    <cfRule type="cellIs" dxfId="343" priority="41" operator="equal">
      <formula>"BAJA"</formula>
    </cfRule>
  </conditionalFormatting>
  <conditionalFormatting sqref="I16:I19">
    <cfRule type="cellIs" dxfId="342" priority="38" operator="equal">
      <formula>"EXTREMA"</formula>
    </cfRule>
    <cfRule type="cellIs" dxfId="341" priority="39" operator="equal">
      <formula>"ALTA"</formula>
    </cfRule>
    <cfRule type="cellIs" dxfId="340" priority="40" operator="equal">
      <formula>"MODERADA"</formula>
    </cfRule>
  </conditionalFormatting>
  <conditionalFormatting sqref="G16:G19">
    <cfRule type="colorScale" priority="37">
      <colorScale>
        <cfvo type="num" val="1"/>
        <cfvo type="num" val="3"/>
        <cfvo type="num" val="5"/>
        <color theme="6" tint="-0.499984740745262"/>
        <color rgb="FFFFFF00"/>
        <color rgb="FFC00000"/>
      </colorScale>
    </cfRule>
  </conditionalFormatting>
  <conditionalFormatting sqref="I16:I19">
    <cfRule type="cellIs" dxfId="339" priority="36" operator="equal">
      <formula>"BAJA"</formula>
    </cfRule>
  </conditionalFormatting>
  <conditionalFormatting sqref="I16:I19">
    <cfRule type="cellIs" dxfId="338" priority="33" operator="equal">
      <formula>"EXTREMA"</formula>
    </cfRule>
    <cfRule type="cellIs" dxfId="337" priority="34" operator="equal">
      <formula>"ALTA"</formula>
    </cfRule>
    <cfRule type="cellIs" dxfId="336" priority="35" operator="equal">
      <formula>"MODERADA"</formula>
    </cfRule>
  </conditionalFormatting>
  <conditionalFormatting sqref="G16:G19">
    <cfRule type="colorScale" priority="32">
      <colorScale>
        <cfvo type="num" val="1"/>
        <cfvo type="num" val="3"/>
        <cfvo type="num" val="5"/>
        <color theme="6" tint="-0.499984740745262"/>
        <color rgb="FFFFFF00"/>
        <color rgb="FFC00000"/>
      </colorScale>
    </cfRule>
  </conditionalFormatting>
  <conditionalFormatting sqref="I16:I19">
    <cfRule type="cellIs" dxfId="335" priority="31" operator="equal">
      <formula>"BAJA"</formula>
    </cfRule>
  </conditionalFormatting>
  <conditionalFormatting sqref="I16:I19">
    <cfRule type="cellIs" dxfId="334" priority="28" operator="equal">
      <formula>"EXTREMA"</formula>
    </cfRule>
    <cfRule type="cellIs" dxfId="333" priority="29" operator="equal">
      <formula>"ALTA"</formula>
    </cfRule>
    <cfRule type="cellIs" dxfId="332" priority="30" operator="equal">
      <formula>"MODERADA"</formula>
    </cfRule>
  </conditionalFormatting>
  <conditionalFormatting sqref="P16:P19">
    <cfRule type="cellIs" dxfId="331" priority="27" operator="equal">
      <formula>"BAJA"</formula>
    </cfRule>
  </conditionalFormatting>
  <conditionalFormatting sqref="P16:P19">
    <cfRule type="cellIs" dxfId="330" priority="24" operator="equal">
      <formula>"EXTREMA"</formula>
    </cfRule>
    <cfRule type="cellIs" dxfId="329" priority="25" operator="equal">
      <formula>"ALTA"</formula>
    </cfRule>
    <cfRule type="cellIs" dxfId="328" priority="26" operator="equal">
      <formula>"MODERADA"</formula>
    </cfRule>
  </conditionalFormatting>
  <conditionalFormatting sqref="N16:N19">
    <cfRule type="colorScale" priority="23">
      <colorScale>
        <cfvo type="num" val="1"/>
        <cfvo type="num" val="3"/>
        <cfvo type="num" val="5"/>
        <color theme="6" tint="-0.499984740745262"/>
        <color rgb="FFFFFF00"/>
        <color rgb="FFC00000"/>
      </colorScale>
    </cfRule>
  </conditionalFormatting>
  <conditionalFormatting sqref="P16:P19">
    <cfRule type="cellIs" dxfId="327" priority="22" operator="equal">
      <formula>"BAJA"</formula>
    </cfRule>
  </conditionalFormatting>
  <conditionalFormatting sqref="P16:P19">
    <cfRule type="cellIs" dxfId="326" priority="19" operator="equal">
      <formula>"EXTREMA"</formula>
    </cfRule>
    <cfRule type="cellIs" dxfId="325" priority="20" operator="equal">
      <formula>"ALTA"</formula>
    </cfRule>
    <cfRule type="cellIs" dxfId="324" priority="21" operator="equal">
      <formula>"MODERADA"</formula>
    </cfRule>
  </conditionalFormatting>
  <conditionalFormatting sqref="N16:N19">
    <cfRule type="colorScale" priority="18">
      <colorScale>
        <cfvo type="num" val="1"/>
        <cfvo type="num" val="3"/>
        <cfvo type="num" val="5"/>
        <color theme="6" tint="-0.499984740745262"/>
        <color rgb="FFFFFF00"/>
        <color rgb="FFC00000"/>
      </colorScale>
    </cfRule>
  </conditionalFormatting>
  <conditionalFormatting sqref="P16:P19">
    <cfRule type="cellIs" dxfId="323" priority="17" operator="equal">
      <formula>"BAJA"</formula>
    </cfRule>
  </conditionalFormatting>
  <conditionalFormatting sqref="P16:P19">
    <cfRule type="cellIs" dxfId="322" priority="14" operator="equal">
      <formula>"EXTREMA"</formula>
    </cfRule>
    <cfRule type="cellIs" dxfId="321" priority="15" operator="equal">
      <formula>"ALTA"</formula>
    </cfRule>
    <cfRule type="cellIs" dxfId="320" priority="16" operator="equal">
      <formula>"MODERADA"</formula>
    </cfRule>
  </conditionalFormatting>
  <conditionalFormatting sqref="I10:I14 P13:P14">
    <cfRule type="cellIs" dxfId="319" priority="10" operator="equal">
      <formula>"EXTREMA"</formula>
    </cfRule>
    <cfRule type="cellIs" dxfId="318" priority="11" operator="equal">
      <formula>"ALTA"</formula>
    </cfRule>
    <cfRule type="cellIs" dxfId="317" priority="12" operator="equal">
      <formula>"MODERADA"</formula>
    </cfRule>
    <cfRule type="cellIs" dxfId="316" priority="13" operator="equal">
      <formula>"BAJA"</formula>
    </cfRule>
  </conditionalFormatting>
  <conditionalFormatting sqref="P10:P12">
    <cfRule type="cellIs" dxfId="315" priority="6" operator="equal">
      <formula>"EXTREMA"</formula>
    </cfRule>
    <cfRule type="cellIs" dxfId="314" priority="7" operator="equal">
      <formula>"ALTA"</formula>
    </cfRule>
    <cfRule type="cellIs" dxfId="313" priority="8" operator="equal">
      <formula>"MODERADA"</formula>
    </cfRule>
    <cfRule type="cellIs" dxfId="312" priority="9" operator="equal">
      <formula>"BAJA"</formula>
    </cfRule>
  </conditionalFormatting>
  <conditionalFormatting sqref="I8:I9 P8:P9">
    <cfRule type="cellIs" dxfId="311" priority="5" operator="equal">
      <formula>"BAJA"</formula>
    </cfRule>
  </conditionalFormatting>
  <conditionalFormatting sqref="I8:I9 P8:P9">
    <cfRule type="cellIs" dxfId="310" priority="2" operator="equal">
      <formula>"EXTREMA"</formula>
    </cfRule>
    <cfRule type="cellIs" dxfId="309" priority="3" operator="equal">
      <formula>"ALTA"</formula>
    </cfRule>
    <cfRule type="cellIs" dxfId="308" priority="4" operator="equal">
      <formula>"MODERADA"</formula>
    </cfRule>
  </conditionalFormatting>
  <conditionalFormatting sqref="G8:H9 N8:O9">
    <cfRule type="colorScale" priority="1">
      <colorScale>
        <cfvo type="num" val="1"/>
        <cfvo type="num" val="3"/>
        <cfvo type="num" val="5"/>
        <color theme="6" tint="-0.499984740745262"/>
        <color rgb="FFFFFF00"/>
        <color rgb="FFC00000"/>
      </colorScale>
    </cfRule>
  </conditionalFormatting>
  <printOptions horizontalCentered="1"/>
  <pageMargins left="1.1023622047244095" right="0.11811023622047245" top="0.35433070866141736" bottom="0.15748031496062992" header="0.31496062992125984" footer="0.31496062992125984"/>
  <pageSetup paperSize="5" scale="73" fitToHeight="9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pageSetUpPr autoPageBreaks="0" fitToPage="1"/>
  </sheetPr>
  <dimension ref="A1:AJ40"/>
  <sheetViews>
    <sheetView topLeftCell="V11" zoomScale="64" zoomScaleNormal="64" workbookViewId="0">
      <selection activeCell="AJ12" sqref="AJ12"/>
    </sheetView>
  </sheetViews>
  <sheetFormatPr baseColWidth="10" defaultColWidth="11.42578125" defaultRowHeight="12" x14ac:dyDescent="0.2"/>
  <cols>
    <col min="1" max="1" width="4.7109375" style="1" customWidth="1"/>
    <col min="2" max="2" width="21.7109375" style="1" customWidth="1"/>
    <col min="3" max="3" width="25" style="1" customWidth="1"/>
    <col min="4" max="4" width="21.7109375" style="1" hidden="1" customWidth="1"/>
    <col min="5" max="5" width="29.7109375" style="1" customWidth="1"/>
    <col min="6" max="8" width="6.7109375" style="1" customWidth="1"/>
    <col min="9" max="9" width="6.7109375" style="3" customWidth="1"/>
    <col min="10" max="10" width="23.28515625" style="4" customWidth="1"/>
    <col min="11" max="11" width="6.7109375" style="4" customWidth="1"/>
    <col min="12" max="15" width="6.7109375" style="1" customWidth="1"/>
    <col min="16" max="17" width="6.7109375" style="3" customWidth="1"/>
    <col min="18" max="18" width="24.7109375" style="1" customWidth="1"/>
    <col min="19" max="19" width="6.7109375" style="1" customWidth="1"/>
    <col min="20" max="20" width="21.42578125" style="1" customWidth="1"/>
    <col min="21" max="21" width="19.140625" style="1" customWidth="1"/>
    <col min="22" max="22" width="17.42578125" style="2" customWidth="1"/>
    <col min="23" max="23" width="13.5703125" style="2" hidden="1" customWidth="1"/>
    <col min="24" max="24" width="44" style="1" hidden="1" customWidth="1"/>
    <col min="25" max="25" width="13.5703125" style="2" customWidth="1"/>
    <col min="26" max="26" width="58.28515625" style="1" customWidth="1"/>
    <col min="27" max="27" width="20.140625" style="1" hidden="1" customWidth="1"/>
    <col min="28" max="28" width="39.28515625" style="1" hidden="1" customWidth="1"/>
    <col min="29" max="29" width="17.28515625" style="1" hidden="1" customWidth="1"/>
    <col min="30" max="30" width="55.42578125" style="1" hidden="1" customWidth="1"/>
    <col min="31" max="31" width="17.28515625" style="1" hidden="1" customWidth="1"/>
    <col min="32" max="32" width="60.7109375" style="1" hidden="1" customWidth="1"/>
    <col min="33" max="33" width="26.140625" style="1" customWidth="1"/>
    <col min="34" max="34" width="56.7109375" style="1" customWidth="1"/>
    <col min="35" max="35" width="34.42578125" style="1" customWidth="1"/>
    <col min="36" max="36" width="61.42578125" style="1" customWidth="1"/>
    <col min="37" max="16384" width="11.42578125" style="1"/>
  </cols>
  <sheetData>
    <row r="1" spans="1:36" ht="27.75" customHeight="1" x14ac:dyDescent="0.35">
      <c r="B1" s="248"/>
      <c r="C1" s="242"/>
      <c r="D1" s="70"/>
      <c r="E1" s="238" t="s">
        <v>74</v>
      </c>
      <c r="F1" s="238"/>
      <c r="G1" s="238"/>
      <c r="H1" s="238"/>
      <c r="I1" s="238"/>
      <c r="J1" s="238"/>
      <c r="K1" s="238"/>
      <c r="L1" s="238"/>
      <c r="M1" s="238"/>
      <c r="N1" s="238"/>
      <c r="O1" s="238"/>
      <c r="P1" s="238"/>
      <c r="Q1" s="238"/>
      <c r="R1" s="238"/>
      <c r="S1" s="241" t="s">
        <v>78</v>
      </c>
      <c r="T1" s="241"/>
      <c r="U1" s="241"/>
      <c r="V1" s="242"/>
      <c r="W1" s="242"/>
      <c r="X1" s="242"/>
      <c r="Y1" s="243"/>
    </row>
    <row r="2" spans="1:36" ht="30.75" customHeight="1" x14ac:dyDescent="0.35">
      <c r="B2" s="249"/>
      <c r="C2" s="244"/>
      <c r="D2" s="120"/>
      <c r="E2" s="200"/>
      <c r="F2" s="200"/>
      <c r="G2" s="200"/>
      <c r="H2" s="200"/>
      <c r="I2" s="200"/>
      <c r="J2" s="200"/>
      <c r="K2" s="200"/>
      <c r="L2" s="200"/>
      <c r="M2" s="200"/>
      <c r="N2" s="200"/>
      <c r="O2" s="200"/>
      <c r="P2" s="200"/>
      <c r="Q2" s="200"/>
      <c r="R2" s="200"/>
      <c r="S2" s="200" t="s">
        <v>75</v>
      </c>
      <c r="T2" s="200"/>
      <c r="U2" s="200"/>
      <c r="V2" s="244"/>
      <c r="W2" s="244"/>
      <c r="X2" s="244"/>
      <c r="Y2" s="245"/>
    </row>
    <row r="3" spans="1:36" ht="39.75" customHeight="1" thickBot="1" x14ac:dyDescent="0.4">
      <c r="B3" s="250"/>
      <c r="C3" s="246"/>
      <c r="D3" s="71"/>
      <c r="E3" s="239" t="s">
        <v>77</v>
      </c>
      <c r="F3" s="239"/>
      <c r="G3" s="239"/>
      <c r="H3" s="239"/>
      <c r="I3" s="239"/>
      <c r="J3" s="239"/>
      <c r="K3" s="239"/>
      <c r="L3" s="239"/>
      <c r="M3" s="239"/>
      <c r="N3" s="239"/>
      <c r="O3" s="239"/>
      <c r="P3" s="239"/>
      <c r="Q3" s="239"/>
      <c r="R3" s="239"/>
      <c r="S3" s="239" t="s">
        <v>76</v>
      </c>
      <c r="T3" s="239"/>
      <c r="U3" s="239"/>
      <c r="V3" s="246"/>
      <c r="W3" s="246"/>
      <c r="X3" s="246"/>
      <c r="Y3" s="247"/>
    </row>
    <row r="4" spans="1:36" ht="21" x14ac:dyDescent="0.35">
      <c r="B4" s="117"/>
      <c r="C4" s="117"/>
      <c r="D4" s="61"/>
      <c r="E4" s="131"/>
      <c r="F4" s="131"/>
      <c r="G4" s="131"/>
      <c r="H4" s="131"/>
      <c r="I4" s="131"/>
      <c r="J4" s="131"/>
      <c r="K4" s="131"/>
      <c r="L4" s="131"/>
      <c r="M4" s="131"/>
      <c r="N4" s="131"/>
      <c r="O4" s="131"/>
      <c r="P4" s="131"/>
      <c r="Q4" s="131"/>
      <c r="R4" s="131"/>
      <c r="S4" s="131"/>
      <c r="T4" s="131"/>
      <c r="U4" s="131"/>
      <c r="V4" s="117"/>
      <c r="W4" s="117"/>
      <c r="X4" s="117"/>
      <c r="Y4" s="117"/>
    </row>
    <row r="5" spans="1:36" ht="21" x14ac:dyDescent="0.35">
      <c r="B5" s="117"/>
      <c r="C5" s="117"/>
      <c r="D5" s="61"/>
      <c r="E5" s="131"/>
      <c r="F5" s="131"/>
      <c r="G5" s="131"/>
      <c r="H5" s="131"/>
      <c r="I5" s="131"/>
      <c r="J5" s="131"/>
      <c r="K5" s="131"/>
      <c r="L5" s="131"/>
      <c r="M5" s="131"/>
      <c r="N5" s="131"/>
      <c r="O5" s="131"/>
      <c r="P5" s="131"/>
      <c r="Q5" s="131"/>
      <c r="R5" s="131"/>
      <c r="S5" s="131"/>
      <c r="T5" s="131"/>
      <c r="U5" s="131"/>
      <c r="V5" s="117"/>
      <c r="W5" s="117"/>
      <c r="X5" s="117"/>
      <c r="Y5" s="117"/>
    </row>
    <row r="6" spans="1:36" s="19" customFormat="1" ht="15" x14ac:dyDescent="0.25">
      <c r="A6" s="47"/>
      <c r="B6" s="46"/>
      <c r="C6" s="46"/>
      <c r="I6" s="44"/>
      <c r="J6" s="45"/>
      <c r="K6" s="45"/>
      <c r="P6" s="44"/>
      <c r="Q6" s="44"/>
      <c r="V6" s="44"/>
      <c r="W6" s="44"/>
      <c r="Y6" s="44"/>
    </row>
    <row r="7" spans="1:36" s="35" customFormat="1" ht="30" customHeight="1" x14ac:dyDescent="0.25">
      <c r="A7" s="43"/>
      <c r="B7" s="164" t="s">
        <v>68</v>
      </c>
      <c r="C7" s="164" t="s">
        <v>67</v>
      </c>
      <c r="D7" s="164" t="s">
        <v>66</v>
      </c>
      <c r="E7" s="164" t="s">
        <v>65</v>
      </c>
      <c r="F7" s="165" t="s">
        <v>64</v>
      </c>
      <c r="G7" s="164" t="s">
        <v>63</v>
      </c>
      <c r="H7" s="164"/>
      <c r="I7" s="174" t="s">
        <v>58</v>
      </c>
      <c r="J7" s="168" t="s">
        <v>62</v>
      </c>
      <c r="K7" s="170" t="s">
        <v>61</v>
      </c>
      <c r="L7" s="171"/>
      <c r="M7" s="172" t="s">
        <v>60</v>
      </c>
      <c r="N7" s="164" t="s">
        <v>59</v>
      </c>
      <c r="O7" s="164"/>
      <c r="P7" s="174" t="s">
        <v>58</v>
      </c>
      <c r="Q7" s="165" t="s">
        <v>57</v>
      </c>
      <c r="R7" s="164" t="s">
        <v>56</v>
      </c>
      <c r="S7" s="176" t="s">
        <v>55</v>
      </c>
      <c r="T7" s="164" t="s">
        <v>203</v>
      </c>
      <c r="U7" s="168" t="s">
        <v>53</v>
      </c>
      <c r="V7" s="164" t="s">
        <v>52</v>
      </c>
      <c r="W7" s="166" t="s">
        <v>51</v>
      </c>
      <c r="X7" s="167"/>
      <c r="Y7" s="215" t="s">
        <v>312</v>
      </c>
      <c r="Z7" s="223"/>
      <c r="AA7" s="215" t="s">
        <v>332</v>
      </c>
      <c r="AB7" s="216"/>
      <c r="AC7" s="215" t="s">
        <v>333</v>
      </c>
      <c r="AD7" s="223"/>
      <c r="AE7" s="215" t="s">
        <v>334</v>
      </c>
      <c r="AF7" s="223"/>
      <c r="AG7" s="215" t="s">
        <v>402</v>
      </c>
      <c r="AH7" s="223"/>
      <c r="AI7" s="215" t="s">
        <v>440</v>
      </c>
      <c r="AJ7" s="223"/>
    </row>
    <row r="8" spans="1:36" s="35" customFormat="1" ht="88.5" customHeight="1" x14ac:dyDescent="0.25">
      <c r="A8" s="43"/>
      <c r="B8" s="164"/>
      <c r="C8" s="164"/>
      <c r="D8" s="164"/>
      <c r="E8" s="164"/>
      <c r="F8" s="165"/>
      <c r="G8" s="42" t="s">
        <v>48</v>
      </c>
      <c r="H8" s="118" t="s">
        <v>47</v>
      </c>
      <c r="I8" s="175"/>
      <c r="J8" s="169"/>
      <c r="K8" s="116" t="s">
        <v>50</v>
      </c>
      <c r="L8" s="39" t="s">
        <v>49</v>
      </c>
      <c r="M8" s="173"/>
      <c r="N8" s="38" t="s">
        <v>48</v>
      </c>
      <c r="O8" s="37" t="s">
        <v>47</v>
      </c>
      <c r="P8" s="175"/>
      <c r="Q8" s="165"/>
      <c r="R8" s="164"/>
      <c r="S8" s="176"/>
      <c r="T8" s="164"/>
      <c r="U8" s="169"/>
      <c r="V8" s="164"/>
      <c r="W8" s="36" t="s">
        <v>122</v>
      </c>
      <c r="X8" s="36" t="s">
        <v>45</v>
      </c>
      <c r="Y8" s="36" t="s">
        <v>122</v>
      </c>
      <c r="Z8" s="36" t="s">
        <v>45</v>
      </c>
      <c r="AA8" s="36" t="s">
        <v>122</v>
      </c>
      <c r="AB8" s="36" t="s">
        <v>45</v>
      </c>
      <c r="AC8" s="36" t="s">
        <v>122</v>
      </c>
      <c r="AD8" s="36" t="s">
        <v>45</v>
      </c>
      <c r="AE8" s="36" t="s">
        <v>122</v>
      </c>
      <c r="AF8" s="36" t="s">
        <v>45</v>
      </c>
      <c r="AG8" s="36" t="s">
        <v>122</v>
      </c>
      <c r="AH8" s="36" t="s">
        <v>45</v>
      </c>
      <c r="AI8" s="36" t="s">
        <v>122</v>
      </c>
      <c r="AJ8" s="36" t="s">
        <v>45</v>
      </c>
    </row>
    <row r="9" spans="1:36" s="19" customFormat="1" ht="156.75" customHeight="1" x14ac:dyDescent="0.25">
      <c r="A9" s="29">
        <v>1</v>
      </c>
      <c r="B9" s="22" t="s">
        <v>335</v>
      </c>
      <c r="C9" s="28" t="s">
        <v>336</v>
      </c>
      <c r="D9" s="22"/>
      <c r="E9" s="22" t="s">
        <v>337</v>
      </c>
      <c r="F9" s="23" t="s">
        <v>97</v>
      </c>
      <c r="G9" s="22">
        <v>2</v>
      </c>
      <c r="H9" s="22">
        <v>2</v>
      </c>
      <c r="I9" s="26" t="str">
        <f>INDEX([5]Listas!$L$4:$P$8,G9,H9)</f>
        <v>BAJA</v>
      </c>
      <c r="J9" s="27" t="s">
        <v>338</v>
      </c>
      <c r="K9" s="25" t="s">
        <v>14</v>
      </c>
      <c r="L9" s="25">
        <f>IF('[5]Evaluación de Controles'!F28="X","Probabilidad",IF('[5]Evaluación de Controles'!H28="X","Impacto",))</f>
        <v>0</v>
      </c>
      <c r="M9" s="22">
        <f>'[5]Evaluación de Controles'!X28</f>
        <v>0</v>
      </c>
      <c r="N9" s="22">
        <f>IF('[5]Evaluación de Controles'!F28="X",IF(M9&gt;75,IF(G9&gt;2,G9-2,IF(G9&gt;1,G9-1,G9)),IF(M9&gt;50,IF(G9&gt;1,G9-1,G9),G9)),G9)</f>
        <v>2</v>
      </c>
      <c r="O9" s="22">
        <f>IF('[5]Evaluación de Controles'!H28="X",IF(M9&gt;75,IF(H9&gt;2,H9-2,IF(H9&gt;1,H9-1,H9)),IF(M9&gt;50,IF(H9&gt;1,H9-1,H9),H9)),H9)</f>
        <v>2</v>
      </c>
      <c r="P9" s="26" t="str">
        <f>INDEX([5]Listas!$L$4:$P$8,N9,O9)</f>
        <v>BAJA</v>
      </c>
      <c r="Q9" s="25" t="s">
        <v>159</v>
      </c>
      <c r="R9" s="24" t="s">
        <v>339</v>
      </c>
      <c r="S9" s="23" t="s">
        <v>274</v>
      </c>
      <c r="T9" s="22" t="s">
        <v>340</v>
      </c>
      <c r="U9" s="22" t="s">
        <v>341</v>
      </c>
      <c r="V9" s="22" t="s">
        <v>342</v>
      </c>
      <c r="W9" s="130">
        <v>1</v>
      </c>
      <c r="X9" s="30" t="s">
        <v>343</v>
      </c>
      <c r="Y9" s="145">
        <v>0.25</v>
      </c>
      <c r="Z9" s="146" t="s">
        <v>344</v>
      </c>
      <c r="AA9" s="145"/>
      <c r="AB9" s="146"/>
      <c r="AC9" s="145"/>
      <c r="AD9" s="146"/>
      <c r="AE9" s="145"/>
      <c r="AF9" s="146"/>
      <c r="AG9" s="145">
        <v>1</v>
      </c>
      <c r="AH9" s="146" t="s">
        <v>403</v>
      </c>
      <c r="AI9" s="145">
        <v>1</v>
      </c>
      <c r="AJ9" s="154" t="s">
        <v>443</v>
      </c>
    </row>
    <row r="10" spans="1:36" s="19" customFormat="1" ht="144.75" customHeight="1" x14ac:dyDescent="0.25">
      <c r="A10" s="29">
        <v>1</v>
      </c>
      <c r="B10" s="22" t="s">
        <v>345</v>
      </c>
      <c r="C10" s="28" t="s">
        <v>346</v>
      </c>
      <c r="D10" s="22"/>
      <c r="E10" s="22" t="s">
        <v>337</v>
      </c>
      <c r="F10" s="23" t="s">
        <v>97</v>
      </c>
      <c r="G10" s="22">
        <v>2</v>
      </c>
      <c r="H10" s="22">
        <v>2</v>
      </c>
      <c r="I10" s="26" t="str">
        <f>INDEX([5]Listas!$L$4:$P$8,G10,H10)</f>
        <v>BAJA</v>
      </c>
      <c r="J10" s="27" t="s">
        <v>338</v>
      </c>
      <c r="K10" s="25" t="s">
        <v>14</v>
      </c>
      <c r="L10" s="25" t="str">
        <f>IF('[5]Evaluación de Controles'!F30="X","Probabilidad",IF('[5]Evaluación de Controles'!H30="X","Impacto",))</f>
        <v>Probabilidad</v>
      </c>
      <c r="M10" s="22">
        <f>'[5]Evaluación de Controles'!X30</f>
        <v>70</v>
      </c>
      <c r="N10" s="22">
        <f>IF('[5]Evaluación de Controles'!F30="X",IF(M10&gt;75,IF(G10&gt;2,G10-2,IF(G10&gt;1,G10-1,G10)),IF(M10&gt;50,IF(G10&gt;1,G10-1,G10),G10)),G10)</f>
        <v>1</v>
      </c>
      <c r="O10" s="22">
        <f>IF('[5]Evaluación de Controles'!H30="X",IF(M10&gt;75,IF(H10&gt;2,H10-2,IF(H10&gt;1,H10-1,H10)),IF(M10&gt;50,IF(H10&gt;1,H10-1,H10),H10)),H10)</f>
        <v>2</v>
      </c>
      <c r="P10" s="26" t="str">
        <f>INDEX([5]Listas!$L$4:$P$8,N10,O10)</f>
        <v>BAJA</v>
      </c>
      <c r="Q10" s="25" t="s">
        <v>159</v>
      </c>
      <c r="R10" s="24" t="s">
        <v>339</v>
      </c>
      <c r="S10" s="23" t="s">
        <v>274</v>
      </c>
      <c r="T10" s="22" t="s">
        <v>340</v>
      </c>
      <c r="U10" s="22" t="s">
        <v>341</v>
      </c>
      <c r="V10" s="22" t="s">
        <v>342</v>
      </c>
      <c r="W10" s="130">
        <v>1</v>
      </c>
      <c r="X10" s="30" t="s">
        <v>343</v>
      </c>
      <c r="Y10" s="145">
        <v>0.25</v>
      </c>
      <c r="Z10" s="146" t="s">
        <v>347</v>
      </c>
      <c r="AA10" s="145"/>
      <c r="AB10" s="146"/>
      <c r="AC10" s="145"/>
      <c r="AD10" s="146"/>
      <c r="AE10" s="145"/>
      <c r="AF10" s="146"/>
      <c r="AG10" s="145">
        <v>1</v>
      </c>
      <c r="AH10" s="146" t="s">
        <v>404</v>
      </c>
      <c r="AI10" s="145">
        <v>1</v>
      </c>
      <c r="AJ10" s="154" t="s">
        <v>404</v>
      </c>
    </row>
    <row r="11" spans="1:36" s="19" customFormat="1" ht="193.5" customHeight="1" x14ac:dyDescent="0.25">
      <c r="A11" s="29">
        <v>2</v>
      </c>
      <c r="B11" s="22" t="s">
        <v>348</v>
      </c>
      <c r="C11" s="28" t="s">
        <v>349</v>
      </c>
      <c r="D11" s="22"/>
      <c r="E11" s="22" t="s">
        <v>350</v>
      </c>
      <c r="F11" s="23" t="s">
        <v>97</v>
      </c>
      <c r="G11" s="22">
        <v>3</v>
      </c>
      <c r="H11" s="22">
        <v>3</v>
      </c>
      <c r="I11" s="26" t="str">
        <f>INDEX([5]Listas!$L$4:$P$8,G11,H11)</f>
        <v>ALTA</v>
      </c>
      <c r="J11" s="27" t="s">
        <v>338</v>
      </c>
      <c r="K11" s="25" t="s">
        <v>14</v>
      </c>
      <c r="L11" s="25" t="str">
        <f>IF('[5]Evaluación de Controles'!F31="X","Probabilidad",IF('[5]Evaluación de Controles'!H31="X","Impacto",))</f>
        <v>Probabilidad</v>
      </c>
      <c r="M11" s="22">
        <f>'[5]Evaluación de Controles'!X31</f>
        <v>70</v>
      </c>
      <c r="N11" s="22">
        <f>IF('[5]Evaluación de Controles'!F31="X",IF(M11&gt;75,IF(G11&gt;2,G11-2,IF(G11&gt;1,G11-1,G11)),IF(M11&gt;50,IF(G11&gt;1,G11-1,G11),G11)),G11)</f>
        <v>2</v>
      </c>
      <c r="O11" s="22">
        <f>IF('[5]Evaluación de Controles'!H31="X",IF(M11&gt;75,IF(H11&gt;2,H11-2,IF(H11&gt;1,H11-1,H11)),IF(M11&gt;50,IF(H11&gt;1,H11-1,H11),H11)),H11)</f>
        <v>3</v>
      </c>
      <c r="P11" s="26" t="str">
        <f>INDEX([5]Listas!$L$4:$P$8,N11,O11)</f>
        <v>MODERADA</v>
      </c>
      <c r="Q11" s="25" t="s">
        <v>159</v>
      </c>
      <c r="R11" s="24" t="s">
        <v>351</v>
      </c>
      <c r="S11" s="23" t="s">
        <v>305</v>
      </c>
      <c r="T11" s="22" t="s">
        <v>352</v>
      </c>
      <c r="U11" s="22" t="s">
        <v>353</v>
      </c>
      <c r="V11" s="22" t="s">
        <v>342</v>
      </c>
      <c r="W11" s="130">
        <v>1</v>
      </c>
      <c r="X11" s="30" t="s">
        <v>354</v>
      </c>
      <c r="Y11" s="145">
        <v>0.25</v>
      </c>
      <c r="Z11" s="146" t="s">
        <v>347</v>
      </c>
      <c r="AA11" s="145"/>
      <c r="AB11" s="146"/>
      <c r="AC11" s="145"/>
      <c r="AD11" s="146"/>
      <c r="AE11" s="145"/>
      <c r="AF11" s="146"/>
      <c r="AG11" s="145">
        <v>1</v>
      </c>
      <c r="AH11" s="146" t="s">
        <v>403</v>
      </c>
      <c r="AI11" s="145">
        <v>1</v>
      </c>
      <c r="AJ11" s="154" t="s">
        <v>443</v>
      </c>
    </row>
    <row r="12" spans="1:36" s="19" customFormat="1" ht="149.25" customHeight="1" x14ac:dyDescent="0.25">
      <c r="A12" s="29">
        <v>3</v>
      </c>
      <c r="B12" s="22" t="s">
        <v>355</v>
      </c>
      <c r="C12" s="28" t="s">
        <v>356</v>
      </c>
      <c r="D12" s="22"/>
      <c r="E12" s="22" t="s">
        <v>357</v>
      </c>
      <c r="F12" s="23" t="s">
        <v>16</v>
      </c>
      <c r="G12" s="22">
        <v>3</v>
      </c>
      <c r="H12" s="22">
        <v>3</v>
      </c>
      <c r="I12" s="26" t="str">
        <f>INDEX([5]Listas!$L$4:$P$8,G12,H12)</f>
        <v>ALTA</v>
      </c>
      <c r="J12" s="27" t="s">
        <v>358</v>
      </c>
      <c r="K12" s="25" t="s">
        <v>14</v>
      </c>
      <c r="L12" s="25" t="str">
        <f>IF('[5]Evaluación de Controles'!F32="X","Probabilidad",IF('[5]Evaluación de Controles'!H32="X","Impacto",))</f>
        <v>Probabilidad</v>
      </c>
      <c r="M12" s="22">
        <f>'[5]Evaluación de Controles'!X32</f>
        <v>40</v>
      </c>
      <c r="N12" s="22">
        <f>IF('[5]Evaluación de Controles'!F32="X",IF(M12&gt;75,IF(G12&gt;2,G12-2,IF(G12&gt;1,G12-1,G12)),IF(M12&gt;50,IF(G12&gt;1,G12-1,G12),G12)),G12)</f>
        <v>3</v>
      </c>
      <c r="O12" s="22">
        <f>IF('[5]Evaluación de Controles'!H32="X",IF(M12&gt;75,IF(H12&gt;2,H12-2,IF(H12&gt;1,H12-1,H12)),IF(M12&gt;50,IF(H12&gt;1,H12-1,H12),H12)),H12)</f>
        <v>3</v>
      </c>
      <c r="P12" s="26" t="str">
        <f>INDEX([5]Listas!$L$4:$P$8,N12,O12)</f>
        <v>ALTA</v>
      </c>
      <c r="Q12" s="25" t="s">
        <v>159</v>
      </c>
      <c r="R12" s="24" t="s">
        <v>359</v>
      </c>
      <c r="S12" s="23" t="s">
        <v>305</v>
      </c>
      <c r="T12" s="22" t="s">
        <v>360</v>
      </c>
      <c r="U12" s="22" t="s">
        <v>361</v>
      </c>
      <c r="V12" s="22" t="s">
        <v>362</v>
      </c>
      <c r="W12" s="130">
        <v>1</v>
      </c>
      <c r="X12" s="30" t="s">
        <v>363</v>
      </c>
      <c r="Y12" s="145">
        <v>0.25</v>
      </c>
      <c r="Z12" s="146" t="s">
        <v>364</v>
      </c>
      <c r="AA12" s="145"/>
      <c r="AB12" s="146"/>
      <c r="AC12" s="145"/>
      <c r="AD12" s="146"/>
      <c r="AE12" s="145"/>
      <c r="AF12" s="146"/>
      <c r="AG12" s="145">
        <v>0.5</v>
      </c>
      <c r="AH12" s="154" t="s">
        <v>405</v>
      </c>
      <c r="AI12" s="145">
        <v>0.5</v>
      </c>
      <c r="AJ12" s="154" t="s">
        <v>442</v>
      </c>
    </row>
    <row r="13" spans="1:36" s="19" customFormat="1" ht="178.5" customHeight="1" x14ac:dyDescent="0.25">
      <c r="A13" s="29">
        <v>4</v>
      </c>
      <c r="B13" s="22" t="s">
        <v>365</v>
      </c>
      <c r="C13" s="28" t="s">
        <v>366</v>
      </c>
      <c r="D13" s="22"/>
      <c r="E13" s="22" t="s">
        <v>367</v>
      </c>
      <c r="F13" s="23" t="s">
        <v>16</v>
      </c>
      <c r="G13" s="22">
        <v>3</v>
      </c>
      <c r="H13" s="22">
        <v>2</v>
      </c>
      <c r="I13" s="26" t="str">
        <f>INDEX([5]Listas!$L$4:$P$8,G13,H13)</f>
        <v>MODERADA</v>
      </c>
      <c r="J13" s="27" t="s">
        <v>368</v>
      </c>
      <c r="K13" s="25" t="s">
        <v>14</v>
      </c>
      <c r="L13" s="25" t="str">
        <f>IF('[5]Evaluación de Controles'!F33="X","Probabilidad",IF('[5]Evaluación de Controles'!H33="X","Impacto",))</f>
        <v>Probabilidad</v>
      </c>
      <c r="M13" s="22">
        <f>'[5]Evaluación de Controles'!X33</f>
        <v>40</v>
      </c>
      <c r="N13" s="22">
        <f>IF('[5]Evaluación de Controles'!F33="X",IF(M13&gt;75,IF(G13&gt;2,G13-2,IF(G13&gt;1,G13-1,G13)),IF(M13&gt;50,IF(G13&gt;1,G13-1,G13),G13)),G13)</f>
        <v>3</v>
      </c>
      <c r="O13" s="22">
        <f>IF('[5]Evaluación de Controles'!H33="X",IF(M13&gt;75,IF(H13&gt;2,H13-2,IF(H13&gt;1,H13-1,H13)),IF(M13&gt;50,IF(H13&gt;1,H13-1,H13),H13)),H13)</f>
        <v>2</v>
      </c>
      <c r="P13" s="26" t="str">
        <f>INDEX([5]Listas!$L$4:$P$8,N13,O13)</f>
        <v>MODERADA</v>
      </c>
      <c r="Q13" s="25" t="s">
        <v>159</v>
      </c>
      <c r="R13" s="24" t="s">
        <v>369</v>
      </c>
      <c r="S13" s="23" t="s">
        <v>210</v>
      </c>
      <c r="T13" s="22" t="s">
        <v>360</v>
      </c>
      <c r="U13" s="22" t="s">
        <v>370</v>
      </c>
      <c r="V13" s="22" t="s">
        <v>362</v>
      </c>
      <c r="W13" s="130">
        <v>1</v>
      </c>
      <c r="X13" s="30" t="s">
        <v>371</v>
      </c>
      <c r="Y13" s="145">
        <v>0.25</v>
      </c>
      <c r="Z13" s="146" t="s">
        <v>372</v>
      </c>
      <c r="AA13" s="145"/>
      <c r="AB13" s="146"/>
      <c r="AC13" s="145"/>
      <c r="AD13" s="146"/>
      <c r="AE13" s="145"/>
      <c r="AF13" s="146"/>
      <c r="AG13" s="145">
        <v>0.5</v>
      </c>
      <c r="AH13" s="154" t="s">
        <v>372</v>
      </c>
      <c r="AI13" s="145">
        <v>0.5</v>
      </c>
      <c r="AJ13" s="154" t="s">
        <v>441</v>
      </c>
    </row>
    <row r="14" spans="1:36" s="19" customFormat="1" ht="12" customHeight="1" x14ac:dyDescent="0.25">
      <c r="A14" s="29"/>
      <c r="B14" s="22"/>
      <c r="C14" s="28"/>
      <c r="D14" s="22"/>
      <c r="E14" s="22"/>
      <c r="F14" s="23"/>
      <c r="G14" s="22"/>
      <c r="H14" s="22"/>
      <c r="I14" s="26"/>
      <c r="J14" s="27"/>
      <c r="K14" s="25"/>
      <c r="L14" s="25"/>
      <c r="M14" s="22"/>
      <c r="N14" s="22"/>
      <c r="O14" s="22"/>
      <c r="P14" s="26"/>
      <c r="Q14" s="25"/>
      <c r="R14" s="24"/>
      <c r="S14" s="23"/>
      <c r="T14" s="22"/>
      <c r="U14" s="22"/>
      <c r="V14" s="22"/>
      <c r="W14" s="132"/>
      <c r="X14" s="87"/>
      <c r="Y14" s="132"/>
      <c r="Z14" s="87"/>
    </row>
    <row r="15" spans="1:36" s="19" customFormat="1" ht="4.5" customHeight="1" x14ac:dyDescent="0.25">
      <c r="A15" s="29"/>
      <c r="B15" s="22"/>
      <c r="C15" s="28"/>
      <c r="D15" s="22"/>
      <c r="E15" s="22"/>
      <c r="F15" s="23"/>
      <c r="G15" s="22"/>
      <c r="H15" s="22"/>
      <c r="I15" s="26"/>
      <c r="J15" s="27"/>
      <c r="K15" s="25"/>
      <c r="L15" s="25"/>
      <c r="M15" s="22"/>
      <c r="N15" s="22"/>
      <c r="O15" s="22"/>
      <c r="P15" s="26"/>
      <c r="Q15" s="25"/>
      <c r="R15" s="24"/>
      <c r="S15" s="23"/>
      <c r="T15" s="22"/>
      <c r="U15" s="22"/>
      <c r="V15" s="22"/>
      <c r="W15" s="132"/>
      <c r="X15" s="87"/>
      <c r="Y15" s="132"/>
      <c r="Z15" s="87"/>
    </row>
    <row r="16" spans="1:36" x14ac:dyDescent="0.2">
      <c r="D16" s="7"/>
      <c r="P16" s="1"/>
      <c r="Q16" s="1"/>
      <c r="V16" s="1"/>
      <c r="W16" s="1"/>
      <c r="Y16" s="1"/>
    </row>
    <row r="17" spans="2:25" x14ac:dyDescent="0.2">
      <c r="D17" s="7"/>
      <c r="G17" s="189" t="s">
        <v>6</v>
      </c>
      <c r="H17" s="189"/>
      <c r="I17" s="10">
        <f>COUNTIF(I10:I13,"BAJA")</f>
        <v>1</v>
      </c>
      <c r="J17" s="1"/>
      <c r="K17" s="1"/>
      <c r="N17" s="189" t="s">
        <v>6</v>
      </c>
      <c r="O17" s="189"/>
      <c r="P17" s="10">
        <f>COUNTIF(P10:P13,"BAJA")</f>
        <v>1</v>
      </c>
      <c r="Q17" s="1"/>
      <c r="V17" s="1"/>
      <c r="W17" s="1"/>
      <c r="Y17" s="1"/>
    </row>
    <row r="18" spans="2:25" x14ac:dyDescent="0.2">
      <c r="D18" s="7"/>
      <c r="G18" s="189" t="s">
        <v>5</v>
      </c>
      <c r="H18" s="189"/>
      <c r="I18" s="10">
        <f>COUNTIF(I10:I13,"MODERADA")</f>
        <v>1</v>
      </c>
      <c r="J18" s="1"/>
      <c r="K18" s="1"/>
      <c r="N18" s="189" t="s">
        <v>5</v>
      </c>
      <c r="O18" s="189"/>
      <c r="P18" s="10">
        <f>COUNTIF(P10:P13,"MODERADA")</f>
        <v>2</v>
      </c>
      <c r="Q18" s="1"/>
      <c r="V18" s="1"/>
      <c r="W18" s="1"/>
      <c r="Y18" s="1"/>
    </row>
    <row r="19" spans="2:25" x14ac:dyDescent="0.2">
      <c r="B19" s="15"/>
      <c r="D19" s="7"/>
      <c r="E19" s="15"/>
      <c r="G19" s="189" t="s">
        <v>4</v>
      </c>
      <c r="H19" s="189"/>
      <c r="I19" s="10">
        <f>COUNTIF(I10:I13,"ALTA")</f>
        <v>2</v>
      </c>
      <c r="J19" s="1"/>
      <c r="K19" s="1"/>
      <c r="N19" s="189" t="s">
        <v>4</v>
      </c>
      <c r="O19" s="189"/>
      <c r="P19" s="10">
        <f>COUNTIF(P10:P13,"ALTA")</f>
        <v>1</v>
      </c>
      <c r="Q19" s="1"/>
      <c r="V19" s="1"/>
      <c r="W19" s="1"/>
      <c r="Y19" s="1"/>
    </row>
    <row r="20" spans="2:25" ht="15.75" x14ac:dyDescent="0.2">
      <c r="B20" s="14" t="s">
        <v>3</v>
      </c>
      <c r="D20" s="7"/>
      <c r="E20" s="13" t="s">
        <v>2</v>
      </c>
      <c r="G20" s="189" t="s">
        <v>1</v>
      </c>
      <c r="H20" s="189"/>
      <c r="I20" s="10">
        <f>COUNTIF(I10:I13,"EXTREMA")</f>
        <v>0</v>
      </c>
      <c r="J20" s="1"/>
      <c r="K20" s="1"/>
      <c r="N20" s="189" t="s">
        <v>1</v>
      </c>
      <c r="O20" s="189"/>
      <c r="P20" s="10">
        <f>COUNTIF(P10:P13,"EXTREMA")</f>
        <v>0</v>
      </c>
      <c r="Q20" s="1"/>
      <c r="V20" s="1"/>
      <c r="W20" s="1"/>
      <c r="Y20" s="1"/>
    </row>
    <row r="21" spans="2:25" x14ac:dyDescent="0.2">
      <c r="I21" s="1"/>
      <c r="J21" s="1"/>
      <c r="K21" s="1"/>
      <c r="P21" s="1"/>
      <c r="Q21" s="1"/>
      <c r="V21" s="1"/>
      <c r="W21" s="1"/>
      <c r="Y21" s="1"/>
    </row>
    <row r="22" spans="2:25" ht="15.75" x14ac:dyDescent="0.2">
      <c r="B22" s="6"/>
      <c r="C22" s="5"/>
      <c r="D22" s="7"/>
      <c r="I22" s="1"/>
      <c r="J22" s="1"/>
      <c r="K22" s="1"/>
      <c r="P22" s="1"/>
      <c r="Q22" s="1"/>
      <c r="V22" s="1"/>
      <c r="W22" s="1"/>
      <c r="Y22" s="1"/>
    </row>
    <row r="23" spans="2:25" x14ac:dyDescent="0.2">
      <c r="D23" s="7"/>
      <c r="I23" s="1"/>
      <c r="J23" s="1"/>
      <c r="K23" s="1"/>
      <c r="P23" s="1"/>
      <c r="Q23" s="1"/>
      <c r="V23" s="1"/>
      <c r="W23" s="1"/>
      <c r="Y23" s="1"/>
    </row>
    <row r="24" spans="2:25" x14ac:dyDescent="0.2">
      <c r="D24" s="7"/>
      <c r="I24" s="1"/>
      <c r="J24" s="1"/>
      <c r="K24" s="1"/>
      <c r="P24" s="1"/>
      <c r="Q24" s="1"/>
      <c r="V24" s="1"/>
      <c r="W24" s="1"/>
      <c r="Y24" s="1"/>
    </row>
    <row r="25" spans="2:25" x14ac:dyDescent="0.2">
      <c r="D25" s="7"/>
      <c r="I25" s="1"/>
      <c r="J25" s="1"/>
      <c r="K25" s="1"/>
      <c r="P25" s="1"/>
      <c r="Q25" s="1"/>
      <c r="V25" s="1"/>
      <c r="W25" s="1"/>
      <c r="Y25" s="1"/>
    </row>
    <row r="26" spans="2:25" x14ac:dyDescent="0.2">
      <c r="D26" s="7"/>
      <c r="I26" s="1"/>
      <c r="J26" s="1"/>
      <c r="K26" s="1"/>
      <c r="P26" s="1"/>
      <c r="Q26" s="1"/>
      <c r="V26" s="1"/>
      <c r="W26" s="1"/>
      <c r="Y26" s="1"/>
    </row>
    <row r="27" spans="2:25" x14ac:dyDescent="0.2">
      <c r="D27" s="7"/>
      <c r="I27" s="1"/>
      <c r="J27" s="1"/>
      <c r="K27" s="1"/>
      <c r="P27" s="1"/>
      <c r="Q27" s="1"/>
      <c r="V27" s="1"/>
      <c r="W27" s="1"/>
      <c r="Y27" s="1"/>
    </row>
    <row r="28" spans="2:25" x14ac:dyDescent="0.2">
      <c r="D28" s="7"/>
      <c r="I28" s="1"/>
      <c r="J28" s="1"/>
      <c r="K28" s="1"/>
      <c r="P28" s="1"/>
      <c r="Q28" s="1"/>
      <c r="V28" s="1"/>
      <c r="W28" s="1"/>
      <c r="Y28" s="1"/>
    </row>
    <row r="29" spans="2:25" x14ac:dyDescent="0.2">
      <c r="D29" s="7"/>
      <c r="I29" s="1"/>
      <c r="J29" s="1"/>
      <c r="K29" s="1"/>
      <c r="P29" s="1"/>
      <c r="Q29" s="1"/>
      <c r="V29" s="1"/>
      <c r="W29" s="1"/>
      <c r="Y29" s="1"/>
    </row>
    <row r="30" spans="2:25" x14ac:dyDescent="0.2">
      <c r="D30" s="7"/>
      <c r="I30" s="1"/>
      <c r="J30" s="1"/>
      <c r="K30" s="1"/>
      <c r="P30" s="1"/>
      <c r="Q30" s="1"/>
      <c r="V30" s="1"/>
      <c r="W30" s="1"/>
      <c r="Y30" s="1"/>
    </row>
    <row r="31" spans="2:25" x14ac:dyDescent="0.2">
      <c r="D31" s="7"/>
      <c r="I31" s="1"/>
      <c r="J31" s="1"/>
      <c r="K31" s="1"/>
      <c r="P31" s="1"/>
      <c r="Q31" s="1"/>
      <c r="V31" s="1"/>
      <c r="W31" s="1"/>
      <c r="Y31" s="1"/>
    </row>
    <row r="32" spans="2:25" x14ac:dyDescent="0.2">
      <c r="D32" s="7"/>
      <c r="I32" s="1"/>
      <c r="J32" s="1"/>
      <c r="K32" s="1"/>
      <c r="P32" s="1"/>
      <c r="Q32" s="1"/>
      <c r="V32" s="1"/>
      <c r="W32" s="1"/>
      <c r="Y32" s="1"/>
    </row>
    <row r="33" spans="4:25" x14ac:dyDescent="0.2">
      <c r="D33" s="7"/>
      <c r="I33" s="1"/>
      <c r="J33" s="1"/>
      <c r="K33" s="1"/>
      <c r="P33" s="1"/>
      <c r="Q33" s="1"/>
      <c r="V33" s="1"/>
      <c r="W33" s="1"/>
      <c r="Y33" s="1"/>
    </row>
    <row r="34" spans="4:25" x14ac:dyDescent="0.2">
      <c r="D34" s="7"/>
      <c r="I34" s="1"/>
      <c r="J34" s="1"/>
      <c r="K34" s="1"/>
      <c r="P34" s="1"/>
      <c r="Q34" s="1"/>
      <c r="V34" s="1"/>
      <c r="W34" s="1"/>
      <c r="Y34" s="1"/>
    </row>
    <row r="35" spans="4:25" x14ac:dyDescent="0.2">
      <c r="D35" s="7"/>
      <c r="I35" s="1"/>
      <c r="J35" s="1"/>
      <c r="K35" s="1"/>
      <c r="P35" s="1"/>
      <c r="Q35" s="1"/>
      <c r="V35" s="1"/>
      <c r="W35" s="1"/>
      <c r="Y35" s="1"/>
    </row>
    <row r="36" spans="4:25" x14ac:dyDescent="0.2">
      <c r="D36" s="7"/>
      <c r="I36" s="1"/>
      <c r="J36" s="1"/>
      <c r="K36" s="1"/>
      <c r="P36" s="1"/>
      <c r="Q36" s="1"/>
      <c r="V36" s="1"/>
      <c r="W36" s="1"/>
      <c r="Y36" s="1"/>
    </row>
    <row r="37" spans="4:25" x14ac:dyDescent="0.2">
      <c r="D37" s="7"/>
      <c r="I37" s="1"/>
      <c r="J37" s="1"/>
      <c r="K37" s="1"/>
      <c r="P37" s="1"/>
      <c r="Q37" s="1"/>
      <c r="V37" s="1"/>
      <c r="W37" s="1"/>
      <c r="Y37" s="1"/>
    </row>
    <row r="38" spans="4:25" x14ac:dyDescent="0.2">
      <c r="D38" s="7"/>
      <c r="I38" s="1"/>
      <c r="J38" s="1"/>
      <c r="K38" s="1"/>
      <c r="P38" s="1"/>
      <c r="Q38" s="1"/>
      <c r="V38" s="1"/>
      <c r="W38" s="1"/>
      <c r="Y38" s="1"/>
    </row>
    <row r="39" spans="4:25" x14ac:dyDescent="0.2">
      <c r="D39" s="7"/>
      <c r="I39" s="1"/>
      <c r="J39" s="1"/>
      <c r="K39" s="1"/>
      <c r="P39" s="1"/>
      <c r="Q39" s="1"/>
      <c r="V39" s="1"/>
      <c r="W39" s="1"/>
      <c r="Y39" s="1"/>
    </row>
    <row r="40" spans="4:25" x14ac:dyDescent="0.2">
      <c r="D40" s="7"/>
      <c r="I40" s="1"/>
      <c r="J40" s="1"/>
      <c r="K40" s="1"/>
      <c r="P40" s="1"/>
      <c r="Q40" s="1"/>
      <c r="V40" s="1"/>
      <c r="W40" s="1"/>
      <c r="Y40" s="1"/>
    </row>
  </sheetData>
  <mergeCells count="40">
    <mergeCell ref="G20:H20"/>
    <mergeCell ref="N20:O20"/>
    <mergeCell ref="AC7:AD7"/>
    <mergeCell ref="AE7:AF7"/>
    <mergeCell ref="G18:H18"/>
    <mergeCell ref="N18:O18"/>
    <mergeCell ref="G19:H19"/>
    <mergeCell ref="N19:O19"/>
    <mergeCell ref="S7:S8"/>
    <mergeCell ref="G7:H7"/>
    <mergeCell ref="W7:X7"/>
    <mergeCell ref="Y7:Z7"/>
    <mergeCell ref="AA7:AB7"/>
    <mergeCell ref="P7:P8"/>
    <mergeCell ref="G17:H17"/>
    <mergeCell ref="N17:O17"/>
    <mergeCell ref="V7:V8"/>
    <mergeCell ref="Q7:Q8"/>
    <mergeCell ref="R7:R8"/>
    <mergeCell ref="I7:I8"/>
    <mergeCell ref="J7:J8"/>
    <mergeCell ref="K7:L7"/>
    <mergeCell ref="M7:M8"/>
    <mergeCell ref="N7:O7"/>
    <mergeCell ref="AI7:AJ7"/>
    <mergeCell ref="AG7:AH7"/>
    <mergeCell ref="B1:C3"/>
    <mergeCell ref="E1:R2"/>
    <mergeCell ref="S1:U1"/>
    <mergeCell ref="V1:Y3"/>
    <mergeCell ref="S2:U2"/>
    <mergeCell ref="E3:R3"/>
    <mergeCell ref="S3:U3"/>
    <mergeCell ref="B7:B8"/>
    <mergeCell ref="C7:C8"/>
    <mergeCell ref="D7:D8"/>
    <mergeCell ref="E7:E8"/>
    <mergeCell ref="F7:F8"/>
    <mergeCell ref="T7:T8"/>
    <mergeCell ref="U7:U8"/>
  </mergeCells>
  <conditionalFormatting sqref="I16:I1048576 P16:P1048576 I6 P6">
    <cfRule type="cellIs" dxfId="307" priority="72" operator="equal">
      <formula>"BAJA"</formula>
    </cfRule>
  </conditionalFormatting>
  <conditionalFormatting sqref="I16:I1048576 P16:P1048576 I6 P6">
    <cfRule type="cellIs" dxfId="306" priority="69" operator="equal">
      <formula>"EXTREMA"</formula>
    </cfRule>
    <cfRule type="cellIs" dxfId="305" priority="70" operator="equal">
      <formula>"ALTA"</formula>
    </cfRule>
    <cfRule type="cellIs" dxfId="304" priority="71" operator="equal">
      <formula>"MODERADA"</formula>
    </cfRule>
  </conditionalFormatting>
  <conditionalFormatting sqref="F16:G1048576 G13:H15 G10:H11 F6:G6 N6:O6 N16:O1048576">
    <cfRule type="colorScale" priority="68">
      <colorScale>
        <cfvo type="num" val="1"/>
        <cfvo type="num" val="3"/>
        <cfvo type="num" val="5"/>
        <color theme="6" tint="-0.499984740745262"/>
        <color rgb="FFFFFF00"/>
        <color rgb="FFC00000"/>
      </colorScale>
    </cfRule>
  </conditionalFormatting>
  <conditionalFormatting sqref="I17:I20">
    <cfRule type="cellIs" dxfId="303" priority="67" operator="equal">
      <formula>"BAJA"</formula>
    </cfRule>
  </conditionalFormatting>
  <conditionalFormatting sqref="I17:I20">
    <cfRule type="cellIs" dxfId="302" priority="64" operator="equal">
      <formula>"EXTREMA"</formula>
    </cfRule>
    <cfRule type="cellIs" dxfId="301" priority="65" operator="equal">
      <formula>"ALTA"</formula>
    </cfRule>
    <cfRule type="cellIs" dxfId="300" priority="66" operator="equal">
      <formula>"MODERADA"</formula>
    </cfRule>
  </conditionalFormatting>
  <conditionalFormatting sqref="G17:G20">
    <cfRule type="colorScale" priority="63">
      <colorScale>
        <cfvo type="num" val="1"/>
        <cfvo type="num" val="3"/>
        <cfvo type="num" val="5"/>
        <color theme="6" tint="-0.499984740745262"/>
        <color rgb="FFFFFF00"/>
        <color rgb="FFC00000"/>
      </colorScale>
    </cfRule>
  </conditionalFormatting>
  <conditionalFormatting sqref="I17:I20">
    <cfRule type="cellIs" dxfId="299" priority="62" operator="equal">
      <formula>"BAJA"</formula>
    </cfRule>
  </conditionalFormatting>
  <conditionalFormatting sqref="I17:I20">
    <cfRule type="cellIs" dxfId="298" priority="59" operator="equal">
      <formula>"EXTREMA"</formula>
    </cfRule>
    <cfRule type="cellIs" dxfId="297" priority="60" operator="equal">
      <formula>"ALTA"</formula>
    </cfRule>
    <cfRule type="cellIs" dxfId="296" priority="61" operator="equal">
      <formula>"MODERADA"</formula>
    </cfRule>
  </conditionalFormatting>
  <conditionalFormatting sqref="G17:G20">
    <cfRule type="colorScale" priority="58">
      <colorScale>
        <cfvo type="num" val="1"/>
        <cfvo type="num" val="3"/>
        <cfvo type="num" val="5"/>
        <color theme="6" tint="-0.499984740745262"/>
        <color rgb="FFFFFF00"/>
        <color rgb="FFC00000"/>
      </colorScale>
    </cfRule>
  </conditionalFormatting>
  <conditionalFormatting sqref="I17:I20">
    <cfRule type="cellIs" dxfId="295" priority="57" operator="equal">
      <formula>"BAJA"</formula>
    </cfRule>
  </conditionalFormatting>
  <conditionalFormatting sqref="I17:I20">
    <cfRule type="cellIs" dxfId="294" priority="54" operator="equal">
      <formula>"EXTREMA"</formula>
    </cfRule>
    <cfRule type="cellIs" dxfId="293" priority="55" operator="equal">
      <formula>"ALTA"</formula>
    </cfRule>
    <cfRule type="cellIs" dxfId="292" priority="56" operator="equal">
      <formula>"MODERADA"</formula>
    </cfRule>
  </conditionalFormatting>
  <conditionalFormatting sqref="G17:G20">
    <cfRule type="colorScale" priority="53">
      <colorScale>
        <cfvo type="num" val="1"/>
        <cfvo type="num" val="3"/>
        <cfvo type="num" val="5"/>
        <color theme="6" tint="-0.499984740745262"/>
        <color rgb="FFFFFF00"/>
        <color rgb="FFC00000"/>
      </colorScale>
    </cfRule>
  </conditionalFormatting>
  <conditionalFormatting sqref="I17:I20">
    <cfRule type="cellIs" dxfId="291" priority="52" operator="equal">
      <formula>"BAJA"</formula>
    </cfRule>
  </conditionalFormatting>
  <conditionalFormatting sqref="I17:I20">
    <cfRule type="cellIs" dxfId="290" priority="49" operator="equal">
      <formula>"EXTREMA"</formula>
    </cfRule>
    <cfRule type="cellIs" dxfId="289" priority="50" operator="equal">
      <formula>"ALTA"</formula>
    </cfRule>
    <cfRule type="cellIs" dxfId="288" priority="51" operator="equal">
      <formula>"MODERADA"</formula>
    </cfRule>
  </conditionalFormatting>
  <conditionalFormatting sqref="P17:P20">
    <cfRule type="cellIs" dxfId="287" priority="48" operator="equal">
      <formula>"BAJA"</formula>
    </cfRule>
  </conditionalFormatting>
  <conditionalFormatting sqref="P17:P20">
    <cfRule type="cellIs" dxfId="286" priority="45" operator="equal">
      <formula>"EXTREMA"</formula>
    </cfRule>
    <cfRule type="cellIs" dxfId="285" priority="46" operator="equal">
      <formula>"ALTA"</formula>
    </cfRule>
    <cfRule type="cellIs" dxfId="284" priority="47" operator="equal">
      <formula>"MODERADA"</formula>
    </cfRule>
  </conditionalFormatting>
  <conditionalFormatting sqref="N17:N20">
    <cfRule type="colorScale" priority="44">
      <colorScale>
        <cfvo type="num" val="1"/>
        <cfvo type="num" val="3"/>
        <cfvo type="num" val="5"/>
        <color theme="6" tint="-0.499984740745262"/>
        <color rgb="FFFFFF00"/>
        <color rgb="FFC00000"/>
      </colorScale>
    </cfRule>
  </conditionalFormatting>
  <conditionalFormatting sqref="P17:P20">
    <cfRule type="cellIs" dxfId="283" priority="43" operator="equal">
      <formula>"BAJA"</formula>
    </cfRule>
  </conditionalFormatting>
  <conditionalFormatting sqref="P17:P20">
    <cfRule type="cellIs" dxfId="282" priority="40" operator="equal">
      <formula>"EXTREMA"</formula>
    </cfRule>
    <cfRule type="cellIs" dxfId="281" priority="41" operator="equal">
      <formula>"ALTA"</formula>
    </cfRule>
    <cfRule type="cellIs" dxfId="280" priority="42" operator="equal">
      <formula>"MODERADA"</formula>
    </cfRule>
  </conditionalFormatting>
  <conditionalFormatting sqref="N17:N20">
    <cfRule type="colorScale" priority="39">
      <colorScale>
        <cfvo type="num" val="1"/>
        <cfvo type="num" val="3"/>
        <cfvo type="num" val="5"/>
        <color theme="6" tint="-0.499984740745262"/>
        <color rgb="FFFFFF00"/>
        <color rgb="FFC00000"/>
      </colorScale>
    </cfRule>
  </conditionalFormatting>
  <conditionalFormatting sqref="P17:P20">
    <cfRule type="cellIs" dxfId="279" priority="38" operator="equal">
      <formula>"BAJA"</formula>
    </cfRule>
  </conditionalFormatting>
  <conditionalFormatting sqref="P17:P20">
    <cfRule type="cellIs" dxfId="278" priority="35" operator="equal">
      <formula>"EXTREMA"</formula>
    </cfRule>
    <cfRule type="cellIs" dxfId="277" priority="36" operator="equal">
      <formula>"ALTA"</formula>
    </cfRule>
    <cfRule type="cellIs" dxfId="276" priority="37" operator="equal">
      <formula>"MODERADA"</formula>
    </cfRule>
  </conditionalFormatting>
  <conditionalFormatting sqref="N17:N20">
    <cfRule type="colorScale" priority="34">
      <colorScale>
        <cfvo type="num" val="1"/>
        <cfvo type="num" val="3"/>
        <cfvo type="num" val="5"/>
        <color theme="6" tint="-0.499984740745262"/>
        <color rgb="FFFFFF00"/>
        <color rgb="FFC00000"/>
      </colorScale>
    </cfRule>
  </conditionalFormatting>
  <conditionalFormatting sqref="P17:P20">
    <cfRule type="cellIs" dxfId="275" priority="33" operator="equal">
      <formula>"BAJA"</formula>
    </cfRule>
  </conditionalFormatting>
  <conditionalFormatting sqref="P17:P20">
    <cfRule type="cellIs" dxfId="274" priority="30" operator="equal">
      <formula>"EXTREMA"</formula>
    </cfRule>
    <cfRule type="cellIs" dxfId="273" priority="31" operator="equal">
      <formula>"ALTA"</formula>
    </cfRule>
    <cfRule type="cellIs" dxfId="272" priority="32" operator="equal">
      <formula>"MODERADA"</formula>
    </cfRule>
  </conditionalFormatting>
  <conditionalFormatting sqref="I13:I15 I10:I11">
    <cfRule type="cellIs" dxfId="271" priority="26" operator="equal">
      <formula>"EXTREMA"</formula>
    </cfRule>
    <cfRule type="cellIs" dxfId="270" priority="27" operator="equal">
      <formula>"ALTA"</formula>
    </cfRule>
    <cfRule type="cellIs" dxfId="269" priority="28" operator="equal">
      <formula>"MODERADA"</formula>
    </cfRule>
    <cfRule type="cellIs" dxfId="268" priority="29" operator="equal">
      <formula>"BAJA"</formula>
    </cfRule>
  </conditionalFormatting>
  <conditionalFormatting sqref="P10:P15">
    <cfRule type="cellIs" dxfId="267" priority="22" operator="equal">
      <formula>"EXTREMA"</formula>
    </cfRule>
    <cfRule type="cellIs" dxfId="266" priority="23" operator="equal">
      <formula>"ALTA"</formula>
    </cfRule>
    <cfRule type="cellIs" dxfId="265" priority="24" operator="equal">
      <formula>"MODERADA"</formula>
    </cfRule>
    <cfRule type="cellIs" dxfId="264" priority="25" operator="equal">
      <formula>"BAJA"</formula>
    </cfRule>
  </conditionalFormatting>
  <conditionalFormatting sqref="N10:O15">
    <cfRule type="colorScale" priority="21">
      <colorScale>
        <cfvo type="num" val="1"/>
        <cfvo type="num" val="3"/>
        <cfvo type="num" val="5"/>
        <color theme="6" tint="-0.499984740745262"/>
        <color rgb="FFFFFF00"/>
        <color rgb="FFC00000"/>
      </colorScale>
    </cfRule>
  </conditionalFormatting>
  <conditionalFormatting sqref="G12:H12">
    <cfRule type="colorScale" priority="20">
      <colorScale>
        <cfvo type="num" val="1"/>
        <cfvo type="num" val="3"/>
        <cfvo type="num" val="5"/>
        <color theme="6" tint="-0.499984740745262"/>
        <color rgb="FFFFFF00"/>
        <color rgb="FFC00000"/>
      </colorScale>
    </cfRule>
  </conditionalFormatting>
  <conditionalFormatting sqref="I12">
    <cfRule type="cellIs" dxfId="263" priority="16" operator="equal">
      <formula>"EXTREMA"</formula>
    </cfRule>
    <cfRule type="cellIs" dxfId="262" priority="17" operator="equal">
      <formula>"ALTA"</formula>
    </cfRule>
    <cfRule type="cellIs" dxfId="261" priority="18" operator="equal">
      <formula>"MODERADA"</formula>
    </cfRule>
    <cfRule type="cellIs" dxfId="260" priority="19" operator="equal">
      <formula>"BAJA"</formula>
    </cfRule>
  </conditionalFormatting>
  <conditionalFormatting sqref="I7:I8 P7:P8">
    <cfRule type="cellIs" dxfId="259" priority="15" operator="equal">
      <formula>"BAJA"</formula>
    </cfRule>
  </conditionalFormatting>
  <conditionalFormatting sqref="I7:I8 P7:P8">
    <cfRule type="cellIs" dxfId="258" priority="12" operator="equal">
      <formula>"EXTREMA"</formula>
    </cfRule>
    <cfRule type="cellIs" dxfId="257" priority="13" operator="equal">
      <formula>"ALTA"</formula>
    </cfRule>
    <cfRule type="cellIs" dxfId="256" priority="14" operator="equal">
      <formula>"MODERADA"</formula>
    </cfRule>
  </conditionalFormatting>
  <conditionalFormatting sqref="G7:H8 N7:O8">
    <cfRule type="colorScale" priority="11">
      <colorScale>
        <cfvo type="num" val="1"/>
        <cfvo type="num" val="3"/>
        <cfvo type="num" val="5"/>
        <color theme="6" tint="-0.499984740745262"/>
        <color rgb="FFFFFF00"/>
        <color rgb="FFC00000"/>
      </colorScale>
    </cfRule>
  </conditionalFormatting>
  <conditionalFormatting sqref="G9:H9">
    <cfRule type="colorScale" priority="10">
      <colorScale>
        <cfvo type="num" val="1"/>
        <cfvo type="num" val="3"/>
        <cfvo type="num" val="5"/>
        <color theme="6" tint="-0.499984740745262"/>
        <color rgb="FFFFFF00"/>
        <color rgb="FFC00000"/>
      </colorScale>
    </cfRule>
  </conditionalFormatting>
  <conditionalFormatting sqref="I9">
    <cfRule type="cellIs" dxfId="255" priority="6" operator="equal">
      <formula>"EXTREMA"</formula>
    </cfRule>
    <cfRule type="cellIs" dxfId="254" priority="7" operator="equal">
      <formula>"ALTA"</formula>
    </cfRule>
    <cfRule type="cellIs" dxfId="253" priority="8" operator="equal">
      <formula>"MODERADA"</formula>
    </cfRule>
    <cfRule type="cellIs" dxfId="252" priority="9" operator="equal">
      <formula>"BAJA"</formula>
    </cfRule>
  </conditionalFormatting>
  <conditionalFormatting sqref="P9">
    <cfRule type="cellIs" dxfId="251" priority="2" operator="equal">
      <formula>"EXTREMA"</formula>
    </cfRule>
    <cfRule type="cellIs" dxfId="250" priority="3" operator="equal">
      <formula>"ALTA"</formula>
    </cfRule>
    <cfRule type="cellIs" dxfId="249" priority="4" operator="equal">
      <formula>"MODERADA"</formula>
    </cfRule>
    <cfRule type="cellIs" dxfId="248" priority="5" operator="equal">
      <formula>"BAJA"</formula>
    </cfRule>
  </conditionalFormatting>
  <conditionalFormatting sqref="N9:O9">
    <cfRule type="colorScale" priority="1">
      <colorScale>
        <cfvo type="num" val="1"/>
        <cfvo type="num" val="3"/>
        <cfvo type="num" val="5"/>
        <color theme="6" tint="-0.499984740745262"/>
        <color rgb="FFFFFF00"/>
        <color rgb="FFC00000"/>
      </colorScale>
    </cfRule>
  </conditionalFormatting>
  <printOptions horizontalCentered="1"/>
  <pageMargins left="1.1023622047244095" right="0.19685039370078741" top="0.74803149606299213" bottom="0.19685039370078741" header="0.31496062992125984" footer="0.31496062992125984"/>
  <pageSetup paperSize="5" scale="72" fitToHeight="99"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pageSetUpPr autoPageBreaks="0" fitToPage="1"/>
  </sheetPr>
  <dimension ref="A1:AD56"/>
  <sheetViews>
    <sheetView tabSelected="1" topLeftCell="Z1" zoomScale="70" zoomScaleNormal="70" workbookViewId="0">
      <selection activeCell="AD12" sqref="AD12"/>
    </sheetView>
  </sheetViews>
  <sheetFormatPr baseColWidth="10" defaultColWidth="11.42578125" defaultRowHeight="12" x14ac:dyDescent="0.2"/>
  <cols>
    <col min="1" max="1" width="4.7109375" style="1" customWidth="1"/>
    <col min="2" max="3" width="21.7109375" style="1" customWidth="1"/>
    <col min="4" max="4" width="21.7109375" style="1" hidden="1" customWidth="1"/>
    <col min="5" max="5" width="26.42578125" style="1" customWidth="1"/>
    <col min="6" max="8" width="6.7109375" style="1" customWidth="1"/>
    <col min="9" max="9" width="6.7109375" style="3" customWidth="1"/>
    <col min="10" max="10" width="25.85546875" style="4" customWidth="1"/>
    <col min="11" max="11" width="6.7109375" style="4" customWidth="1"/>
    <col min="12" max="15" width="6.7109375" style="1" customWidth="1"/>
    <col min="16" max="17" width="6.7109375" style="3" customWidth="1"/>
    <col min="18" max="18" width="24.7109375" style="1" customWidth="1"/>
    <col min="19" max="19" width="6.7109375" style="1" customWidth="1"/>
    <col min="20" max="20" width="22.42578125" style="1" customWidth="1"/>
    <col min="21" max="21" width="16.7109375" style="1" customWidth="1"/>
    <col min="22" max="22" width="16.7109375" style="2" customWidth="1"/>
    <col min="23" max="23" width="22.140625" style="2" hidden="1" customWidth="1"/>
    <col min="24" max="24" width="57.42578125" style="1" hidden="1" customWidth="1"/>
    <col min="25" max="25" width="22.140625" style="2" customWidth="1"/>
    <col min="26" max="26" width="53.42578125" style="1" customWidth="1"/>
    <col min="27" max="27" width="20.42578125" style="1" customWidth="1"/>
    <col min="28" max="28" width="63.85546875" style="1" customWidth="1"/>
    <col min="29" max="29" width="24.28515625" style="1" customWidth="1"/>
    <col min="30" max="30" width="63.5703125" style="1" customWidth="1"/>
    <col min="31" max="16384" width="11.42578125" style="1"/>
  </cols>
  <sheetData>
    <row r="1" spans="1:30" ht="21" x14ac:dyDescent="0.35">
      <c r="B1" s="248"/>
      <c r="C1" s="242"/>
      <c r="D1" s="70"/>
      <c r="E1" s="238" t="s">
        <v>74</v>
      </c>
      <c r="F1" s="238"/>
      <c r="G1" s="238"/>
      <c r="H1" s="238"/>
      <c r="I1" s="238"/>
      <c r="J1" s="238"/>
      <c r="K1" s="238"/>
      <c r="L1" s="238"/>
      <c r="M1" s="238"/>
      <c r="N1" s="238"/>
      <c r="O1" s="238"/>
      <c r="P1" s="238"/>
      <c r="Q1" s="238"/>
      <c r="R1" s="238"/>
      <c r="S1" s="241" t="s">
        <v>78</v>
      </c>
      <c r="T1" s="241"/>
      <c r="U1" s="241"/>
      <c r="V1" s="242"/>
      <c r="W1" s="242"/>
      <c r="X1" s="242"/>
      <c r="Y1" s="243"/>
    </row>
    <row r="2" spans="1:30" ht="34.5" customHeight="1" x14ac:dyDescent="0.35">
      <c r="B2" s="249"/>
      <c r="C2" s="244"/>
      <c r="D2" s="69"/>
      <c r="E2" s="200"/>
      <c r="F2" s="200"/>
      <c r="G2" s="200"/>
      <c r="H2" s="200"/>
      <c r="I2" s="200"/>
      <c r="J2" s="200"/>
      <c r="K2" s="200"/>
      <c r="L2" s="200"/>
      <c r="M2" s="200"/>
      <c r="N2" s="200"/>
      <c r="O2" s="200"/>
      <c r="P2" s="200"/>
      <c r="Q2" s="200"/>
      <c r="R2" s="200"/>
      <c r="S2" s="200" t="s">
        <v>75</v>
      </c>
      <c r="T2" s="200"/>
      <c r="U2" s="200"/>
      <c r="V2" s="244"/>
      <c r="W2" s="244"/>
      <c r="X2" s="244"/>
      <c r="Y2" s="245"/>
    </row>
    <row r="3" spans="1:30" ht="42" customHeight="1" thickBot="1" x14ac:dyDescent="0.4">
      <c r="B3" s="250"/>
      <c r="C3" s="246"/>
      <c r="D3" s="71"/>
      <c r="E3" s="239" t="s">
        <v>77</v>
      </c>
      <c r="F3" s="239"/>
      <c r="G3" s="239"/>
      <c r="H3" s="239"/>
      <c r="I3" s="239"/>
      <c r="J3" s="239"/>
      <c r="K3" s="239"/>
      <c r="L3" s="239"/>
      <c r="M3" s="239"/>
      <c r="N3" s="239"/>
      <c r="O3" s="239"/>
      <c r="P3" s="239"/>
      <c r="Q3" s="239"/>
      <c r="R3" s="239"/>
      <c r="S3" s="239" t="s">
        <v>76</v>
      </c>
      <c r="T3" s="239"/>
      <c r="U3" s="239"/>
      <c r="V3" s="246"/>
      <c r="W3" s="246"/>
      <c r="X3" s="246"/>
      <c r="Y3" s="247"/>
    </row>
    <row r="4" spans="1:30" ht="20.25" customHeight="1" x14ac:dyDescent="0.35">
      <c r="D4" s="50"/>
      <c r="E4" s="50"/>
      <c r="F4" s="50"/>
      <c r="G4" s="50"/>
      <c r="H4" s="50"/>
      <c r="I4" s="51"/>
      <c r="J4" s="50"/>
      <c r="K4" s="50"/>
      <c r="L4" s="50"/>
      <c r="M4" s="50"/>
    </row>
    <row r="5" spans="1:30" s="19" customFormat="1" ht="24" customHeight="1" x14ac:dyDescent="0.25">
      <c r="A5" s="47"/>
      <c r="D5" s="230" t="s">
        <v>73</v>
      </c>
      <c r="E5" s="231"/>
      <c r="F5" s="160" t="s">
        <v>232</v>
      </c>
      <c r="G5" s="160"/>
      <c r="H5" s="160"/>
      <c r="I5" s="160"/>
      <c r="J5" s="160"/>
      <c r="K5" s="160"/>
      <c r="L5" s="160"/>
      <c r="M5" s="160"/>
      <c r="N5" s="160"/>
      <c r="O5" s="160"/>
      <c r="P5" s="160"/>
      <c r="Q5" s="160"/>
      <c r="R5" s="161" t="s">
        <v>71</v>
      </c>
      <c r="S5" s="161"/>
      <c r="T5" s="162">
        <v>2021</v>
      </c>
      <c r="U5" s="162"/>
      <c r="V5" s="162"/>
      <c r="W5" s="49"/>
      <c r="Y5" s="49"/>
    </row>
    <row r="6" spans="1:30" s="19" customFormat="1" ht="73.5" customHeight="1" x14ac:dyDescent="0.25">
      <c r="A6" s="47"/>
      <c r="D6" s="230" t="s">
        <v>70</v>
      </c>
      <c r="E6" s="231"/>
      <c r="F6" s="163" t="s">
        <v>233</v>
      </c>
      <c r="G6" s="163"/>
      <c r="H6" s="163"/>
      <c r="I6" s="163"/>
      <c r="J6" s="163"/>
      <c r="K6" s="163"/>
      <c r="L6" s="163"/>
      <c r="M6" s="163"/>
      <c r="N6" s="163"/>
      <c r="O6" s="163"/>
      <c r="P6" s="163"/>
      <c r="Q6" s="163"/>
      <c r="R6" s="163"/>
      <c r="S6" s="163"/>
      <c r="T6" s="163"/>
      <c r="U6" s="163"/>
      <c r="V6" s="163"/>
      <c r="W6" s="59"/>
      <c r="Y6" s="59"/>
    </row>
    <row r="7" spans="1:30" s="19" customFormat="1" ht="15" x14ac:dyDescent="0.25">
      <c r="A7" s="47"/>
      <c r="B7" s="46"/>
      <c r="C7" s="46"/>
      <c r="I7" s="44"/>
      <c r="J7" s="45"/>
      <c r="K7" s="45"/>
      <c r="P7" s="44"/>
      <c r="Q7" s="44"/>
      <c r="V7" s="44"/>
      <c r="W7" s="44"/>
      <c r="Y7" s="44"/>
    </row>
    <row r="8" spans="1:30" s="35" customFormat="1" ht="30" customHeight="1" x14ac:dyDescent="0.25">
      <c r="A8" s="43"/>
      <c r="B8" s="164" t="s">
        <v>68</v>
      </c>
      <c r="C8" s="164" t="s">
        <v>67</v>
      </c>
      <c r="D8" s="164" t="s">
        <v>66</v>
      </c>
      <c r="E8" s="164" t="s">
        <v>65</v>
      </c>
      <c r="F8" s="165" t="s">
        <v>234</v>
      </c>
      <c r="G8" s="164" t="s">
        <v>63</v>
      </c>
      <c r="H8" s="164"/>
      <c r="I8" s="174" t="s">
        <v>58</v>
      </c>
      <c r="J8" s="168" t="s">
        <v>62</v>
      </c>
      <c r="K8" s="170" t="s">
        <v>61</v>
      </c>
      <c r="L8" s="171"/>
      <c r="M8" s="172" t="s">
        <v>60</v>
      </c>
      <c r="N8" s="164" t="s">
        <v>59</v>
      </c>
      <c r="O8" s="164"/>
      <c r="P8" s="174" t="s">
        <v>58</v>
      </c>
      <c r="Q8" s="165" t="s">
        <v>57</v>
      </c>
      <c r="R8" s="164" t="s">
        <v>56</v>
      </c>
      <c r="S8" s="176" t="s">
        <v>55</v>
      </c>
      <c r="T8" s="164" t="s">
        <v>235</v>
      </c>
      <c r="U8" s="168" t="s">
        <v>53</v>
      </c>
      <c r="V8" s="164" t="s">
        <v>52</v>
      </c>
      <c r="W8" s="215" t="s">
        <v>51</v>
      </c>
      <c r="X8" s="216"/>
      <c r="Y8" s="215" t="s">
        <v>312</v>
      </c>
      <c r="Z8" s="216"/>
      <c r="AA8" s="215" t="s">
        <v>402</v>
      </c>
      <c r="AB8" s="216"/>
      <c r="AC8" s="213" t="s">
        <v>440</v>
      </c>
      <c r="AD8" s="213"/>
    </row>
    <row r="9" spans="1:30" s="35" customFormat="1" ht="88.5" customHeight="1" x14ac:dyDescent="0.25">
      <c r="A9" s="43"/>
      <c r="B9" s="164"/>
      <c r="C9" s="164"/>
      <c r="D9" s="164"/>
      <c r="E9" s="164"/>
      <c r="F9" s="165"/>
      <c r="G9" s="42" t="s">
        <v>48</v>
      </c>
      <c r="H9" s="64" t="s">
        <v>47</v>
      </c>
      <c r="I9" s="175"/>
      <c r="J9" s="169"/>
      <c r="K9" s="63" t="s">
        <v>50</v>
      </c>
      <c r="L9" s="39" t="s">
        <v>49</v>
      </c>
      <c r="M9" s="173"/>
      <c r="N9" s="38" t="s">
        <v>48</v>
      </c>
      <c r="O9" s="37" t="s">
        <v>47</v>
      </c>
      <c r="P9" s="175"/>
      <c r="Q9" s="165"/>
      <c r="R9" s="164"/>
      <c r="S9" s="176"/>
      <c r="T9" s="164"/>
      <c r="U9" s="169"/>
      <c r="V9" s="164"/>
      <c r="W9" s="58" t="s">
        <v>122</v>
      </c>
      <c r="X9" s="58" t="s">
        <v>45</v>
      </c>
      <c r="Y9" s="58" t="s">
        <v>122</v>
      </c>
      <c r="Z9" s="58" t="s">
        <v>45</v>
      </c>
      <c r="AA9" s="58" t="s">
        <v>122</v>
      </c>
      <c r="AB9" s="58" t="s">
        <v>45</v>
      </c>
      <c r="AC9" s="58" t="s">
        <v>122</v>
      </c>
      <c r="AD9" s="58" t="s">
        <v>45</v>
      </c>
    </row>
    <row r="10" spans="1:30" s="19" customFormat="1" ht="135" customHeight="1" x14ac:dyDescent="0.25">
      <c r="A10" s="29">
        <v>1</v>
      </c>
      <c r="B10" s="22" t="s">
        <v>236</v>
      </c>
      <c r="C10" s="28" t="s">
        <v>237</v>
      </c>
      <c r="D10" s="22"/>
      <c r="E10" s="22" t="s">
        <v>238</v>
      </c>
      <c r="F10" s="23" t="s">
        <v>86</v>
      </c>
      <c r="G10" s="22">
        <v>4</v>
      </c>
      <c r="H10" s="22">
        <v>2</v>
      </c>
      <c r="I10" s="26" t="str">
        <f>INDEX([6]Listas!$L$4:$P$8,G10,H10)</f>
        <v>ALTA</v>
      </c>
      <c r="J10" s="27" t="s">
        <v>239</v>
      </c>
      <c r="K10" s="25" t="s">
        <v>23</v>
      </c>
      <c r="L10" s="83" t="str">
        <f>IF('[6]Evaluación de Controles'!F37="X","Probabilidad",IF('[6]Evaluación de Controles'!H37="X","Impacto",))</f>
        <v>Probabilidad</v>
      </c>
      <c r="M10" s="22">
        <f>'[6]Evaluación de Controles'!X37</f>
        <v>25</v>
      </c>
      <c r="N10" s="22">
        <f>IF('[6]Evaluación de Controles'!F37="X",IF(M10&gt;75,IF(G10&gt;2,G10-2,IF(G10&gt;1,G10-1,G10)),IF(M10&gt;50,IF(G10&gt;1,G10-1,G10),G10)),G10)</f>
        <v>4</v>
      </c>
      <c r="O10" s="22">
        <f>IF('[6]Evaluación de Controles'!H37="X",IF(M10&gt;75,IF(H10&gt;2,H10-2,IF(H10&gt;1,H10-1,H10)),IF(M10&gt;50,IF(H10&gt;1,H10-1,H10),H10)),H10)</f>
        <v>2</v>
      </c>
      <c r="P10" s="26" t="str">
        <f>INDEX([6]Listas!$L$4:$P$8,N10,O10)</f>
        <v>ALTA</v>
      </c>
      <c r="Q10" s="25"/>
      <c r="R10" s="24" t="s">
        <v>240</v>
      </c>
      <c r="S10" s="23" t="s">
        <v>241</v>
      </c>
      <c r="T10" s="22" t="s">
        <v>242</v>
      </c>
      <c r="U10" s="22" t="s">
        <v>243</v>
      </c>
      <c r="V10" s="22" t="s">
        <v>244</v>
      </c>
      <c r="W10" s="84">
        <v>0.9</v>
      </c>
      <c r="X10" s="85" t="s">
        <v>245</v>
      </c>
      <c r="Y10" s="123">
        <v>0.5</v>
      </c>
      <c r="Z10" s="124" t="s">
        <v>318</v>
      </c>
      <c r="AA10" s="123">
        <v>1</v>
      </c>
      <c r="AB10" s="124" t="s">
        <v>446</v>
      </c>
      <c r="AC10" s="123">
        <v>1</v>
      </c>
      <c r="AD10" s="124" t="s">
        <v>445</v>
      </c>
    </row>
    <row r="11" spans="1:30" s="19" customFormat="1" ht="145.5" customHeight="1" x14ac:dyDescent="0.25">
      <c r="A11" s="29">
        <v>2</v>
      </c>
      <c r="B11" s="22" t="s">
        <v>246</v>
      </c>
      <c r="C11" s="28" t="s">
        <v>247</v>
      </c>
      <c r="D11" s="22"/>
      <c r="E11" s="22" t="s">
        <v>248</v>
      </c>
      <c r="F11" s="23" t="s">
        <v>110</v>
      </c>
      <c r="G11" s="22">
        <v>1</v>
      </c>
      <c r="H11" s="22">
        <v>4</v>
      </c>
      <c r="I11" s="26" t="str">
        <f>INDEX([6]Listas!$L$4:$P$8,G11,H11)</f>
        <v>ALTA</v>
      </c>
      <c r="J11" s="27" t="s">
        <v>249</v>
      </c>
      <c r="K11" s="25" t="s">
        <v>14</v>
      </c>
      <c r="L11" s="83" t="str">
        <f>IF('[6]Evaluación de Controles'!F38="X","Probabilidad",IF('[6]Evaluación de Controles'!H38="X","Impacto",))</f>
        <v>Probabilidad</v>
      </c>
      <c r="M11" s="22">
        <f>'[6]Evaluación de Controles'!X38</f>
        <v>65</v>
      </c>
      <c r="N11" s="22">
        <f>IF('[6]Evaluación de Controles'!F38="X",IF(M11&gt;75,IF(G11&gt;2,G11-2,IF(G11&gt;1,G11-1,G11)),IF(M11&gt;50,IF(G11&gt;1,G11-1,G11),G11)),G11)</f>
        <v>1</v>
      </c>
      <c r="O11" s="22">
        <f>IF('[6]Evaluación de Controles'!H38="X",IF(M11&gt;75,IF(H11&gt;2,H11-2,IF(H11&gt;1,H11-1,H11)),IF(M11&gt;50,IF(H11&gt;1,H11-1,H11),H11)),H11)</f>
        <v>4</v>
      </c>
      <c r="P11" s="26" t="str">
        <f>INDEX([6]Listas!$L$4:$P$8,N11,O11)</f>
        <v>ALTA</v>
      </c>
      <c r="Q11" s="25"/>
      <c r="R11" s="24" t="s">
        <v>250</v>
      </c>
      <c r="S11" s="23" t="s">
        <v>179</v>
      </c>
      <c r="T11" s="22" t="s">
        <v>251</v>
      </c>
      <c r="U11" s="24" t="s">
        <v>252</v>
      </c>
      <c r="V11" s="22" t="s">
        <v>253</v>
      </c>
      <c r="W11" s="84">
        <v>0.9</v>
      </c>
      <c r="X11" s="85" t="s">
        <v>254</v>
      </c>
      <c r="Y11" s="123">
        <v>0.25</v>
      </c>
      <c r="Z11" s="124" t="s">
        <v>319</v>
      </c>
      <c r="AA11" s="123">
        <v>1</v>
      </c>
      <c r="AB11" s="124" t="s">
        <v>447</v>
      </c>
      <c r="AC11" s="123">
        <v>1</v>
      </c>
      <c r="AD11" s="124" t="s">
        <v>449</v>
      </c>
    </row>
    <row r="12" spans="1:30" s="19" customFormat="1" ht="137.25" customHeight="1" x14ac:dyDescent="0.25">
      <c r="A12" s="29">
        <v>3</v>
      </c>
      <c r="B12" s="22" t="s">
        <v>255</v>
      </c>
      <c r="C12" s="28" t="s">
        <v>256</v>
      </c>
      <c r="D12" s="22"/>
      <c r="E12" s="22" t="s">
        <v>257</v>
      </c>
      <c r="F12" s="23" t="s">
        <v>110</v>
      </c>
      <c r="G12" s="22">
        <v>5</v>
      </c>
      <c r="H12" s="22">
        <v>1</v>
      </c>
      <c r="I12" s="26" t="str">
        <f>INDEX([6]Listas!$L$4:$P$8,G12,H12)</f>
        <v>ALTA</v>
      </c>
      <c r="J12" s="27" t="s">
        <v>258</v>
      </c>
      <c r="K12" s="25" t="s">
        <v>187</v>
      </c>
      <c r="L12" s="83" t="str">
        <f>IF('[6]Evaluación de Controles'!F39="X","Probabilidad",IF('[6]Evaluación de Controles'!H39="X","Impacto",))</f>
        <v>Probabilidad</v>
      </c>
      <c r="M12" s="22">
        <f>'[6]Evaluación de Controles'!X39</f>
        <v>70</v>
      </c>
      <c r="N12" s="22">
        <f>IF('[6]Evaluación de Controles'!F39="X",IF(M12&gt;75,IF(G12&gt;2,G12-2,IF(G12&gt;1,G12-1,G12)),IF(M12&gt;50,IF(G12&gt;1,G12-1,G12),G12)),G12)</f>
        <v>4</v>
      </c>
      <c r="O12" s="22">
        <f>IF('[6]Evaluación de Controles'!H39="X",IF(M12&gt;75,IF(H12&gt;2,H12-2,IF(H12&gt;1,H12-1,H12)),IF(M12&gt;50,IF(H12&gt;1,H12-1,H12),H12)),H12)</f>
        <v>1</v>
      </c>
      <c r="P12" s="26" t="str">
        <f>INDEX([6]Listas!$L$4:$P$8,N12,O12)</f>
        <v>MODERADA</v>
      </c>
      <c r="Q12" s="25"/>
      <c r="R12" s="24" t="s">
        <v>259</v>
      </c>
      <c r="S12" s="23" t="s">
        <v>210</v>
      </c>
      <c r="T12" s="22" t="s">
        <v>242</v>
      </c>
      <c r="U12" s="24" t="s">
        <v>260</v>
      </c>
      <c r="V12" s="22" t="s">
        <v>261</v>
      </c>
      <c r="W12" s="84">
        <v>0.9</v>
      </c>
      <c r="X12" s="85" t="s">
        <v>262</v>
      </c>
      <c r="Y12" s="84">
        <v>0.25</v>
      </c>
      <c r="Z12" s="85" t="s">
        <v>320</v>
      </c>
      <c r="AA12" s="84">
        <v>1</v>
      </c>
      <c r="AB12" s="85" t="s">
        <v>448</v>
      </c>
      <c r="AC12" s="84">
        <v>1</v>
      </c>
      <c r="AD12" s="85" t="s">
        <v>444</v>
      </c>
    </row>
    <row r="13" spans="1:30" s="19" customFormat="1" ht="114" hidden="1" customHeight="1" x14ac:dyDescent="0.25">
      <c r="A13" s="29"/>
      <c r="B13" s="22"/>
      <c r="C13" s="28"/>
      <c r="D13" s="22"/>
      <c r="E13" s="22"/>
      <c r="F13" s="23"/>
      <c r="G13" s="22"/>
      <c r="H13" s="22"/>
      <c r="I13" s="26"/>
      <c r="J13" s="27"/>
      <c r="K13" s="25"/>
      <c r="L13" s="83"/>
      <c r="M13" s="22"/>
      <c r="N13" s="22"/>
      <c r="O13" s="22"/>
      <c r="P13" s="26"/>
      <c r="Q13" s="25"/>
      <c r="R13" s="24"/>
      <c r="S13" s="23"/>
      <c r="T13" s="22"/>
      <c r="U13" s="24"/>
      <c r="V13" s="22"/>
      <c r="W13" s="86"/>
      <c r="X13" s="87"/>
      <c r="Y13" s="86"/>
      <c r="Z13" s="87"/>
    </row>
    <row r="14" spans="1:30" s="19" customFormat="1" ht="97.5" hidden="1" customHeight="1" x14ac:dyDescent="0.25">
      <c r="A14" s="29"/>
      <c r="B14" s="22"/>
      <c r="C14" s="28"/>
      <c r="D14" s="22"/>
      <c r="E14" s="22"/>
      <c r="F14" s="23"/>
      <c r="G14" s="22"/>
      <c r="H14" s="22"/>
      <c r="I14" s="26"/>
      <c r="J14" s="27"/>
      <c r="K14" s="25"/>
      <c r="L14" s="83"/>
      <c r="M14" s="22"/>
      <c r="N14" s="22"/>
      <c r="O14" s="22"/>
      <c r="P14" s="26"/>
      <c r="Q14" s="25"/>
      <c r="R14" s="24"/>
      <c r="S14" s="23"/>
      <c r="T14" s="22"/>
      <c r="U14" s="24"/>
      <c r="V14" s="22"/>
      <c r="W14" s="86"/>
      <c r="X14" s="87"/>
      <c r="Y14" s="86"/>
      <c r="Z14" s="87"/>
    </row>
    <row r="15" spans="1:30" x14ac:dyDescent="0.2">
      <c r="B15" s="12"/>
      <c r="C15" s="12"/>
      <c r="D15" s="12"/>
      <c r="E15" s="12"/>
      <c r="F15" s="12"/>
      <c r="G15" s="7"/>
      <c r="I15" s="9"/>
      <c r="J15" s="8"/>
      <c r="K15" s="8"/>
      <c r="L15" s="7"/>
      <c r="M15" s="11"/>
    </row>
    <row r="16" spans="1:30" x14ac:dyDescent="0.2">
      <c r="B16" s="214"/>
      <c r="C16" s="214"/>
      <c r="D16" s="214"/>
      <c r="E16" s="214"/>
      <c r="F16" s="214"/>
      <c r="G16" s="189" t="s">
        <v>6</v>
      </c>
      <c r="H16" s="189"/>
      <c r="I16" s="10">
        <f>COUNTIF(I10:I12,"BAJA")</f>
        <v>0</v>
      </c>
      <c r="J16" s="8"/>
      <c r="K16" s="8"/>
      <c r="L16" s="7"/>
      <c r="M16" s="12"/>
      <c r="N16" s="189" t="s">
        <v>6</v>
      </c>
      <c r="O16" s="189"/>
      <c r="P16" s="10">
        <f>COUNTIF(P10:P12,"BAJA")</f>
        <v>0</v>
      </c>
    </row>
    <row r="17" spans="2:25" x14ac:dyDescent="0.2">
      <c r="D17" s="7"/>
      <c r="E17" s="7"/>
      <c r="F17" s="7"/>
      <c r="G17" s="189" t="s">
        <v>5</v>
      </c>
      <c r="H17" s="189"/>
      <c r="I17" s="10">
        <f>COUNTIF(I10:I12,"MODERADA")</f>
        <v>0</v>
      </c>
      <c r="J17" s="8"/>
      <c r="K17" s="8"/>
      <c r="L17" s="7"/>
      <c r="M17" s="7"/>
      <c r="N17" s="189" t="s">
        <v>5</v>
      </c>
      <c r="O17" s="189"/>
      <c r="P17" s="10">
        <f>COUNTIF(P10:P12,"MODERADA")</f>
        <v>1</v>
      </c>
      <c r="Q17" s="1"/>
      <c r="V17" s="1"/>
      <c r="W17" s="1"/>
      <c r="Y17" s="1"/>
    </row>
    <row r="18" spans="2:25" x14ac:dyDescent="0.2">
      <c r="B18" s="15"/>
      <c r="D18" s="7"/>
      <c r="E18" s="15"/>
      <c r="F18" s="7"/>
      <c r="G18" s="189" t="s">
        <v>4</v>
      </c>
      <c r="H18" s="189"/>
      <c r="I18" s="10">
        <f>COUNTIF(I10:I12,"ALTA")</f>
        <v>3</v>
      </c>
      <c r="J18" s="8"/>
      <c r="K18" s="8"/>
      <c r="L18" s="7"/>
      <c r="M18" s="7"/>
      <c r="N18" s="189" t="s">
        <v>4</v>
      </c>
      <c r="O18" s="189"/>
      <c r="P18" s="10">
        <f>COUNTIF(P10:P12,"ALTA")</f>
        <v>2</v>
      </c>
      <c r="Q18" s="1"/>
      <c r="V18" s="1"/>
      <c r="W18" s="1"/>
      <c r="Y18" s="1"/>
    </row>
    <row r="19" spans="2:25" ht="15.75" x14ac:dyDescent="0.2">
      <c r="B19" s="14" t="s">
        <v>3</v>
      </c>
      <c r="D19" s="7"/>
      <c r="E19" s="13" t="s">
        <v>2</v>
      </c>
      <c r="G19" s="189" t="s">
        <v>1</v>
      </c>
      <c r="H19" s="189"/>
      <c r="I19" s="10">
        <f>COUNTIF(I10:I12,"EXTREMA")</f>
        <v>0</v>
      </c>
      <c r="J19" s="8"/>
      <c r="K19" s="8"/>
      <c r="L19" s="7"/>
      <c r="M19" s="7"/>
      <c r="N19" s="189" t="s">
        <v>1</v>
      </c>
      <c r="O19" s="189"/>
      <c r="P19" s="10">
        <f>COUNTIF(P10:P12,"EXTREMA")</f>
        <v>0</v>
      </c>
      <c r="Q19" s="1"/>
      <c r="V19" s="1"/>
      <c r="W19" s="1"/>
      <c r="Y19" s="1"/>
    </row>
    <row r="20" spans="2:25" x14ac:dyDescent="0.2">
      <c r="D20" s="7"/>
      <c r="E20" s="7"/>
      <c r="G20" s="7"/>
      <c r="H20" s="7"/>
      <c r="I20" s="9"/>
      <c r="J20" s="8"/>
      <c r="K20" s="8"/>
      <c r="L20" s="7"/>
      <c r="M20" s="7"/>
      <c r="P20" s="1"/>
      <c r="Q20" s="1"/>
      <c r="V20" s="1"/>
      <c r="W20" s="1"/>
      <c r="Y20" s="1"/>
    </row>
    <row r="21" spans="2:25" ht="15.75" x14ac:dyDescent="0.2">
      <c r="B21" s="6"/>
      <c r="C21" s="5"/>
      <c r="D21" s="7"/>
      <c r="E21" s="7"/>
      <c r="G21" s="7"/>
      <c r="H21" s="7"/>
      <c r="I21" s="9"/>
      <c r="J21" s="8"/>
      <c r="K21" s="8"/>
      <c r="L21" s="7"/>
      <c r="M21" s="7"/>
      <c r="P21" s="1"/>
      <c r="Q21" s="1"/>
      <c r="V21" s="1"/>
      <c r="W21" s="1"/>
      <c r="Y21" s="1"/>
    </row>
    <row r="22" spans="2:25" x14ac:dyDescent="0.2">
      <c r="D22" s="7"/>
      <c r="H22" s="7"/>
      <c r="I22" s="9"/>
      <c r="P22" s="1"/>
      <c r="Q22" s="1"/>
      <c r="V22" s="1"/>
      <c r="W22" s="1"/>
      <c r="Y22" s="1"/>
    </row>
    <row r="23" spans="2:25" x14ac:dyDescent="0.2">
      <c r="D23" s="7"/>
      <c r="F23" s="7"/>
      <c r="H23" s="7"/>
      <c r="I23" s="9"/>
      <c r="P23" s="1"/>
      <c r="Q23" s="1"/>
      <c r="V23" s="1"/>
      <c r="W23" s="1"/>
      <c r="Y23" s="1"/>
    </row>
    <row r="24" spans="2:25" x14ac:dyDescent="0.2">
      <c r="D24" s="7"/>
      <c r="H24" s="7"/>
      <c r="I24" s="9"/>
      <c r="P24" s="1"/>
      <c r="Q24" s="1"/>
      <c r="V24" s="1"/>
      <c r="W24" s="1"/>
      <c r="Y24" s="1"/>
    </row>
    <row r="25" spans="2:25" x14ac:dyDescent="0.2">
      <c r="D25" s="7"/>
      <c r="H25" s="7"/>
      <c r="I25" s="9"/>
      <c r="P25" s="1"/>
      <c r="Q25" s="1"/>
      <c r="V25" s="1"/>
      <c r="W25" s="1"/>
      <c r="Y25" s="1"/>
    </row>
    <row r="26" spans="2:25" x14ac:dyDescent="0.2">
      <c r="D26" s="7"/>
      <c r="H26" s="7"/>
      <c r="I26" s="9"/>
      <c r="P26" s="1"/>
      <c r="Q26" s="1"/>
      <c r="V26" s="1"/>
      <c r="W26" s="1"/>
      <c r="Y26" s="1"/>
    </row>
    <row r="27" spans="2:25" x14ac:dyDescent="0.2">
      <c r="D27" s="7"/>
      <c r="H27" s="7"/>
      <c r="I27" s="9"/>
      <c r="P27" s="1"/>
      <c r="Q27" s="1"/>
      <c r="V27" s="1"/>
      <c r="W27" s="1"/>
      <c r="Y27" s="1"/>
    </row>
    <row r="28" spans="2:25" x14ac:dyDescent="0.2">
      <c r="D28" s="7"/>
      <c r="H28" s="7"/>
      <c r="I28" s="9"/>
      <c r="P28" s="1"/>
      <c r="Q28" s="1"/>
      <c r="V28" s="1"/>
      <c r="W28" s="1"/>
      <c r="Y28" s="1"/>
    </row>
    <row r="29" spans="2:25" x14ac:dyDescent="0.2">
      <c r="D29" s="7"/>
      <c r="H29" s="7"/>
      <c r="I29" s="9"/>
      <c r="P29" s="1"/>
      <c r="Q29" s="1"/>
      <c r="V29" s="1"/>
      <c r="W29" s="1"/>
      <c r="Y29" s="1"/>
    </row>
    <row r="30" spans="2:25" x14ac:dyDescent="0.2">
      <c r="D30" s="7"/>
      <c r="P30" s="1"/>
      <c r="Q30" s="1"/>
      <c r="V30" s="1"/>
      <c r="W30" s="1"/>
      <c r="Y30" s="1"/>
    </row>
    <row r="31" spans="2:25" x14ac:dyDescent="0.2">
      <c r="D31" s="7"/>
      <c r="P31" s="1"/>
      <c r="Q31" s="1"/>
      <c r="V31" s="1"/>
      <c r="W31" s="1"/>
      <c r="Y31" s="1"/>
    </row>
    <row r="32" spans="2:25" x14ac:dyDescent="0.2">
      <c r="D32" s="7"/>
      <c r="P32" s="1"/>
      <c r="Q32" s="1"/>
      <c r="V32" s="1"/>
      <c r="W32" s="1"/>
      <c r="Y32" s="1"/>
    </row>
    <row r="33" spans="4:25" x14ac:dyDescent="0.2">
      <c r="D33" s="7"/>
      <c r="I33" s="1"/>
      <c r="J33" s="1"/>
      <c r="K33" s="1"/>
      <c r="P33" s="1"/>
      <c r="Q33" s="1"/>
      <c r="V33" s="1"/>
      <c r="W33" s="1"/>
      <c r="Y33" s="1"/>
    </row>
    <row r="34" spans="4:25" x14ac:dyDescent="0.2">
      <c r="D34" s="7"/>
      <c r="I34" s="1"/>
      <c r="J34" s="1"/>
      <c r="K34" s="1"/>
      <c r="P34" s="1"/>
      <c r="Q34" s="1"/>
      <c r="V34" s="1"/>
      <c r="W34" s="1"/>
      <c r="Y34" s="1"/>
    </row>
    <row r="35" spans="4:25" x14ac:dyDescent="0.2">
      <c r="D35" s="7"/>
      <c r="I35" s="1"/>
      <c r="J35" s="1"/>
      <c r="K35" s="1"/>
      <c r="P35" s="1"/>
      <c r="Q35" s="1"/>
      <c r="V35" s="1"/>
      <c r="W35" s="1"/>
      <c r="Y35" s="1"/>
    </row>
    <row r="36" spans="4:25" x14ac:dyDescent="0.2">
      <c r="D36" s="7"/>
      <c r="I36" s="1"/>
      <c r="J36" s="1"/>
      <c r="K36" s="1"/>
      <c r="P36" s="1"/>
      <c r="Q36" s="1"/>
      <c r="V36" s="1"/>
      <c r="W36" s="1"/>
      <c r="Y36" s="1"/>
    </row>
    <row r="37" spans="4:25" x14ac:dyDescent="0.2">
      <c r="D37" s="7"/>
      <c r="I37" s="1"/>
      <c r="J37" s="1"/>
      <c r="K37" s="1"/>
      <c r="P37" s="1"/>
      <c r="Q37" s="1"/>
      <c r="V37" s="1"/>
      <c r="W37" s="1"/>
      <c r="Y37" s="1"/>
    </row>
    <row r="38" spans="4:25" x14ac:dyDescent="0.2">
      <c r="D38" s="7"/>
      <c r="I38" s="1"/>
      <c r="J38" s="1"/>
      <c r="K38" s="1"/>
      <c r="P38" s="1"/>
      <c r="Q38" s="1"/>
      <c r="V38" s="1"/>
      <c r="W38" s="1"/>
      <c r="Y38" s="1"/>
    </row>
    <row r="39" spans="4:25" x14ac:dyDescent="0.2">
      <c r="D39" s="7"/>
      <c r="I39" s="1"/>
      <c r="J39" s="1"/>
      <c r="K39" s="1"/>
      <c r="P39" s="1"/>
      <c r="Q39" s="1"/>
      <c r="V39" s="1"/>
      <c r="W39" s="1"/>
      <c r="Y39" s="1"/>
    </row>
    <row r="40" spans="4:25" x14ac:dyDescent="0.2">
      <c r="D40" s="7"/>
      <c r="I40" s="1"/>
      <c r="J40" s="1"/>
      <c r="K40" s="1"/>
      <c r="P40" s="1"/>
      <c r="Q40" s="1"/>
      <c r="V40" s="1"/>
      <c r="W40" s="1"/>
      <c r="Y40" s="1"/>
    </row>
    <row r="41" spans="4:25" x14ac:dyDescent="0.2">
      <c r="D41" s="7"/>
      <c r="I41" s="1"/>
      <c r="J41" s="1"/>
      <c r="K41" s="1"/>
      <c r="P41" s="1"/>
      <c r="Q41" s="1"/>
      <c r="V41" s="1"/>
      <c r="W41" s="1"/>
      <c r="Y41" s="1"/>
    </row>
    <row r="42" spans="4:25" x14ac:dyDescent="0.2">
      <c r="D42" s="7"/>
      <c r="I42" s="1"/>
      <c r="J42" s="1"/>
      <c r="K42" s="1"/>
      <c r="P42" s="1"/>
      <c r="Q42" s="1"/>
      <c r="V42" s="1"/>
      <c r="W42" s="1"/>
      <c r="Y42" s="1"/>
    </row>
    <row r="43" spans="4:25" x14ac:dyDescent="0.2">
      <c r="D43" s="7"/>
      <c r="I43" s="1"/>
      <c r="J43" s="1"/>
      <c r="K43" s="1"/>
      <c r="P43" s="1"/>
      <c r="Q43" s="1"/>
      <c r="V43" s="1"/>
      <c r="W43" s="1"/>
      <c r="Y43" s="1"/>
    </row>
    <row r="44" spans="4:25" x14ac:dyDescent="0.2">
      <c r="D44" s="7"/>
      <c r="I44" s="1"/>
      <c r="J44" s="1"/>
      <c r="K44" s="1"/>
      <c r="P44" s="1"/>
      <c r="Q44" s="1"/>
      <c r="V44" s="1"/>
      <c r="W44" s="1"/>
      <c r="Y44" s="1"/>
    </row>
    <row r="45" spans="4:25" x14ac:dyDescent="0.2">
      <c r="D45" s="7"/>
      <c r="I45" s="1"/>
      <c r="J45" s="1"/>
      <c r="K45" s="1"/>
      <c r="P45" s="1"/>
      <c r="Q45" s="1"/>
      <c r="V45" s="1"/>
      <c r="W45" s="1"/>
      <c r="Y45" s="1"/>
    </row>
    <row r="46" spans="4:25" x14ac:dyDescent="0.2">
      <c r="D46" s="7"/>
      <c r="I46" s="1"/>
      <c r="J46" s="1"/>
      <c r="K46" s="1"/>
      <c r="P46" s="1"/>
      <c r="Q46" s="1"/>
      <c r="V46" s="1"/>
      <c r="W46" s="1"/>
      <c r="Y46" s="1"/>
    </row>
    <row r="47" spans="4:25" x14ac:dyDescent="0.2">
      <c r="D47" s="7"/>
      <c r="I47" s="1"/>
      <c r="J47" s="1"/>
      <c r="K47" s="1"/>
      <c r="P47" s="1"/>
      <c r="Q47" s="1"/>
      <c r="V47" s="1"/>
      <c r="W47" s="1"/>
      <c r="Y47" s="1"/>
    </row>
    <row r="48" spans="4:25" x14ac:dyDescent="0.2">
      <c r="D48" s="7"/>
      <c r="I48" s="1"/>
      <c r="J48" s="1"/>
      <c r="K48" s="1"/>
      <c r="P48" s="1"/>
      <c r="Q48" s="1"/>
      <c r="V48" s="1"/>
      <c r="W48" s="1"/>
      <c r="Y48" s="1"/>
    </row>
    <row r="49" spans="4:25" x14ac:dyDescent="0.2">
      <c r="D49" s="7"/>
      <c r="I49" s="1"/>
      <c r="J49" s="1"/>
      <c r="K49" s="1"/>
      <c r="P49" s="1"/>
      <c r="Q49" s="1"/>
      <c r="V49" s="1"/>
      <c r="W49" s="1"/>
      <c r="Y49" s="1"/>
    </row>
    <row r="50" spans="4:25" x14ac:dyDescent="0.2">
      <c r="D50" s="7"/>
      <c r="I50" s="1"/>
      <c r="J50" s="1"/>
      <c r="K50" s="1"/>
      <c r="P50" s="1"/>
      <c r="Q50" s="1"/>
      <c r="V50" s="1"/>
      <c r="W50" s="1"/>
      <c r="Y50" s="1"/>
    </row>
    <row r="51" spans="4:25" x14ac:dyDescent="0.2">
      <c r="D51" s="7"/>
      <c r="I51" s="1"/>
      <c r="J51" s="1"/>
      <c r="K51" s="1"/>
      <c r="P51" s="1"/>
      <c r="Q51" s="1"/>
      <c r="V51" s="1"/>
      <c r="W51" s="1"/>
      <c r="Y51" s="1"/>
    </row>
    <row r="52" spans="4:25" x14ac:dyDescent="0.2">
      <c r="D52" s="7"/>
      <c r="I52" s="1"/>
      <c r="J52" s="1"/>
      <c r="K52" s="1"/>
      <c r="P52" s="1"/>
      <c r="Q52" s="1"/>
      <c r="V52" s="1"/>
      <c r="W52" s="1"/>
      <c r="Y52" s="1"/>
    </row>
    <row r="53" spans="4:25" x14ac:dyDescent="0.2">
      <c r="D53" s="7"/>
      <c r="I53" s="1"/>
      <c r="J53" s="1"/>
      <c r="K53" s="1"/>
      <c r="P53" s="1"/>
      <c r="Q53" s="1"/>
      <c r="V53" s="1"/>
      <c r="W53" s="1"/>
      <c r="Y53" s="1"/>
    </row>
    <row r="54" spans="4:25" x14ac:dyDescent="0.2">
      <c r="D54" s="7"/>
      <c r="I54" s="1"/>
      <c r="J54" s="1"/>
      <c r="K54" s="1"/>
      <c r="P54" s="1"/>
      <c r="Q54" s="1"/>
      <c r="V54" s="1"/>
      <c r="W54" s="1"/>
      <c r="Y54" s="1"/>
    </row>
    <row r="55" spans="4:25" x14ac:dyDescent="0.2">
      <c r="D55" s="7"/>
      <c r="I55" s="1"/>
      <c r="J55" s="1"/>
      <c r="K55" s="1"/>
      <c r="P55" s="1"/>
      <c r="Q55" s="1"/>
      <c r="V55" s="1"/>
      <c r="W55" s="1"/>
      <c r="Y55" s="1"/>
    </row>
    <row r="56" spans="4:25" x14ac:dyDescent="0.2">
      <c r="D56" s="7"/>
      <c r="I56" s="1"/>
      <c r="J56" s="1"/>
      <c r="K56" s="1"/>
      <c r="P56" s="1"/>
      <c r="Q56" s="1"/>
      <c r="V56" s="1"/>
      <c r="W56" s="1"/>
      <c r="Y56" s="1"/>
    </row>
  </sheetData>
  <mergeCells count="44">
    <mergeCell ref="F8:F9"/>
    <mergeCell ref="G19:H19"/>
    <mergeCell ref="N19:O19"/>
    <mergeCell ref="B1:C3"/>
    <mergeCell ref="E1:R2"/>
    <mergeCell ref="E3:R3"/>
    <mergeCell ref="G17:H17"/>
    <mergeCell ref="N17:O17"/>
    <mergeCell ref="G18:H18"/>
    <mergeCell ref="N18:O18"/>
    <mergeCell ref="G8:H8"/>
    <mergeCell ref="I8:I9"/>
    <mergeCell ref="J8:J9"/>
    <mergeCell ref="D5:E5"/>
    <mergeCell ref="F5:Q5"/>
    <mergeCell ref="R5:S5"/>
    <mergeCell ref="R8:R9"/>
    <mergeCell ref="S1:U1"/>
    <mergeCell ref="S2:U2"/>
    <mergeCell ref="S3:U3"/>
    <mergeCell ref="B16:F16"/>
    <mergeCell ref="G16:H16"/>
    <mergeCell ref="N16:O16"/>
    <mergeCell ref="S8:S9"/>
    <mergeCell ref="T8:T9"/>
    <mergeCell ref="U8:U9"/>
    <mergeCell ref="D6:E6"/>
    <mergeCell ref="F6:V6"/>
    <mergeCell ref="B8:B9"/>
    <mergeCell ref="C8:C9"/>
    <mergeCell ref="D8:D9"/>
    <mergeCell ref="E8:E9"/>
    <mergeCell ref="K8:L8"/>
    <mergeCell ref="M8:M9"/>
    <mergeCell ref="N8:O8"/>
    <mergeCell ref="P8:P9"/>
    <mergeCell ref="Q8:Q9"/>
    <mergeCell ref="AC8:AD8"/>
    <mergeCell ref="AA8:AB8"/>
    <mergeCell ref="T5:V5"/>
    <mergeCell ref="V1:Y3"/>
    <mergeCell ref="V8:V9"/>
    <mergeCell ref="W8:X8"/>
    <mergeCell ref="Y8:Z8"/>
  </mergeCells>
  <conditionalFormatting sqref="F15:G1048576 N7:O7 N15:O1048576">
    <cfRule type="colorScale" priority="72">
      <colorScale>
        <cfvo type="num" val="1"/>
        <cfvo type="num" val="3"/>
        <cfvo type="num" val="5"/>
        <color theme="6" tint="-0.499984740745262"/>
        <color rgb="FFFFFF00"/>
        <color rgb="FFC00000"/>
      </colorScale>
    </cfRule>
  </conditionalFormatting>
  <conditionalFormatting sqref="I7 P7 I15:I1048576 P15:P1048576">
    <cfRule type="cellIs" dxfId="247" priority="71" operator="equal">
      <formula>"BAJA"</formula>
    </cfRule>
  </conditionalFormatting>
  <conditionalFormatting sqref="I7 P7 I15:I1048576 P15:P1048576">
    <cfRule type="cellIs" dxfId="246" priority="68" operator="equal">
      <formula>"EXTREMA"</formula>
    </cfRule>
    <cfRule type="cellIs" dxfId="245" priority="69" operator="equal">
      <formula>"ALTA"</formula>
    </cfRule>
    <cfRule type="cellIs" dxfId="244" priority="70" operator="equal">
      <formula>"MODERADA"</formula>
    </cfRule>
  </conditionalFormatting>
  <conditionalFormatting sqref="I4 P4">
    <cfRule type="cellIs" dxfId="243" priority="67" operator="equal">
      <formula>"BAJA"</formula>
    </cfRule>
  </conditionalFormatting>
  <conditionalFormatting sqref="I4 P4">
    <cfRule type="cellIs" dxfId="242" priority="64" operator="equal">
      <formula>"EXTREMA"</formula>
    </cfRule>
    <cfRule type="cellIs" dxfId="241" priority="65" operator="equal">
      <formula>"ALTA"</formula>
    </cfRule>
    <cfRule type="cellIs" dxfId="240" priority="66" operator="equal">
      <formula>"MODERADA"</formula>
    </cfRule>
  </conditionalFormatting>
  <conditionalFormatting sqref="F4:G4 N4:O4 F7:G7 G10:H14">
    <cfRule type="colorScale" priority="63">
      <colorScale>
        <cfvo type="num" val="1"/>
        <cfvo type="num" val="3"/>
        <cfvo type="num" val="5"/>
        <color theme="6" tint="-0.499984740745262"/>
        <color rgb="FFFFFF00"/>
        <color rgb="FFC00000"/>
      </colorScale>
    </cfRule>
  </conditionalFormatting>
  <conditionalFormatting sqref="I16:I19">
    <cfRule type="cellIs" dxfId="239" priority="62" operator="equal">
      <formula>"BAJA"</formula>
    </cfRule>
  </conditionalFormatting>
  <conditionalFormatting sqref="I16:I19">
    <cfRule type="cellIs" dxfId="238" priority="59" operator="equal">
      <formula>"EXTREMA"</formula>
    </cfRule>
    <cfRule type="cellIs" dxfId="237" priority="60" operator="equal">
      <formula>"ALTA"</formula>
    </cfRule>
    <cfRule type="cellIs" dxfId="236" priority="61" operator="equal">
      <formula>"MODERADA"</formula>
    </cfRule>
  </conditionalFormatting>
  <conditionalFormatting sqref="G16:G19">
    <cfRule type="colorScale" priority="58">
      <colorScale>
        <cfvo type="num" val="1"/>
        <cfvo type="num" val="3"/>
        <cfvo type="num" val="5"/>
        <color theme="6" tint="-0.499984740745262"/>
        <color rgb="FFFFFF00"/>
        <color rgb="FFC00000"/>
      </colorScale>
    </cfRule>
  </conditionalFormatting>
  <conditionalFormatting sqref="I16:I19">
    <cfRule type="cellIs" dxfId="235" priority="57" operator="equal">
      <formula>"BAJA"</formula>
    </cfRule>
  </conditionalFormatting>
  <conditionalFormatting sqref="I16:I19">
    <cfRule type="cellIs" dxfId="234" priority="54" operator="equal">
      <formula>"EXTREMA"</formula>
    </cfRule>
    <cfRule type="cellIs" dxfId="233" priority="55" operator="equal">
      <formula>"ALTA"</formula>
    </cfRule>
    <cfRule type="cellIs" dxfId="232" priority="56" operator="equal">
      <formula>"MODERADA"</formula>
    </cfRule>
  </conditionalFormatting>
  <conditionalFormatting sqref="G16:G19">
    <cfRule type="colorScale" priority="53">
      <colorScale>
        <cfvo type="num" val="1"/>
        <cfvo type="num" val="3"/>
        <cfvo type="num" val="5"/>
        <color theme="6" tint="-0.499984740745262"/>
        <color rgb="FFFFFF00"/>
        <color rgb="FFC00000"/>
      </colorScale>
    </cfRule>
  </conditionalFormatting>
  <conditionalFormatting sqref="I16:I19">
    <cfRule type="cellIs" dxfId="231" priority="52" operator="equal">
      <formula>"BAJA"</formula>
    </cfRule>
  </conditionalFormatting>
  <conditionalFormatting sqref="I16:I19">
    <cfRule type="cellIs" dxfId="230" priority="49" operator="equal">
      <formula>"EXTREMA"</formula>
    </cfRule>
    <cfRule type="cellIs" dxfId="229" priority="50" operator="equal">
      <formula>"ALTA"</formula>
    </cfRule>
    <cfRule type="cellIs" dxfId="228" priority="51" operator="equal">
      <formula>"MODERADA"</formula>
    </cfRule>
  </conditionalFormatting>
  <conditionalFormatting sqref="G16:G19">
    <cfRule type="colorScale" priority="48">
      <colorScale>
        <cfvo type="num" val="1"/>
        <cfvo type="num" val="3"/>
        <cfvo type="num" val="5"/>
        <color theme="6" tint="-0.499984740745262"/>
        <color rgb="FFFFFF00"/>
        <color rgb="FFC00000"/>
      </colorScale>
    </cfRule>
  </conditionalFormatting>
  <conditionalFormatting sqref="I16:I19">
    <cfRule type="cellIs" dxfId="227" priority="47" operator="equal">
      <formula>"BAJA"</formula>
    </cfRule>
  </conditionalFormatting>
  <conditionalFormatting sqref="I16:I19">
    <cfRule type="cellIs" dxfId="226" priority="44" operator="equal">
      <formula>"EXTREMA"</formula>
    </cfRule>
    <cfRule type="cellIs" dxfId="225" priority="45" operator="equal">
      <formula>"ALTA"</formula>
    </cfRule>
    <cfRule type="cellIs" dxfId="224" priority="46" operator="equal">
      <formula>"MODERADA"</formula>
    </cfRule>
  </conditionalFormatting>
  <conditionalFormatting sqref="G16:G19">
    <cfRule type="colorScale" priority="43">
      <colorScale>
        <cfvo type="num" val="1"/>
        <cfvo type="num" val="3"/>
        <cfvo type="num" val="5"/>
        <color theme="6" tint="-0.499984740745262"/>
        <color rgb="FFFFFF00"/>
        <color rgb="FFC00000"/>
      </colorScale>
    </cfRule>
  </conditionalFormatting>
  <conditionalFormatting sqref="I16:I19">
    <cfRule type="cellIs" dxfId="223" priority="42" operator="equal">
      <formula>"BAJA"</formula>
    </cfRule>
  </conditionalFormatting>
  <conditionalFormatting sqref="I16:I19">
    <cfRule type="cellIs" dxfId="222" priority="39" operator="equal">
      <formula>"EXTREMA"</formula>
    </cfRule>
    <cfRule type="cellIs" dxfId="221" priority="40" operator="equal">
      <formula>"ALTA"</formula>
    </cfRule>
    <cfRule type="cellIs" dxfId="220" priority="41" operator="equal">
      <formula>"MODERADA"</formula>
    </cfRule>
  </conditionalFormatting>
  <conditionalFormatting sqref="P16:P19">
    <cfRule type="cellIs" dxfId="219" priority="38" operator="equal">
      <formula>"BAJA"</formula>
    </cfRule>
  </conditionalFormatting>
  <conditionalFormatting sqref="P16:P19">
    <cfRule type="cellIs" dxfId="218" priority="35" operator="equal">
      <formula>"EXTREMA"</formula>
    </cfRule>
    <cfRule type="cellIs" dxfId="217" priority="36" operator="equal">
      <formula>"ALTA"</formula>
    </cfRule>
    <cfRule type="cellIs" dxfId="216" priority="37" operator="equal">
      <formula>"MODERADA"</formula>
    </cfRule>
  </conditionalFormatting>
  <conditionalFormatting sqref="N16:N19">
    <cfRule type="colorScale" priority="34">
      <colorScale>
        <cfvo type="num" val="1"/>
        <cfvo type="num" val="3"/>
        <cfvo type="num" val="5"/>
        <color theme="6" tint="-0.499984740745262"/>
        <color rgb="FFFFFF00"/>
        <color rgb="FFC00000"/>
      </colorScale>
    </cfRule>
  </conditionalFormatting>
  <conditionalFormatting sqref="P16:P19">
    <cfRule type="cellIs" dxfId="215" priority="33" operator="equal">
      <formula>"BAJA"</formula>
    </cfRule>
  </conditionalFormatting>
  <conditionalFormatting sqref="P16:P19">
    <cfRule type="cellIs" dxfId="214" priority="30" operator="equal">
      <formula>"EXTREMA"</formula>
    </cfRule>
    <cfRule type="cellIs" dxfId="213" priority="31" operator="equal">
      <formula>"ALTA"</formula>
    </cfRule>
    <cfRule type="cellIs" dxfId="212" priority="32" operator="equal">
      <formula>"MODERADA"</formula>
    </cfRule>
  </conditionalFormatting>
  <conditionalFormatting sqref="N16:N19">
    <cfRule type="colorScale" priority="29">
      <colorScale>
        <cfvo type="num" val="1"/>
        <cfvo type="num" val="3"/>
        <cfvo type="num" val="5"/>
        <color theme="6" tint="-0.499984740745262"/>
        <color rgb="FFFFFF00"/>
        <color rgb="FFC00000"/>
      </colorScale>
    </cfRule>
  </conditionalFormatting>
  <conditionalFormatting sqref="P16:P19">
    <cfRule type="cellIs" dxfId="211" priority="28" operator="equal">
      <formula>"BAJA"</formula>
    </cfRule>
  </conditionalFormatting>
  <conditionalFormatting sqref="P16:P19">
    <cfRule type="cellIs" dxfId="210" priority="25" operator="equal">
      <formula>"EXTREMA"</formula>
    </cfRule>
    <cfRule type="cellIs" dxfId="209" priority="26" operator="equal">
      <formula>"ALTA"</formula>
    </cfRule>
    <cfRule type="cellIs" dxfId="208" priority="27" operator="equal">
      <formula>"MODERADA"</formula>
    </cfRule>
  </conditionalFormatting>
  <conditionalFormatting sqref="N16:N19">
    <cfRule type="colorScale" priority="24">
      <colorScale>
        <cfvo type="num" val="1"/>
        <cfvo type="num" val="3"/>
        <cfvo type="num" val="5"/>
        <color theme="6" tint="-0.499984740745262"/>
        <color rgb="FFFFFF00"/>
        <color rgb="FFC00000"/>
      </colorScale>
    </cfRule>
  </conditionalFormatting>
  <conditionalFormatting sqref="P16:P19">
    <cfRule type="cellIs" dxfId="207" priority="23" operator="equal">
      <formula>"BAJA"</formula>
    </cfRule>
  </conditionalFormatting>
  <conditionalFormatting sqref="P16:P19">
    <cfRule type="cellIs" dxfId="206" priority="20" operator="equal">
      <formula>"EXTREMA"</formula>
    </cfRule>
    <cfRule type="cellIs" dxfId="205" priority="21" operator="equal">
      <formula>"ALTA"</formula>
    </cfRule>
    <cfRule type="cellIs" dxfId="204" priority="22" operator="equal">
      <formula>"MODERADA"</formula>
    </cfRule>
  </conditionalFormatting>
  <conditionalFormatting sqref="N16:N19">
    <cfRule type="colorScale" priority="19">
      <colorScale>
        <cfvo type="num" val="1"/>
        <cfvo type="num" val="3"/>
        <cfvo type="num" val="5"/>
        <color theme="6" tint="-0.499984740745262"/>
        <color rgb="FFFFFF00"/>
        <color rgb="FFC00000"/>
      </colorScale>
    </cfRule>
  </conditionalFormatting>
  <conditionalFormatting sqref="P16:P19">
    <cfRule type="cellIs" dxfId="203" priority="18" operator="equal">
      <formula>"BAJA"</formula>
    </cfRule>
  </conditionalFormatting>
  <conditionalFormatting sqref="P16:P19">
    <cfRule type="cellIs" dxfId="202" priority="15" operator="equal">
      <formula>"EXTREMA"</formula>
    </cfRule>
    <cfRule type="cellIs" dxfId="201" priority="16" operator="equal">
      <formula>"ALTA"</formula>
    </cfRule>
    <cfRule type="cellIs" dxfId="200" priority="17" operator="equal">
      <formula>"MODERADA"</formula>
    </cfRule>
  </conditionalFormatting>
  <conditionalFormatting sqref="I10:I14">
    <cfRule type="cellIs" dxfId="199" priority="11" operator="equal">
      <formula>"EXTREMA"</formula>
    </cfRule>
    <cfRule type="cellIs" dxfId="198" priority="12" operator="equal">
      <formula>"ALTA"</formula>
    </cfRule>
    <cfRule type="cellIs" dxfId="197" priority="13" operator="equal">
      <formula>"MODERADA"</formula>
    </cfRule>
    <cfRule type="cellIs" dxfId="196" priority="14" operator="equal">
      <formula>"BAJA"</formula>
    </cfRule>
  </conditionalFormatting>
  <conditionalFormatting sqref="P10:P14">
    <cfRule type="cellIs" dxfId="195" priority="7" operator="equal">
      <formula>"EXTREMA"</formula>
    </cfRule>
    <cfRule type="cellIs" dxfId="194" priority="8" operator="equal">
      <formula>"ALTA"</formula>
    </cfRule>
    <cfRule type="cellIs" dxfId="193" priority="9" operator="equal">
      <formula>"MODERADA"</formula>
    </cfRule>
    <cfRule type="cellIs" dxfId="192" priority="10" operator="equal">
      <formula>"BAJA"</formula>
    </cfRule>
  </conditionalFormatting>
  <conditionalFormatting sqref="N10:O14">
    <cfRule type="colorScale" priority="6">
      <colorScale>
        <cfvo type="num" val="1"/>
        <cfvo type="num" val="3"/>
        <cfvo type="num" val="5"/>
        <color theme="6" tint="-0.499984740745262"/>
        <color rgb="FFFFFF00"/>
        <color rgb="FFC00000"/>
      </colorScale>
    </cfRule>
  </conditionalFormatting>
  <conditionalFormatting sqref="I8:I9 P8:P9">
    <cfRule type="cellIs" dxfId="191" priority="5" operator="equal">
      <formula>"BAJA"</formula>
    </cfRule>
  </conditionalFormatting>
  <conditionalFormatting sqref="I8:I9 P8:P9">
    <cfRule type="cellIs" dxfId="190" priority="2" operator="equal">
      <formula>"EXTREMA"</formula>
    </cfRule>
    <cfRule type="cellIs" dxfId="189" priority="3" operator="equal">
      <formula>"ALTA"</formula>
    </cfRule>
    <cfRule type="cellIs" dxfId="188" priority="4" operator="equal">
      <formula>"MODERADA"</formula>
    </cfRule>
  </conditionalFormatting>
  <conditionalFormatting sqref="G8:H9 N8:O9">
    <cfRule type="colorScale" priority="1">
      <colorScale>
        <cfvo type="num" val="1"/>
        <cfvo type="num" val="3"/>
        <cfvo type="num" val="5"/>
        <color theme="6" tint="-0.499984740745262"/>
        <color rgb="FFFFFF00"/>
        <color rgb="FFC00000"/>
      </colorScale>
    </cfRule>
  </conditionalFormatting>
  <printOptions horizontalCentered="1"/>
  <pageMargins left="1.1023622047244095" right="0.23622047244094491" top="0.74803149606299213" bottom="0.39370078740157483" header="0.31496062992125984" footer="0.31496062992125984"/>
  <pageSetup paperSize="5" scale="72" fitToHeight="99"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pageSetUpPr autoPageBreaks="0" fitToPage="1"/>
  </sheetPr>
  <dimension ref="A1:AD57"/>
  <sheetViews>
    <sheetView showGridLines="0" topLeftCell="AA12" zoomScale="80" zoomScaleNormal="80" workbookViewId="0">
      <selection activeCell="AC13" sqref="AC13"/>
    </sheetView>
  </sheetViews>
  <sheetFormatPr baseColWidth="10" defaultColWidth="11.42578125" defaultRowHeight="12" x14ac:dyDescent="0.2"/>
  <cols>
    <col min="1" max="1" width="4.7109375" style="1" customWidth="1"/>
    <col min="2" max="3" width="21.7109375" style="1" customWidth="1"/>
    <col min="4" max="4" width="21.7109375" style="1" hidden="1" customWidth="1"/>
    <col min="5" max="5" width="24.28515625" style="1" customWidth="1"/>
    <col min="6" max="8" width="6.7109375" style="1" customWidth="1"/>
    <col min="9" max="9" width="6.7109375" style="3" customWidth="1"/>
    <col min="10" max="10" width="21.7109375" style="4" customWidth="1"/>
    <col min="11" max="11" width="6.7109375" style="4" customWidth="1"/>
    <col min="12" max="15" width="6.7109375" style="1" customWidth="1"/>
    <col min="16" max="17" width="6.7109375" style="3" customWidth="1"/>
    <col min="18" max="18" width="24.7109375" style="1" customWidth="1"/>
    <col min="19" max="19" width="6.7109375" style="1" customWidth="1"/>
    <col min="20" max="20" width="20.5703125" style="1" customWidth="1"/>
    <col min="21" max="21" width="16.7109375" style="1" customWidth="1"/>
    <col min="22" max="22" width="16.7109375" style="2" customWidth="1"/>
    <col min="23" max="23" width="16.7109375" style="2" hidden="1" customWidth="1"/>
    <col min="24" max="24" width="67.7109375" style="1" hidden="1" customWidth="1"/>
    <col min="25" max="25" width="16.7109375" style="2" customWidth="1"/>
    <col min="26" max="26" width="67.7109375" style="1" customWidth="1"/>
    <col min="27" max="27" width="28" style="1" customWidth="1"/>
    <col min="28" max="28" width="52" style="1" customWidth="1"/>
    <col min="29" max="29" width="15" style="1" customWidth="1"/>
    <col min="30" max="30" width="61.85546875" style="1" customWidth="1"/>
    <col min="31" max="16384" width="11.42578125" style="1"/>
  </cols>
  <sheetData>
    <row r="1" spans="1:30" ht="20.25" customHeight="1" x14ac:dyDescent="0.25">
      <c r="B1" s="257"/>
      <c r="C1" s="258"/>
      <c r="D1" s="111"/>
      <c r="E1" s="238" t="s">
        <v>74</v>
      </c>
      <c r="F1" s="238"/>
      <c r="G1" s="238"/>
      <c r="H1" s="238"/>
      <c r="I1" s="238"/>
      <c r="J1" s="238"/>
      <c r="K1" s="238"/>
      <c r="L1" s="238"/>
      <c r="M1" s="238"/>
      <c r="N1" s="238"/>
      <c r="O1" s="238"/>
      <c r="P1" s="238"/>
      <c r="Q1" s="238"/>
      <c r="R1" s="238"/>
      <c r="S1" s="241" t="s">
        <v>78</v>
      </c>
      <c r="T1" s="241"/>
      <c r="U1" s="241"/>
      <c r="V1" s="251"/>
      <c r="W1" s="251"/>
      <c r="X1" s="251"/>
      <c r="Y1" s="252"/>
    </row>
    <row r="2" spans="1:30" ht="32.25" customHeight="1" x14ac:dyDescent="0.2">
      <c r="B2" s="259"/>
      <c r="C2" s="260"/>
      <c r="D2" s="78"/>
      <c r="E2" s="200"/>
      <c r="F2" s="200"/>
      <c r="G2" s="200"/>
      <c r="H2" s="200"/>
      <c r="I2" s="200"/>
      <c r="J2" s="200"/>
      <c r="K2" s="200"/>
      <c r="L2" s="200"/>
      <c r="M2" s="200"/>
      <c r="N2" s="200"/>
      <c r="O2" s="200"/>
      <c r="P2" s="200"/>
      <c r="Q2" s="200"/>
      <c r="R2" s="200"/>
      <c r="S2" s="200" t="s">
        <v>75</v>
      </c>
      <c r="T2" s="200"/>
      <c r="U2" s="200"/>
      <c r="V2" s="253"/>
      <c r="W2" s="253"/>
      <c r="X2" s="253"/>
      <c r="Y2" s="254"/>
    </row>
    <row r="3" spans="1:30" ht="41.25" customHeight="1" thickBot="1" x14ac:dyDescent="0.25">
      <c r="B3" s="261"/>
      <c r="C3" s="262"/>
      <c r="D3" s="112"/>
      <c r="E3" s="239" t="s">
        <v>77</v>
      </c>
      <c r="F3" s="239"/>
      <c r="G3" s="239"/>
      <c r="H3" s="239"/>
      <c r="I3" s="239"/>
      <c r="J3" s="239"/>
      <c r="K3" s="239"/>
      <c r="L3" s="239"/>
      <c r="M3" s="239"/>
      <c r="N3" s="239"/>
      <c r="O3" s="239"/>
      <c r="P3" s="239"/>
      <c r="Q3" s="239"/>
      <c r="R3" s="239"/>
      <c r="S3" s="239" t="s">
        <v>76</v>
      </c>
      <c r="T3" s="239"/>
      <c r="U3" s="239"/>
      <c r="V3" s="255"/>
      <c r="W3" s="255"/>
      <c r="X3" s="255"/>
      <c r="Y3" s="256"/>
    </row>
    <row r="4" spans="1:30" ht="11.25" customHeight="1" x14ac:dyDescent="0.35">
      <c r="B4" s="159"/>
      <c r="C4" s="159"/>
      <c r="D4" s="159"/>
      <c r="E4" s="159"/>
      <c r="F4" s="159"/>
      <c r="G4" s="159"/>
      <c r="H4" s="159"/>
      <c r="I4" s="159"/>
      <c r="J4" s="159"/>
      <c r="K4" s="159"/>
      <c r="L4" s="159"/>
      <c r="M4" s="159"/>
      <c r="N4" s="159"/>
      <c r="O4" s="159"/>
      <c r="P4" s="159"/>
      <c r="Q4" s="159"/>
      <c r="R4" s="159"/>
      <c r="S4" s="159"/>
      <c r="T4" s="159"/>
      <c r="U4" s="159"/>
      <c r="V4" s="159"/>
      <c r="W4" s="74"/>
      <c r="Y4" s="74"/>
    </row>
    <row r="5" spans="1:30" ht="13.5" customHeight="1" x14ac:dyDescent="0.35">
      <c r="D5" s="50"/>
      <c r="E5" s="50"/>
      <c r="F5" s="50"/>
      <c r="G5" s="50"/>
      <c r="H5" s="50"/>
      <c r="I5" s="51"/>
      <c r="J5" s="50"/>
      <c r="K5" s="50"/>
      <c r="L5" s="50"/>
      <c r="M5" s="50"/>
    </row>
    <row r="6" spans="1:30" s="19" customFormat="1" ht="24" customHeight="1" x14ac:dyDescent="0.25">
      <c r="A6" s="47"/>
      <c r="D6" s="230" t="s">
        <v>73</v>
      </c>
      <c r="E6" s="231"/>
      <c r="F6" s="160" t="s">
        <v>151</v>
      </c>
      <c r="G6" s="160"/>
      <c r="H6" s="160"/>
      <c r="I6" s="160"/>
      <c r="J6" s="160"/>
      <c r="K6" s="160"/>
      <c r="L6" s="160"/>
      <c r="M6" s="160"/>
      <c r="N6" s="160"/>
      <c r="O6" s="160"/>
      <c r="P6" s="160"/>
      <c r="Q6" s="160"/>
      <c r="R6" s="161" t="s">
        <v>71</v>
      </c>
      <c r="S6" s="161"/>
      <c r="T6" s="162">
        <v>2021</v>
      </c>
      <c r="U6" s="162"/>
      <c r="V6" s="162"/>
      <c r="W6" s="49"/>
      <c r="Y6" s="49"/>
    </row>
    <row r="7" spans="1:30" s="19" customFormat="1" ht="38.25" customHeight="1" x14ac:dyDescent="0.25">
      <c r="A7" s="47"/>
      <c r="D7" s="230" t="s">
        <v>70</v>
      </c>
      <c r="E7" s="231"/>
      <c r="F7" s="163" t="s">
        <v>150</v>
      </c>
      <c r="G7" s="163"/>
      <c r="H7" s="163"/>
      <c r="I7" s="163"/>
      <c r="J7" s="163"/>
      <c r="K7" s="163"/>
      <c r="L7" s="163"/>
      <c r="M7" s="163"/>
      <c r="N7" s="163"/>
      <c r="O7" s="163"/>
      <c r="P7" s="163"/>
      <c r="Q7" s="163"/>
      <c r="R7" s="163"/>
      <c r="S7" s="163"/>
      <c r="T7" s="163"/>
      <c r="U7" s="163"/>
      <c r="V7" s="163"/>
      <c r="W7" s="48"/>
      <c r="Y7" s="48"/>
    </row>
    <row r="8" spans="1:30" s="19" customFormat="1" ht="15" x14ac:dyDescent="0.25">
      <c r="A8" s="47"/>
      <c r="B8" s="46"/>
      <c r="C8" s="46"/>
      <c r="I8" s="44"/>
      <c r="J8" s="45"/>
      <c r="K8" s="45"/>
      <c r="P8" s="44"/>
      <c r="Q8" s="44"/>
      <c r="V8" s="44"/>
      <c r="W8" s="44"/>
      <c r="Y8" s="44"/>
    </row>
    <row r="9" spans="1:30" s="35" customFormat="1" ht="30" customHeight="1" x14ac:dyDescent="0.25">
      <c r="A9" s="43"/>
      <c r="B9" s="164" t="s">
        <v>68</v>
      </c>
      <c r="C9" s="164" t="s">
        <v>67</v>
      </c>
      <c r="D9" s="164" t="s">
        <v>66</v>
      </c>
      <c r="E9" s="164" t="s">
        <v>65</v>
      </c>
      <c r="F9" s="165" t="s">
        <v>64</v>
      </c>
      <c r="G9" s="164" t="s">
        <v>63</v>
      </c>
      <c r="H9" s="164"/>
      <c r="I9" s="174" t="s">
        <v>58</v>
      </c>
      <c r="J9" s="168" t="s">
        <v>62</v>
      </c>
      <c r="K9" s="170" t="s">
        <v>61</v>
      </c>
      <c r="L9" s="171"/>
      <c r="M9" s="172" t="s">
        <v>60</v>
      </c>
      <c r="N9" s="164" t="s">
        <v>59</v>
      </c>
      <c r="O9" s="164"/>
      <c r="P9" s="174" t="s">
        <v>58</v>
      </c>
      <c r="Q9" s="165" t="s">
        <v>57</v>
      </c>
      <c r="R9" s="164" t="s">
        <v>56</v>
      </c>
      <c r="S9" s="176" t="s">
        <v>55</v>
      </c>
      <c r="T9" s="164" t="s">
        <v>54</v>
      </c>
      <c r="U9" s="168" t="s">
        <v>53</v>
      </c>
      <c r="V9" s="164" t="s">
        <v>52</v>
      </c>
      <c r="W9" s="215" t="s">
        <v>51</v>
      </c>
      <c r="X9" s="216"/>
      <c r="Y9" s="215" t="s">
        <v>312</v>
      </c>
      <c r="Z9" s="216"/>
      <c r="AA9" s="215" t="s">
        <v>402</v>
      </c>
      <c r="AB9" s="216"/>
      <c r="AC9" s="215" t="s">
        <v>440</v>
      </c>
      <c r="AD9" s="216"/>
    </row>
    <row r="10" spans="1:30" s="35" customFormat="1" ht="98.25" customHeight="1" x14ac:dyDescent="0.25">
      <c r="A10" s="43"/>
      <c r="B10" s="164"/>
      <c r="C10" s="164"/>
      <c r="D10" s="164"/>
      <c r="E10" s="164"/>
      <c r="F10" s="165"/>
      <c r="G10" s="42" t="s">
        <v>48</v>
      </c>
      <c r="H10" s="73" t="s">
        <v>47</v>
      </c>
      <c r="I10" s="175"/>
      <c r="J10" s="169"/>
      <c r="K10" s="72" t="s">
        <v>50</v>
      </c>
      <c r="L10" s="39" t="s">
        <v>49</v>
      </c>
      <c r="M10" s="173"/>
      <c r="N10" s="38" t="s">
        <v>48</v>
      </c>
      <c r="O10" s="37" t="s">
        <v>47</v>
      </c>
      <c r="P10" s="175"/>
      <c r="Q10" s="165"/>
      <c r="R10" s="164"/>
      <c r="S10" s="176"/>
      <c r="T10" s="164"/>
      <c r="U10" s="169"/>
      <c r="V10" s="164"/>
      <c r="W10" s="36" t="s">
        <v>46</v>
      </c>
      <c r="X10" s="36" t="s">
        <v>45</v>
      </c>
      <c r="Y10" s="36" t="s">
        <v>46</v>
      </c>
      <c r="Z10" s="36" t="s">
        <v>45</v>
      </c>
      <c r="AA10" s="36" t="s">
        <v>46</v>
      </c>
      <c r="AB10" s="36" t="s">
        <v>45</v>
      </c>
      <c r="AC10" s="36" t="s">
        <v>46</v>
      </c>
      <c r="AD10" s="36" t="s">
        <v>45</v>
      </c>
    </row>
    <row r="11" spans="1:30" s="19" customFormat="1" ht="115.5" customHeight="1" x14ac:dyDescent="0.25">
      <c r="A11" s="29">
        <v>1</v>
      </c>
      <c r="B11" s="22" t="s">
        <v>278</v>
      </c>
      <c r="C11" s="67" t="s">
        <v>149</v>
      </c>
      <c r="D11" s="22"/>
      <c r="E11" s="22" t="s">
        <v>148</v>
      </c>
      <c r="F11" s="23" t="s">
        <v>86</v>
      </c>
      <c r="G11" s="22">
        <v>1</v>
      </c>
      <c r="H11" s="22">
        <v>3</v>
      </c>
      <c r="I11" s="26" t="str">
        <f>INDEX([4]Listas!$L$4:$P$8,G11,H11)</f>
        <v>MODERADA</v>
      </c>
      <c r="J11" s="27" t="s">
        <v>147</v>
      </c>
      <c r="K11" s="25" t="s">
        <v>14</v>
      </c>
      <c r="L11" s="25" t="str">
        <f>IF('[4]Evaluación de Controles'!F40="X","Probabilidad",IF('[4]Evaluación de Controles'!H40="X","Impacto",))</f>
        <v>Probabilidad</v>
      </c>
      <c r="M11" s="22">
        <f>'[4]Evaluación de Controles'!X40</f>
        <v>70</v>
      </c>
      <c r="N11" s="22">
        <f>IF('[4]Evaluación de Controles'!F40="X",IF(M11&gt;75,IF(G11&gt;2,G11-2,IF(G11&gt;1,G11-1,G11)),IF(M11&gt;50,IF(G11&gt;1,G11-1,G11),G11)),G11)</f>
        <v>1</v>
      </c>
      <c r="O11" s="22">
        <f>IF('[4]Evaluación de Controles'!H40="X",IF(M11&gt;75,IF(H11&gt;2,H11-2,IF(H11&gt;1,H11-1,H11)),IF(M11&gt;50,IF(H11&gt;1,H11-1,H11),H11)),H11)</f>
        <v>3</v>
      </c>
      <c r="P11" s="26" t="str">
        <f>INDEX([4]Listas!$L$4:$P$8,N11,O11)</f>
        <v>MODERADA</v>
      </c>
      <c r="Q11" s="25" t="s">
        <v>108</v>
      </c>
      <c r="R11" s="24" t="s">
        <v>146</v>
      </c>
      <c r="S11" s="23" t="s">
        <v>129</v>
      </c>
      <c r="T11" s="22" t="s">
        <v>128</v>
      </c>
      <c r="U11" s="22" t="s">
        <v>138</v>
      </c>
      <c r="V11" s="22" t="s">
        <v>145</v>
      </c>
      <c r="W11" s="31">
        <v>1</v>
      </c>
      <c r="X11" s="68" t="s">
        <v>144</v>
      </c>
      <c r="Y11" s="31">
        <v>1</v>
      </c>
      <c r="Z11" s="141" t="s">
        <v>279</v>
      </c>
      <c r="AA11" s="142">
        <v>1</v>
      </c>
      <c r="AB11" s="141" t="s">
        <v>406</v>
      </c>
      <c r="AC11" s="142">
        <v>1</v>
      </c>
      <c r="AD11" s="68" t="s">
        <v>450</v>
      </c>
    </row>
    <row r="12" spans="1:30" s="19" customFormat="1" ht="123" customHeight="1" x14ac:dyDescent="0.25">
      <c r="A12" s="29">
        <v>2</v>
      </c>
      <c r="B12" s="22" t="s">
        <v>143</v>
      </c>
      <c r="C12" s="67" t="s">
        <v>142</v>
      </c>
      <c r="D12" s="22"/>
      <c r="E12" s="22" t="s">
        <v>141</v>
      </c>
      <c r="F12" s="23" t="s">
        <v>86</v>
      </c>
      <c r="G12" s="22">
        <v>2</v>
      </c>
      <c r="H12" s="22">
        <v>4</v>
      </c>
      <c r="I12" s="26" t="str">
        <f>INDEX([4]Listas!$L$4:$P$8,G12,H12)</f>
        <v>ALTA</v>
      </c>
      <c r="J12" s="27" t="s">
        <v>140</v>
      </c>
      <c r="K12" s="25" t="s">
        <v>23</v>
      </c>
      <c r="L12" s="25" t="str">
        <f>IF('[4]Evaluación de Controles'!F42="X","Probabilidad",IF('[4]Evaluación de Controles'!H42="X","Impacto",))</f>
        <v>Probabilidad</v>
      </c>
      <c r="M12" s="22">
        <f>'[4]Evaluación de Controles'!X41</f>
        <v>40</v>
      </c>
      <c r="N12" s="22">
        <f>IF('[4]Evaluación de Controles'!F41="X",IF(M12&gt;75,IF(G12&gt;2,G12-2,IF(G12&gt;1,G12-1,G12)),IF(M12&gt;50,IF(G12&gt;1,G12-1,G12),G12)),G12)</f>
        <v>2</v>
      </c>
      <c r="O12" s="22">
        <f>IF('[4]Evaluación de Controles'!H41="X",IF(M12&gt;75,IF(H12&gt;2,H12-2,IF(H12&gt;1,H12-1,H12)),IF(M12&gt;50,IF(H12&gt;1,H12-1,H12),H12)),H12)</f>
        <v>4</v>
      </c>
      <c r="P12" s="26" t="str">
        <f>INDEX([4]Listas!$L$4:$P$8,N12,O12)</f>
        <v>ALTA</v>
      </c>
      <c r="Q12" s="25" t="s">
        <v>131</v>
      </c>
      <c r="R12" s="24" t="s">
        <v>139</v>
      </c>
      <c r="S12" s="23" t="s">
        <v>129</v>
      </c>
      <c r="T12" s="22" t="s">
        <v>128</v>
      </c>
      <c r="U12" s="22" t="s">
        <v>138</v>
      </c>
      <c r="V12" s="22" t="s">
        <v>137</v>
      </c>
      <c r="W12" s="33">
        <v>1</v>
      </c>
      <c r="X12" s="34" t="s">
        <v>136</v>
      </c>
      <c r="Y12" s="33">
        <v>1</v>
      </c>
      <c r="Z12" s="140" t="s">
        <v>310</v>
      </c>
      <c r="AA12" s="143">
        <v>1</v>
      </c>
      <c r="AB12" s="139" t="s">
        <v>407</v>
      </c>
      <c r="AC12" s="143">
        <v>1</v>
      </c>
      <c r="AD12" s="156" t="s">
        <v>451</v>
      </c>
    </row>
    <row r="13" spans="1:30" s="19" customFormat="1" ht="116.25" customHeight="1" x14ac:dyDescent="0.25">
      <c r="A13" s="29">
        <v>3</v>
      </c>
      <c r="B13" s="22" t="s">
        <v>135</v>
      </c>
      <c r="C13" s="67" t="s">
        <v>134</v>
      </c>
      <c r="D13" s="22"/>
      <c r="E13" s="22" t="s">
        <v>133</v>
      </c>
      <c r="F13" s="23" t="s">
        <v>86</v>
      </c>
      <c r="G13" s="22">
        <v>3</v>
      </c>
      <c r="H13" s="22">
        <v>3</v>
      </c>
      <c r="I13" s="26" t="str">
        <f>INDEX([4]Listas!$L$4:$P$8,G13,H13)</f>
        <v>ALTA</v>
      </c>
      <c r="J13" s="27" t="s">
        <v>132</v>
      </c>
      <c r="K13" s="25" t="s">
        <v>23</v>
      </c>
      <c r="L13" s="25" t="str">
        <f>IF('[4]Evaluación de Controles'!F43="X","Probabilidad",IF('[4]Evaluación de Controles'!H43="X","Impacto",))</f>
        <v>Probabilidad</v>
      </c>
      <c r="M13" s="22">
        <f>'[4]Evaluación de Controles'!X42</f>
        <v>70</v>
      </c>
      <c r="N13" s="22">
        <f>IF('[4]Evaluación de Controles'!F42="X",IF(M13&gt;75,IF(G13&gt;2,G13-2,IF(G13&gt;1,G13-1,G13)),IF(M13&gt;50,IF(G13&gt;1,G13-1,G13),G13)),G13)</f>
        <v>2</v>
      </c>
      <c r="O13" s="22">
        <f>IF('[4]Evaluación de Controles'!H42="X",IF(M13&gt;75,IF(H13&gt;2,H13-2,IF(H13&gt;1,H13-1,H13)),IF(M13&gt;50,IF(H13&gt;1,H13-1,H13),H13)),H13)</f>
        <v>3</v>
      </c>
      <c r="P13" s="26" t="str">
        <f>INDEX([4]Listas!$L$4:$P$8,N13,O13)</f>
        <v>MODERADA</v>
      </c>
      <c r="Q13" s="25" t="s">
        <v>131</v>
      </c>
      <c r="R13" s="24" t="s">
        <v>130</v>
      </c>
      <c r="S13" s="23" t="s">
        <v>129</v>
      </c>
      <c r="T13" s="22" t="s">
        <v>128</v>
      </c>
      <c r="U13" s="22" t="s">
        <v>127</v>
      </c>
      <c r="V13" s="22" t="s">
        <v>126</v>
      </c>
      <c r="W13" s="33">
        <v>1</v>
      </c>
      <c r="X13" s="34" t="s">
        <v>125</v>
      </c>
      <c r="Y13" s="33">
        <v>1</v>
      </c>
      <c r="Z13" s="140" t="s">
        <v>311</v>
      </c>
      <c r="AA13" s="143">
        <v>1</v>
      </c>
      <c r="AB13" s="144" t="s">
        <v>408</v>
      </c>
      <c r="AC13" s="143">
        <v>1</v>
      </c>
      <c r="AD13" s="155" t="s">
        <v>452</v>
      </c>
    </row>
    <row r="14" spans="1:30" s="19" customFormat="1" ht="24.75" hidden="1" customHeight="1" x14ac:dyDescent="0.25">
      <c r="A14" s="29"/>
      <c r="B14" s="22"/>
      <c r="C14" s="67"/>
      <c r="D14" s="22"/>
      <c r="E14" s="22"/>
      <c r="F14" s="23"/>
      <c r="G14" s="22"/>
      <c r="H14" s="22"/>
      <c r="I14" s="26"/>
      <c r="J14" s="27"/>
      <c r="K14" s="25"/>
      <c r="L14" s="25"/>
      <c r="M14" s="22"/>
      <c r="N14" s="22"/>
      <c r="O14" s="22"/>
      <c r="P14" s="26"/>
      <c r="Q14" s="25"/>
      <c r="R14" s="24"/>
      <c r="S14" s="23"/>
      <c r="T14" s="22"/>
      <c r="U14" s="22"/>
      <c r="V14" s="22"/>
      <c r="W14" s="56"/>
      <c r="X14" s="66"/>
      <c r="Y14" s="56"/>
      <c r="Z14" s="66"/>
    </row>
    <row r="15" spans="1:30" ht="15" x14ac:dyDescent="0.2">
      <c r="B15" s="18"/>
      <c r="C15" s="17"/>
      <c r="D15" s="16"/>
      <c r="E15" s="7"/>
      <c r="F15" s="7"/>
      <c r="G15" s="7"/>
      <c r="H15" s="7"/>
      <c r="I15" s="9"/>
      <c r="J15" s="8"/>
      <c r="K15" s="8"/>
      <c r="L15" s="7"/>
      <c r="M15" s="11"/>
      <c r="W15" s="1"/>
      <c r="Y15" s="1"/>
    </row>
    <row r="16" spans="1:30" x14ac:dyDescent="0.2">
      <c r="B16" s="12"/>
      <c r="C16" s="12"/>
      <c r="D16" s="12"/>
      <c r="E16" s="12"/>
      <c r="F16" s="12"/>
      <c r="G16" s="189" t="s">
        <v>6</v>
      </c>
      <c r="H16" s="189"/>
      <c r="I16" s="10">
        <f>COUNTIF(I11:I13,"BAJA")</f>
        <v>0</v>
      </c>
      <c r="J16" s="8"/>
      <c r="K16" s="8"/>
      <c r="L16" s="7"/>
      <c r="M16" s="11"/>
      <c r="N16" s="189" t="s">
        <v>6</v>
      </c>
      <c r="O16" s="189"/>
      <c r="P16" s="10">
        <f>COUNTIF(P11:P14,"BAJA")</f>
        <v>0</v>
      </c>
      <c r="W16" s="1"/>
      <c r="Y16" s="1"/>
    </row>
    <row r="17" spans="2:25" x14ac:dyDescent="0.2">
      <c r="B17" s="214"/>
      <c r="C17" s="214"/>
      <c r="D17" s="214"/>
      <c r="E17" s="214"/>
      <c r="F17" s="214"/>
      <c r="G17" s="189" t="s">
        <v>5</v>
      </c>
      <c r="H17" s="189"/>
      <c r="I17" s="10">
        <f>COUNTIF(I11:I13,"MODERADA")</f>
        <v>1</v>
      </c>
      <c r="J17" s="8"/>
      <c r="K17" s="8"/>
      <c r="L17" s="7"/>
      <c r="M17" s="12"/>
      <c r="N17" s="189" t="s">
        <v>5</v>
      </c>
      <c r="O17" s="189"/>
      <c r="P17" s="10">
        <f>COUNTIF(P11:P13,"MODERADA")</f>
        <v>2</v>
      </c>
      <c r="W17" s="1"/>
      <c r="Y17" s="1"/>
    </row>
    <row r="18" spans="2:25" x14ac:dyDescent="0.2">
      <c r="B18" s="15"/>
      <c r="D18" s="7"/>
      <c r="E18" s="15"/>
      <c r="F18" s="7"/>
      <c r="G18" s="189" t="s">
        <v>4</v>
      </c>
      <c r="H18" s="189"/>
      <c r="I18" s="10">
        <f>COUNTIF(I11:I13,"ALTA")</f>
        <v>2</v>
      </c>
      <c r="J18" s="8"/>
      <c r="K18" s="8"/>
      <c r="L18" s="7"/>
      <c r="M18" s="7"/>
      <c r="N18" s="189" t="s">
        <v>4</v>
      </c>
      <c r="O18" s="189"/>
      <c r="P18" s="10">
        <f>COUNTIF(P11:P13,"ALTA")</f>
        <v>1</v>
      </c>
      <c r="Q18" s="1"/>
      <c r="V18" s="1"/>
      <c r="W18" s="1"/>
      <c r="Y18" s="1"/>
    </row>
    <row r="19" spans="2:25" ht="15.75" x14ac:dyDescent="0.2">
      <c r="B19" s="14" t="s">
        <v>3</v>
      </c>
      <c r="D19" s="7"/>
      <c r="E19" s="13" t="s">
        <v>2</v>
      </c>
      <c r="F19" s="7"/>
      <c r="G19" s="189" t="s">
        <v>1</v>
      </c>
      <c r="H19" s="189"/>
      <c r="I19" s="10">
        <f>COUNTIF(I11:I13,"EXTREMA")</f>
        <v>0</v>
      </c>
      <c r="J19" s="8"/>
      <c r="K19" s="8"/>
      <c r="L19" s="7"/>
      <c r="M19" s="7"/>
      <c r="N19" s="189" t="s">
        <v>1</v>
      </c>
      <c r="O19" s="189"/>
      <c r="P19" s="10">
        <f>COUNTIF(P11:P13,"EXTREMA")</f>
        <v>0</v>
      </c>
      <c r="Q19" s="1"/>
      <c r="V19" s="1"/>
      <c r="W19" s="1"/>
      <c r="Y19" s="1"/>
    </row>
    <row r="20" spans="2:25" x14ac:dyDescent="0.2">
      <c r="D20" s="7"/>
      <c r="E20" s="7"/>
      <c r="G20" s="7"/>
      <c r="H20" s="7"/>
      <c r="I20" s="9"/>
      <c r="J20" s="8"/>
      <c r="K20" s="8"/>
      <c r="L20" s="7"/>
      <c r="M20" s="7" t="s">
        <v>0</v>
      </c>
      <c r="P20" s="1"/>
      <c r="Q20" s="1"/>
      <c r="V20" s="1"/>
      <c r="W20" s="1"/>
      <c r="Y20" s="1"/>
    </row>
    <row r="21" spans="2:25" ht="15.75" x14ac:dyDescent="0.2">
      <c r="B21" s="6"/>
      <c r="C21" s="5"/>
      <c r="D21" s="7"/>
      <c r="E21" s="7"/>
      <c r="G21" s="7"/>
      <c r="H21" s="7"/>
      <c r="I21" s="9"/>
      <c r="J21" s="8"/>
      <c r="K21" s="8"/>
      <c r="L21" s="7"/>
      <c r="M21" s="7"/>
      <c r="P21" s="1"/>
      <c r="Q21" s="1"/>
      <c r="V21" s="1"/>
    </row>
    <row r="22" spans="2:25" x14ac:dyDescent="0.2">
      <c r="D22" s="7"/>
      <c r="E22" s="7"/>
      <c r="G22" s="7"/>
      <c r="H22" s="7"/>
      <c r="I22" s="9"/>
      <c r="J22" s="8"/>
      <c r="K22" s="8"/>
      <c r="L22" s="7"/>
      <c r="M22" s="7"/>
      <c r="P22" s="1"/>
      <c r="Q22" s="1"/>
      <c r="V22" s="1"/>
    </row>
    <row r="23" spans="2:25" x14ac:dyDescent="0.2">
      <c r="D23" s="7"/>
      <c r="H23" s="7"/>
      <c r="I23" s="9"/>
      <c r="P23" s="1"/>
      <c r="Q23" s="1"/>
      <c r="V23" s="1"/>
    </row>
    <row r="24" spans="2:25" x14ac:dyDescent="0.2">
      <c r="D24" s="7"/>
      <c r="F24" s="7"/>
      <c r="H24" s="7"/>
      <c r="I24" s="9"/>
      <c r="P24" s="1"/>
      <c r="Q24" s="1"/>
      <c r="V24" s="1"/>
    </row>
    <row r="25" spans="2:25" x14ac:dyDescent="0.2">
      <c r="D25" s="7"/>
      <c r="H25" s="7"/>
      <c r="I25" s="9"/>
      <c r="P25" s="1"/>
      <c r="Q25" s="1"/>
      <c r="V25" s="1"/>
    </row>
    <row r="26" spans="2:25" x14ac:dyDescent="0.2">
      <c r="D26" s="7"/>
      <c r="H26" s="7"/>
      <c r="I26" s="9"/>
      <c r="P26" s="1"/>
      <c r="Q26" s="1"/>
      <c r="V26" s="1"/>
    </row>
    <row r="27" spans="2:25" x14ac:dyDescent="0.2">
      <c r="D27" s="7"/>
      <c r="H27" s="7"/>
      <c r="I27" s="9"/>
      <c r="P27" s="1"/>
      <c r="Q27" s="1"/>
      <c r="V27" s="1"/>
    </row>
    <row r="28" spans="2:25" x14ac:dyDescent="0.2">
      <c r="D28" s="7"/>
      <c r="H28" s="7"/>
      <c r="I28" s="9"/>
      <c r="P28" s="1"/>
      <c r="Q28" s="1"/>
      <c r="V28" s="1"/>
    </row>
    <row r="29" spans="2:25" x14ac:dyDescent="0.2">
      <c r="D29" s="7"/>
      <c r="H29" s="7"/>
      <c r="I29" s="9"/>
      <c r="P29" s="1"/>
      <c r="Q29" s="1"/>
      <c r="V29" s="1"/>
    </row>
    <row r="30" spans="2:25" x14ac:dyDescent="0.2">
      <c r="D30" s="7"/>
      <c r="H30" s="7"/>
      <c r="I30" s="9"/>
      <c r="P30" s="1"/>
      <c r="Q30" s="1"/>
      <c r="V30" s="1"/>
    </row>
    <row r="31" spans="2:25" x14ac:dyDescent="0.2">
      <c r="D31" s="7"/>
      <c r="P31" s="1"/>
      <c r="Q31" s="1"/>
      <c r="V31" s="1"/>
    </row>
    <row r="32" spans="2:25" x14ac:dyDescent="0.2">
      <c r="D32" s="7"/>
      <c r="P32" s="1"/>
      <c r="Q32" s="1"/>
      <c r="V32" s="1"/>
    </row>
    <row r="33" spans="1:26" x14ac:dyDescent="0.2">
      <c r="D33" s="7"/>
      <c r="P33" s="1"/>
      <c r="Q33" s="1"/>
      <c r="V33" s="1"/>
    </row>
    <row r="34" spans="1:26" x14ac:dyDescent="0.2">
      <c r="D34" s="7"/>
      <c r="I34" s="1"/>
      <c r="J34" s="1"/>
      <c r="K34" s="1"/>
      <c r="P34" s="1"/>
      <c r="Q34" s="1"/>
      <c r="V34" s="1"/>
    </row>
    <row r="35" spans="1:26" s="2" customFormat="1" x14ac:dyDescent="0.2">
      <c r="A35" s="1"/>
      <c r="B35" s="1"/>
      <c r="C35" s="1"/>
      <c r="D35" s="7"/>
      <c r="E35" s="1"/>
      <c r="F35" s="1"/>
      <c r="G35" s="1"/>
      <c r="H35" s="1"/>
      <c r="I35" s="1"/>
      <c r="J35" s="1"/>
      <c r="K35" s="1"/>
      <c r="L35" s="1"/>
      <c r="M35" s="1"/>
      <c r="N35" s="1"/>
      <c r="O35" s="1"/>
      <c r="P35" s="1"/>
      <c r="Q35" s="1"/>
      <c r="R35" s="1"/>
      <c r="S35" s="1"/>
      <c r="T35" s="1"/>
      <c r="U35" s="1"/>
      <c r="V35" s="1"/>
      <c r="X35" s="1"/>
      <c r="Z35" s="1"/>
    </row>
    <row r="36" spans="1:26" s="2" customFormat="1" x14ac:dyDescent="0.2">
      <c r="A36" s="1"/>
      <c r="B36" s="1"/>
      <c r="C36" s="1"/>
      <c r="D36" s="7"/>
      <c r="E36" s="1"/>
      <c r="F36" s="1"/>
      <c r="G36" s="1"/>
      <c r="H36" s="1"/>
      <c r="I36" s="1"/>
      <c r="J36" s="1"/>
      <c r="K36" s="1"/>
      <c r="L36" s="1"/>
      <c r="M36" s="1"/>
      <c r="N36" s="1"/>
      <c r="O36" s="1"/>
      <c r="P36" s="1"/>
      <c r="Q36" s="1"/>
      <c r="R36" s="1"/>
      <c r="S36" s="1"/>
      <c r="T36" s="1"/>
      <c r="U36" s="1"/>
      <c r="V36" s="1"/>
      <c r="X36" s="1"/>
      <c r="Z36" s="1"/>
    </row>
    <row r="37" spans="1:26" s="2" customFormat="1" x14ac:dyDescent="0.2">
      <c r="A37" s="1"/>
      <c r="B37" s="1"/>
      <c r="C37" s="1"/>
      <c r="D37" s="7"/>
      <c r="E37" s="1"/>
      <c r="F37" s="1"/>
      <c r="G37" s="1"/>
      <c r="H37" s="1"/>
      <c r="I37" s="1"/>
      <c r="J37" s="1"/>
      <c r="K37" s="1"/>
      <c r="L37" s="1"/>
      <c r="M37" s="1"/>
      <c r="N37" s="1"/>
      <c r="O37" s="1"/>
      <c r="P37" s="1"/>
      <c r="Q37" s="1"/>
      <c r="R37" s="1"/>
      <c r="S37" s="1"/>
      <c r="T37" s="1"/>
      <c r="U37" s="1"/>
      <c r="V37" s="1"/>
      <c r="X37" s="1"/>
      <c r="Z37" s="1"/>
    </row>
    <row r="38" spans="1:26" s="2" customFormat="1" x14ac:dyDescent="0.2">
      <c r="A38" s="1"/>
      <c r="B38" s="1"/>
      <c r="C38" s="1"/>
      <c r="D38" s="7"/>
      <c r="E38" s="1"/>
      <c r="F38" s="1"/>
      <c r="G38" s="1"/>
      <c r="H38" s="1"/>
      <c r="I38" s="1"/>
      <c r="J38" s="1"/>
      <c r="K38" s="1"/>
      <c r="L38" s="1"/>
      <c r="M38" s="1"/>
      <c r="N38" s="1"/>
      <c r="O38" s="1"/>
      <c r="P38" s="1"/>
      <c r="Q38" s="1"/>
      <c r="R38" s="1"/>
      <c r="S38" s="1"/>
      <c r="T38" s="1"/>
      <c r="U38" s="1"/>
      <c r="V38" s="1"/>
      <c r="X38" s="1"/>
      <c r="Z38" s="1"/>
    </row>
    <row r="39" spans="1:26" s="2" customFormat="1" x14ac:dyDescent="0.2">
      <c r="A39" s="1"/>
      <c r="B39" s="1"/>
      <c r="C39" s="1"/>
      <c r="D39" s="7"/>
      <c r="E39" s="1"/>
      <c r="F39" s="1"/>
      <c r="G39" s="1"/>
      <c r="H39" s="1"/>
      <c r="I39" s="1"/>
      <c r="J39" s="1"/>
      <c r="K39" s="1"/>
      <c r="L39" s="1"/>
      <c r="M39" s="1"/>
      <c r="N39" s="1"/>
      <c r="O39" s="1"/>
      <c r="P39" s="1"/>
      <c r="Q39" s="1"/>
      <c r="R39" s="1"/>
      <c r="S39" s="1"/>
      <c r="T39" s="1"/>
      <c r="U39" s="1"/>
      <c r="V39" s="1"/>
      <c r="X39" s="1"/>
      <c r="Z39" s="1"/>
    </row>
    <row r="40" spans="1:26" s="2" customFormat="1" x14ac:dyDescent="0.2">
      <c r="A40" s="1"/>
      <c r="B40" s="1"/>
      <c r="C40" s="1"/>
      <c r="D40" s="7"/>
      <c r="E40" s="1"/>
      <c r="F40" s="1"/>
      <c r="G40" s="1"/>
      <c r="H40" s="1"/>
      <c r="I40" s="1"/>
      <c r="J40" s="1"/>
      <c r="K40" s="1"/>
      <c r="L40" s="1"/>
      <c r="M40" s="1"/>
      <c r="N40" s="1"/>
      <c r="O40" s="1"/>
      <c r="P40" s="1"/>
      <c r="Q40" s="1"/>
      <c r="R40" s="1"/>
      <c r="S40" s="1"/>
      <c r="T40" s="1"/>
      <c r="U40" s="1"/>
      <c r="V40" s="1"/>
      <c r="X40" s="1"/>
      <c r="Z40" s="1"/>
    </row>
    <row r="41" spans="1:26" s="2" customFormat="1" x14ac:dyDescent="0.2">
      <c r="A41" s="1"/>
      <c r="B41" s="1"/>
      <c r="C41" s="1"/>
      <c r="D41" s="7"/>
      <c r="E41" s="1"/>
      <c r="F41" s="1"/>
      <c r="G41" s="1"/>
      <c r="H41" s="1"/>
      <c r="I41" s="1"/>
      <c r="J41" s="1"/>
      <c r="K41" s="1"/>
      <c r="L41" s="1"/>
      <c r="M41" s="1"/>
      <c r="N41" s="1"/>
      <c r="O41" s="1"/>
      <c r="P41" s="1"/>
      <c r="Q41" s="1"/>
      <c r="R41" s="1"/>
      <c r="S41" s="1"/>
      <c r="T41" s="1"/>
      <c r="U41" s="1"/>
      <c r="V41" s="1"/>
      <c r="X41" s="1"/>
      <c r="Z41" s="1"/>
    </row>
    <row r="42" spans="1:26" s="2" customFormat="1" x14ac:dyDescent="0.2">
      <c r="A42" s="1"/>
      <c r="B42" s="1"/>
      <c r="C42" s="1"/>
      <c r="D42" s="7"/>
      <c r="E42" s="1"/>
      <c r="F42" s="1"/>
      <c r="G42" s="1"/>
      <c r="H42" s="1"/>
      <c r="I42" s="1"/>
      <c r="J42" s="1"/>
      <c r="K42" s="1"/>
      <c r="L42" s="1"/>
      <c r="M42" s="1"/>
      <c r="N42" s="1"/>
      <c r="O42" s="1"/>
      <c r="P42" s="1"/>
      <c r="Q42" s="1"/>
      <c r="R42" s="1"/>
      <c r="S42" s="1"/>
      <c r="T42" s="1"/>
      <c r="U42" s="1"/>
      <c r="V42" s="1"/>
      <c r="X42" s="1"/>
      <c r="Z42" s="1"/>
    </row>
    <row r="43" spans="1:26" s="2" customFormat="1" x14ac:dyDescent="0.2">
      <c r="A43" s="1"/>
      <c r="B43" s="1"/>
      <c r="C43" s="1"/>
      <c r="D43" s="7"/>
      <c r="E43" s="1"/>
      <c r="F43" s="1"/>
      <c r="G43" s="1"/>
      <c r="H43" s="1"/>
      <c r="I43" s="1"/>
      <c r="J43" s="1"/>
      <c r="K43" s="1"/>
      <c r="L43" s="1"/>
      <c r="M43" s="1"/>
      <c r="N43" s="1"/>
      <c r="O43" s="1"/>
      <c r="P43" s="1"/>
      <c r="Q43" s="1"/>
      <c r="R43" s="1"/>
      <c r="S43" s="1"/>
      <c r="T43" s="1"/>
      <c r="U43" s="1"/>
      <c r="V43" s="1"/>
      <c r="X43" s="1"/>
      <c r="Z43" s="1"/>
    </row>
    <row r="44" spans="1:26" s="2" customFormat="1" x14ac:dyDescent="0.2">
      <c r="A44" s="1"/>
      <c r="B44" s="1"/>
      <c r="C44" s="1"/>
      <c r="D44" s="7"/>
      <c r="E44" s="1"/>
      <c r="F44" s="1"/>
      <c r="G44" s="1"/>
      <c r="H44" s="1"/>
      <c r="I44" s="1"/>
      <c r="J44" s="1"/>
      <c r="K44" s="1"/>
      <c r="L44" s="1"/>
      <c r="M44" s="1"/>
      <c r="N44" s="1"/>
      <c r="O44" s="1"/>
      <c r="P44" s="1"/>
      <c r="Q44" s="1"/>
      <c r="R44" s="1"/>
      <c r="S44" s="1"/>
      <c r="T44" s="1"/>
      <c r="U44" s="1"/>
      <c r="V44" s="1"/>
      <c r="X44" s="1"/>
      <c r="Z44" s="1"/>
    </row>
    <row r="45" spans="1:26" s="2" customFormat="1" x14ac:dyDescent="0.2">
      <c r="A45" s="1"/>
      <c r="B45" s="1"/>
      <c r="C45" s="1"/>
      <c r="D45" s="7"/>
      <c r="E45" s="1"/>
      <c r="F45" s="1"/>
      <c r="G45" s="1"/>
      <c r="H45" s="1"/>
      <c r="I45" s="1"/>
      <c r="J45" s="1"/>
      <c r="K45" s="1"/>
      <c r="L45" s="1"/>
      <c r="M45" s="1"/>
      <c r="N45" s="1"/>
      <c r="O45" s="1"/>
      <c r="P45" s="1"/>
      <c r="Q45" s="1"/>
      <c r="R45" s="1"/>
      <c r="S45" s="1"/>
      <c r="T45" s="1"/>
      <c r="U45" s="1"/>
      <c r="V45" s="1"/>
      <c r="X45" s="1"/>
      <c r="Z45" s="1"/>
    </row>
    <row r="46" spans="1:26" s="2" customFormat="1" x14ac:dyDescent="0.2">
      <c r="A46" s="1"/>
      <c r="B46" s="1"/>
      <c r="C46" s="1"/>
      <c r="D46" s="7"/>
      <c r="E46" s="1"/>
      <c r="F46" s="1"/>
      <c r="G46" s="1"/>
      <c r="H46" s="1"/>
      <c r="I46" s="1"/>
      <c r="J46" s="1"/>
      <c r="K46" s="1"/>
      <c r="L46" s="1"/>
      <c r="M46" s="1"/>
      <c r="N46" s="1"/>
      <c r="O46" s="1"/>
      <c r="P46" s="1"/>
      <c r="Q46" s="1"/>
      <c r="R46" s="1"/>
      <c r="S46" s="1"/>
      <c r="T46" s="1"/>
      <c r="U46" s="1"/>
      <c r="V46" s="1"/>
      <c r="X46" s="1"/>
      <c r="Z46" s="1"/>
    </row>
    <row r="47" spans="1:26" s="2" customFormat="1" x14ac:dyDescent="0.2">
      <c r="A47" s="1"/>
      <c r="B47" s="1"/>
      <c r="C47" s="1"/>
      <c r="D47" s="7"/>
      <c r="E47" s="1"/>
      <c r="F47" s="1"/>
      <c r="G47" s="1"/>
      <c r="H47" s="1"/>
      <c r="I47" s="1"/>
      <c r="J47" s="1"/>
      <c r="K47" s="1"/>
      <c r="L47" s="1"/>
      <c r="M47" s="1"/>
      <c r="N47" s="1"/>
      <c r="O47" s="1"/>
      <c r="P47" s="1"/>
      <c r="Q47" s="1"/>
      <c r="R47" s="1"/>
      <c r="S47" s="1"/>
      <c r="T47" s="1"/>
      <c r="U47" s="1"/>
      <c r="V47" s="1"/>
      <c r="X47" s="1"/>
      <c r="Z47" s="1"/>
    </row>
    <row r="48" spans="1:26" s="2" customFormat="1" x14ac:dyDescent="0.2">
      <c r="A48" s="1"/>
      <c r="B48" s="1"/>
      <c r="C48" s="1"/>
      <c r="D48" s="7"/>
      <c r="E48" s="1"/>
      <c r="F48" s="1"/>
      <c r="G48" s="1"/>
      <c r="H48" s="1"/>
      <c r="I48" s="1"/>
      <c r="J48" s="1"/>
      <c r="K48" s="1"/>
      <c r="L48" s="1"/>
      <c r="M48" s="1"/>
      <c r="N48" s="1"/>
      <c r="O48" s="1"/>
      <c r="P48" s="1"/>
      <c r="Q48" s="1"/>
      <c r="R48" s="1"/>
      <c r="S48" s="1"/>
      <c r="T48" s="1"/>
      <c r="U48" s="1"/>
      <c r="V48" s="1"/>
      <c r="X48" s="1"/>
      <c r="Z48" s="1"/>
    </row>
    <row r="49" spans="1:26" s="2" customFormat="1" x14ac:dyDescent="0.2">
      <c r="A49" s="1"/>
      <c r="B49" s="1"/>
      <c r="C49" s="1"/>
      <c r="D49" s="7"/>
      <c r="E49" s="1"/>
      <c r="F49" s="1"/>
      <c r="G49" s="1"/>
      <c r="H49" s="1"/>
      <c r="I49" s="1"/>
      <c r="J49" s="1"/>
      <c r="K49" s="1"/>
      <c r="L49" s="1"/>
      <c r="M49" s="1"/>
      <c r="N49" s="1"/>
      <c r="O49" s="1"/>
      <c r="P49" s="1"/>
      <c r="Q49" s="1"/>
      <c r="R49" s="1"/>
      <c r="S49" s="1"/>
      <c r="T49" s="1"/>
      <c r="U49" s="1"/>
      <c r="V49" s="1"/>
      <c r="X49" s="1"/>
      <c r="Z49" s="1"/>
    </row>
    <row r="50" spans="1:26" s="2" customFormat="1" x14ac:dyDescent="0.2">
      <c r="A50" s="1"/>
      <c r="B50" s="1"/>
      <c r="C50" s="1"/>
      <c r="D50" s="7"/>
      <c r="E50" s="1"/>
      <c r="F50" s="1"/>
      <c r="G50" s="1"/>
      <c r="H50" s="1"/>
      <c r="I50" s="1"/>
      <c r="J50" s="1"/>
      <c r="K50" s="1"/>
      <c r="L50" s="1"/>
      <c r="M50" s="1"/>
      <c r="N50" s="1"/>
      <c r="O50" s="1"/>
      <c r="P50" s="1"/>
      <c r="Q50" s="1"/>
      <c r="R50" s="1"/>
      <c r="S50" s="1"/>
      <c r="T50" s="1"/>
      <c r="U50" s="1"/>
      <c r="V50" s="1"/>
      <c r="X50" s="1"/>
      <c r="Z50" s="1"/>
    </row>
    <row r="51" spans="1:26" s="2" customFormat="1" x14ac:dyDescent="0.2">
      <c r="A51" s="1"/>
      <c r="B51" s="1"/>
      <c r="C51" s="1"/>
      <c r="D51" s="7"/>
      <c r="E51" s="1"/>
      <c r="F51" s="1"/>
      <c r="G51" s="1"/>
      <c r="H51" s="1"/>
      <c r="I51" s="1"/>
      <c r="J51" s="1"/>
      <c r="K51" s="1"/>
      <c r="L51" s="1"/>
      <c r="M51" s="1"/>
      <c r="N51" s="1"/>
      <c r="O51" s="1"/>
      <c r="P51" s="1"/>
      <c r="Q51" s="1"/>
      <c r="R51" s="1"/>
      <c r="S51" s="1"/>
      <c r="T51" s="1"/>
      <c r="U51" s="1"/>
      <c r="V51" s="1"/>
      <c r="X51" s="1"/>
      <c r="Z51" s="1"/>
    </row>
    <row r="52" spans="1:26" s="2" customFormat="1" x14ac:dyDescent="0.2">
      <c r="A52" s="1"/>
      <c r="B52" s="1"/>
      <c r="C52" s="1"/>
      <c r="D52" s="7"/>
      <c r="E52" s="1"/>
      <c r="F52" s="1"/>
      <c r="G52" s="1"/>
      <c r="H52" s="1"/>
      <c r="I52" s="1"/>
      <c r="J52" s="1"/>
      <c r="K52" s="1"/>
      <c r="L52" s="1"/>
      <c r="M52" s="1"/>
      <c r="N52" s="1"/>
      <c r="O52" s="1"/>
      <c r="P52" s="1"/>
      <c r="Q52" s="1"/>
      <c r="R52" s="1"/>
      <c r="S52" s="1"/>
      <c r="T52" s="1"/>
      <c r="U52" s="1"/>
      <c r="V52" s="1"/>
      <c r="X52" s="1"/>
      <c r="Z52" s="1"/>
    </row>
    <row r="53" spans="1:26" s="2" customFormat="1" x14ac:dyDescent="0.2">
      <c r="A53" s="1"/>
      <c r="B53" s="1"/>
      <c r="C53" s="1"/>
      <c r="D53" s="7"/>
      <c r="E53" s="1"/>
      <c r="F53" s="1"/>
      <c r="G53" s="1"/>
      <c r="H53" s="1"/>
      <c r="I53" s="1"/>
      <c r="J53" s="1"/>
      <c r="K53" s="1"/>
      <c r="L53" s="1"/>
      <c r="M53" s="1"/>
      <c r="N53" s="1"/>
      <c r="O53" s="1"/>
      <c r="P53" s="1"/>
      <c r="Q53" s="1"/>
      <c r="R53" s="1"/>
      <c r="S53" s="1"/>
      <c r="T53" s="1"/>
      <c r="U53" s="1"/>
      <c r="V53" s="1"/>
      <c r="X53" s="1"/>
      <c r="Z53" s="1"/>
    </row>
    <row r="54" spans="1:26" s="2" customFormat="1" x14ac:dyDescent="0.2">
      <c r="A54" s="1"/>
      <c r="B54" s="1"/>
      <c r="C54" s="1"/>
      <c r="D54" s="7"/>
      <c r="E54" s="1"/>
      <c r="F54" s="1"/>
      <c r="G54" s="1"/>
      <c r="H54" s="1"/>
      <c r="I54" s="1"/>
      <c r="J54" s="1"/>
      <c r="K54" s="1"/>
      <c r="L54" s="1"/>
      <c r="M54" s="1"/>
      <c r="N54" s="1"/>
      <c r="O54" s="1"/>
      <c r="P54" s="1"/>
      <c r="Q54" s="1"/>
      <c r="R54" s="1"/>
      <c r="S54" s="1"/>
      <c r="T54" s="1"/>
      <c r="U54" s="1"/>
      <c r="V54" s="1"/>
      <c r="X54" s="1"/>
      <c r="Z54" s="1"/>
    </row>
    <row r="55" spans="1:26" s="2" customFormat="1" x14ac:dyDescent="0.2">
      <c r="A55" s="1"/>
      <c r="B55" s="1"/>
      <c r="C55" s="1"/>
      <c r="D55" s="7"/>
      <c r="E55" s="1"/>
      <c r="F55" s="1"/>
      <c r="G55" s="1"/>
      <c r="H55" s="1"/>
      <c r="I55" s="1"/>
      <c r="J55" s="1"/>
      <c r="K55" s="1"/>
      <c r="L55" s="1"/>
      <c r="M55" s="1"/>
      <c r="N55" s="1"/>
      <c r="O55" s="1"/>
      <c r="P55" s="1"/>
      <c r="Q55" s="1"/>
      <c r="R55" s="1"/>
      <c r="S55" s="1"/>
      <c r="T55" s="1"/>
      <c r="U55" s="1"/>
      <c r="V55" s="1"/>
      <c r="X55" s="1"/>
      <c r="Z55" s="1"/>
    </row>
    <row r="56" spans="1:26" s="2" customFormat="1" x14ac:dyDescent="0.2">
      <c r="A56" s="1"/>
      <c r="B56" s="1"/>
      <c r="C56" s="1"/>
      <c r="D56" s="7"/>
      <c r="E56" s="1"/>
      <c r="F56" s="1"/>
      <c r="G56" s="1"/>
      <c r="H56" s="1"/>
      <c r="I56" s="1"/>
      <c r="J56" s="1"/>
      <c r="K56" s="1"/>
      <c r="L56" s="1"/>
      <c r="M56" s="1"/>
      <c r="N56" s="1"/>
      <c r="O56" s="1"/>
      <c r="P56" s="1"/>
      <c r="Q56" s="1"/>
      <c r="R56" s="1"/>
      <c r="S56" s="1"/>
      <c r="T56" s="1"/>
      <c r="U56" s="1"/>
      <c r="V56" s="1"/>
      <c r="X56" s="1"/>
      <c r="Z56" s="1"/>
    </row>
    <row r="57" spans="1:26" s="2" customFormat="1" x14ac:dyDescent="0.2">
      <c r="A57" s="1"/>
      <c r="B57" s="1"/>
      <c r="C57" s="1"/>
      <c r="D57" s="7"/>
      <c r="E57" s="1"/>
      <c r="F57" s="1"/>
      <c r="G57" s="1"/>
      <c r="H57" s="1"/>
      <c r="I57" s="1"/>
      <c r="J57" s="1"/>
      <c r="K57" s="1"/>
      <c r="L57" s="1"/>
      <c r="M57" s="1"/>
      <c r="N57" s="1"/>
      <c r="O57" s="1"/>
      <c r="P57" s="1"/>
      <c r="Q57" s="1"/>
      <c r="R57" s="1"/>
      <c r="S57" s="1"/>
      <c r="T57" s="1"/>
      <c r="U57" s="1"/>
      <c r="V57" s="1"/>
      <c r="X57" s="1"/>
      <c r="Z57" s="1"/>
    </row>
  </sheetData>
  <mergeCells count="45">
    <mergeCell ref="AC9:AD9"/>
    <mergeCell ref="AA9:AB9"/>
    <mergeCell ref="B4:V4"/>
    <mergeCell ref="D6:E6"/>
    <mergeCell ref="F6:Q6"/>
    <mergeCell ref="R6:S6"/>
    <mergeCell ref="T6:V6"/>
    <mergeCell ref="D7:E7"/>
    <mergeCell ref="F7:V7"/>
    <mergeCell ref="B9:B10"/>
    <mergeCell ref="C9:C10"/>
    <mergeCell ref="D9:D10"/>
    <mergeCell ref="E9:E10"/>
    <mergeCell ref="F9:F10"/>
    <mergeCell ref="G9:H9"/>
    <mergeCell ref="I9:I10"/>
    <mergeCell ref="J9:J10"/>
    <mergeCell ref="Y9:Z9"/>
    <mergeCell ref="K9:L9"/>
    <mergeCell ref="M9:M10"/>
    <mergeCell ref="N9:O9"/>
    <mergeCell ref="P9:P10"/>
    <mergeCell ref="Q9:Q10"/>
    <mergeCell ref="R9:R10"/>
    <mergeCell ref="S9:S10"/>
    <mergeCell ref="T9:T10"/>
    <mergeCell ref="U9:U10"/>
    <mergeCell ref="V9:V10"/>
    <mergeCell ref="W9:X9"/>
    <mergeCell ref="V1:Y3"/>
    <mergeCell ref="B1:C3"/>
    <mergeCell ref="G19:H19"/>
    <mergeCell ref="N19:O19"/>
    <mergeCell ref="E1:R2"/>
    <mergeCell ref="E3:R3"/>
    <mergeCell ref="S1:U1"/>
    <mergeCell ref="S2:U2"/>
    <mergeCell ref="S3:U3"/>
    <mergeCell ref="G16:H16"/>
    <mergeCell ref="N16:O16"/>
    <mergeCell ref="B17:F17"/>
    <mergeCell ref="G17:H17"/>
    <mergeCell ref="N17:O17"/>
    <mergeCell ref="G18:H18"/>
    <mergeCell ref="N18:O18"/>
  </mergeCells>
  <conditionalFormatting sqref="I5 P5 I8 P8 I15:I1048576 P15:P1048576">
    <cfRule type="cellIs" dxfId="187" priority="87" operator="equal">
      <formula>"BAJA"</formula>
    </cfRule>
  </conditionalFormatting>
  <conditionalFormatting sqref="I5 P5 I8 P8 I15:I1048576 P15:P1048576">
    <cfRule type="cellIs" dxfId="186" priority="84" operator="equal">
      <formula>"EXTREMA"</formula>
    </cfRule>
    <cfRule type="cellIs" dxfId="185" priority="85" operator="equal">
      <formula>"ALTA"</formula>
    </cfRule>
    <cfRule type="cellIs" dxfId="184" priority="86" operator="equal">
      <formula>"MODERADA"</formula>
    </cfRule>
  </conditionalFormatting>
  <conditionalFormatting sqref="F5:G5 N5:O5 F8:G8 F15:G1048576 N8:O8 N15:O1048576 G11:H14">
    <cfRule type="colorScale" priority="83">
      <colorScale>
        <cfvo type="num" val="1"/>
        <cfvo type="num" val="3"/>
        <cfvo type="num" val="5"/>
        <color theme="6" tint="-0.499984740745262"/>
        <color rgb="FFFFFF00"/>
        <color rgb="FFC00000"/>
      </colorScale>
    </cfRule>
  </conditionalFormatting>
  <conditionalFormatting sqref="I16:I19">
    <cfRule type="cellIs" dxfId="183" priority="82" operator="equal">
      <formula>"BAJA"</formula>
    </cfRule>
  </conditionalFormatting>
  <conditionalFormatting sqref="I16:I19">
    <cfRule type="cellIs" dxfId="182" priority="79" operator="equal">
      <formula>"EXTREMA"</formula>
    </cfRule>
    <cfRule type="cellIs" dxfId="181" priority="80" operator="equal">
      <formula>"ALTA"</formula>
    </cfRule>
    <cfRule type="cellIs" dxfId="180" priority="81" operator="equal">
      <formula>"MODERADA"</formula>
    </cfRule>
  </conditionalFormatting>
  <conditionalFormatting sqref="G16:G19">
    <cfRule type="colorScale" priority="78">
      <colorScale>
        <cfvo type="num" val="1"/>
        <cfvo type="num" val="3"/>
        <cfvo type="num" val="5"/>
        <color theme="6" tint="-0.499984740745262"/>
        <color rgb="FFFFFF00"/>
        <color rgb="FFC00000"/>
      </colorScale>
    </cfRule>
  </conditionalFormatting>
  <conditionalFormatting sqref="I16:I19">
    <cfRule type="cellIs" dxfId="179" priority="77" operator="equal">
      <formula>"BAJA"</formula>
    </cfRule>
  </conditionalFormatting>
  <conditionalFormatting sqref="I16:I19">
    <cfRule type="cellIs" dxfId="178" priority="74" operator="equal">
      <formula>"EXTREMA"</formula>
    </cfRule>
    <cfRule type="cellIs" dxfId="177" priority="75" operator="equal">
      <formula>"ALTA"</formula>
    </cfRule>
    <cfRule type="cellIs" dxfId="176" priority="76" operator="equal">
      <formula>"MODERADA"</formula>
    </cfRule>
  </conditionalFormatting>
  <conditionalFormatting sqref="G16:G19">
    <cfRule type="colorScale" priority="73">
      <colorScale>
        <cfvo type="num" val="1"/>
        <cfvo type="num" val="3"/>
        <cfvo type="num" val="5"/>
        <color theme="6" tint="-0.499984740745262"/>
        <color rgb="FFFFFF00"/>
        <color rgb="FFC00000"/>
      </colorScale>
    </cfRule>
  </conditionalFormatting>
  <conditionalFormatting sqref="I16:I19">
    <cfRule type="cellIs" dxfId="175" priority="72" operator="equal">
      <formula>"BAJA"</formula>
    </cfRule>
  </conditionalFormatting>
  <conditionalFormatting sqref="I16:I19">
    <cfRule type="cellIs" dxfId="174" priority="69" operator="equal">
      <formula>"EXTREMA"</formula>
    </cfRule>
    <cfRule type="cellIs" dxfId="173" priority="70" operator="equal">
      <formula>"ALTA"</formula>
    </cfRule>
    <cfRule type="cellIs" dxfId="172" priority="71" operator="equal">
      <formula>"MODERADA"</formula>
    </cfRule>
  </conditionalFormatting>
  <conditionalFormatting sqref="G16:G19">
    <cfRule type="colorScale" priority="68">
      <colorScale>
        <cfvo type="num" val="1"/>
        <cfvo type="num" val="3"/>
        <cfvo type="num" val="5"/>
        <color theme="6" tint="-0.499984740745262"/>
        <color rgb="FFFFFF00"/>
        <color rgb="FFC00000"/>
      </colorScale>
    </cfRule>
  </conditionalFormatting>
  <conditionalFormatting sqref="I16:I19">
    <cfRule type="cellIs" dxfId="171" priority="67" operator="equal">
      <formula>"BAJA"</formula>
    </cfRule>
  </conditionalFormatting>
  <conditionalFormatting sqref="I16:I19">
    <cfRule type="cellIs" dxfId="170" priority="64" operator="equal">
      <formula>"EXTREMA"</formula>
    </cfRule>
    <cfRule type="cellIs" dxfId="169" priority="65" operator="equal">
      <formula>"ALTA"</formula>
    </cfRule>
    <cfRule type="cellIs" dxfId="168" priority="66" operator="equal">
      <formula>"MODERADA"</formula>
    </cfRule>
  </conditionalFormatting>
  <conditionalFormatting sqref="G16:G19">
    <cfRule type="colorScale" priority="63">
      <colorScale>
        <cfvo type="num" val="1"/>
        <cfvo type="num" val="3"/>
        <cfvo type="num" val="5"/>
        <color theme="6" tint="-0.499984740745262"/>
        <color rgb="FFFFFF00"/>
        <color rgb="FFC00000"/>
      </colorScale>
    </cfRule>
  </conditionalFormatting>
  <conditionalFormatting sqref="I16:I19">
    <cfRule type="cellIs" dxfId="167" priority="62" operator="equal">
      <formula>"BAJA"</formula>
    </cfRule>
  </conditionalFormatting>
  <conditionalFormatting sqref="I16:I19">
    <cfRule type="cellIs" dxfId="166" priority="59" operator="equal">
      <formula>"EXTREMA"</formula>
    </cfRule>
    <cfRule type="cellIs" dxfId="165" priority="60" operator="equal">
      <formula>"ALTA"</formula>
    </cfRule>
    <cfRule type="cellIs" dxfId="164" priority="61" operator="equal">
      <formula>"MODERADA"</formula>
    </cfRule>
  </conditionalFormatting>
  <conditionalFormatting sqref="G16:G19">
    <cfRule type="colorScale" priority="58">
      <colorScale>
        <cfvo type="num" val="1"/>
        <cfvo type="num" val="3"/>
        <cfvo type="num" val="5"/>
        <color theme="6" tint="-0.499984740745262"/>
        <color rgb="FFFFFF00"/>
        <color rgb="FFC00000"/>
      </colorScale>
    </cfRule>
  </conditionalFormatting>
  <conditionalFormatting sqref="I16:I19">
    <cfRule type="cellIs" dxfId="163" priority="57" operator="equal">
      <formula>"BAJA"</formula>
    </cfRule>
  </conditionalFormatting>
  <conditionalFormatting sqref="I16:I19">
    <cfRule type="cellIs" dxfId="162" priority="54" operator="equal">
      <formula>"EXTREMA"</formula>
    </cfRule>
    <cfRule type="cellIs" dxfId="161" priority="55" operator="equal">
      <formula>"ALTA"</formula>
    </cfRule>
    <cfRule type="cellIs" dxfId="160" priority="56" operator="equal">
      <formula>"MODERADA"</formula>
    </cfRule>
  </conditionalFormatting>
  <conditionalFormatting sqref="G16:G19">
    <cfRule type="colorScale" priority="53">
      <colorScale>
        <cfvo type="num" val="1"/>
        <cfvo type="num" val="3"/>
        <cfvo type="num" val="5"/>
        <color theme="6" tint="-0.499984740745262"/>
        <color rgb="FFFFFF00"/>
        <color rgb="FFC00000"/>
      </colorScale>
    </cfRule>
  </conditionalFormatting>
  <conditionalFormatting sqref="I16:I19">
    <cfRule type="cellIs" dxfId="159" priority="52" operator="equal">
      <formula>"BAJA"</formula>
    </cfRule>
  </conditionalFormatting>
  <conditionalFormatting sqref="I16:I19">
    <cfRule type="cellIs" dxfId="158" priority="49" operator="equal">
      <formula>"EXTREMA"</formula>
    </cfRule>
    <cfRule type="cellIs" dxfId="157" priority="50" operator="equal">
      <formula>"ALTA"</formula>
    </cfRule>
    <cfRule type="cellIs" dxfId="156" priority="51" operator="equal">
      <formula>"MODERADA"</formula>
    </cfRule>
  </conditionalFormatting>
  <conditionalFormatting sqref="P16:P19">
    <cfRule type="cellIs" dxfId="155" priority="48" operator="equal">
      <formula>"BAJA"</formula>
    </cfRule>
  </conditionalFormatting>
  <conditionalFormatting sqref="P16:P19">
    <cfRule type="cellIs" dxfId="154" priority="45" operator="equal">
      <formula>"EXTREMA"</formula>
    </cfRule>
    <cfRule type="cellIs" dxfId="153" priority="46" operator="equal">
      <formula>"ALTA"</formula>
    </cfRule>
    <cfRule type="cellIs" dxfId="152" priority="47" operator="equal">
      <formula>"MODERADA"</formula>
    </cfRule>
  </conditionalFormatting>
  <conditionalFormatting sqref="N16:N19">
    <cfRule type="colorScale" priority="44">
      <colorScale>
        <cfvo type="num" val="1"/>
        <cfvo type="num" val="3"/>
        <cfvo type="num" val="5"/>
        <color theme="6" tint="-0.499984740745262"/>
        <color rgb="FFFFFF00"/>
        <color rgb="FFC00000"/>
      </colorScale>
    </cfRule>
  </conditionalFormatting>
  <conditionalFormatting sqref="P16:P19">
    <cfRule type="cellIs" dxfId="151" priority="43" operator="equal">
      <formula>"BAJA"</formula>
    </cfRule>
  </conditionalFormatting>
  <conditionalFormatting sqref="P16:P19">
    <cfRule type="cellIs" dxfId="150" priority="40" operator="equal">
      <formula>"EXTREMA"</formula>
    </cfRule>
    <cfRule type="cellIs" dxfId="149" priority="41" operator="equal">
      <formula>"ALTA"</formula>
    </cfRule>
    <cfRule type="cellIs" dxfId="148" priority="42" operator="equal">
      <formula>"MODERADA"</formula>
    </cfRule>
  </conditionalFormatting>
  <conditionalFormatting sqref="N16:N19">
    <cfRule type="colorScale" priority="39">
      <colorScale>
        <cfvo type="num" val="1"/>
        <cfvo type="num" val="3"/>
        <cfvo type="num" val="5"/>
        <color theme="6" tint="-0.499984740745262"/>
        <color rgb="FFFFFF00"/>
        <color rgb="FFC00000"/>
      </colorScale>
    </cfRule>
  </conditionalFormatting>
  <conditionalFormatting sqref="P16:P19">
    <cfRule type="cellIs" dxfId="147" priority="38" operator="equal">
      <formula>"BAJA"</formula>
    </cfRule>
  </conditionalFormatting>
  <conditionalFormatting sqref="P16:P19">
    <cfRule type="cellIs" dxfId="146" priority="35" operator="equal">
      <formula>"EXTREMA"</formula>
    </cfRule>
    <cfRule type="cellIs" dxfId="145" priority="36" operator="equal">
      <formula>"ALTA"</formula>
    </cfRule>
    <cfRule type="cellIs" dxfId="144" priority="37" operator="equal">
      <formula>"MODERADA"</formula>
    </cfRule>
  </conditionalFormatting>
  <conditionalFormatting sqref="N16:N19">
    <cfRule type="colorScale" priority="34">
      <colorScale>
        <cfvo type="num" val="1"/>
        <cfvo type="num" val="3"/>
        <cfvo type="num" val="5"/>
        <color theme="6" tint="-0.499984740745262"/>
        <color rgb="FFFFFF00"/>
        <color rgb="FFC00000"/>
      </colorScale>
    </cfRule>
  </conditionalFormatting>
  <conditionalFormatting sqref="P16:P19">
    <cfRule type="cellIs" dxfId="143" priority="33" operator="equal">
      <formula>"BAJA"</formula>
    </cfRule>
  </conditionalFormatting>
  <conditionalFormatting sqref="P16:P19">
    <cfRule type="cellIs" dxfId="142" priority="30" operator="equal">
      <formula>"EXTREMA"</formula>
    </cfRule>
    <cfRule type="cellIs" dxfId="141" priority="31" operator="equal">
      <formula>"ALTA"</formula>
    </cfRule>
    <cfRule type="cellIs" dxfId="140" priority="32" operator="equal">
      <formula>"MODERADA"</formula>
    </cfRule>
  </conditionalFormatting>
  <conditionalFormatting sqref="N16:N19">
    <cfRule type="colorScale" priority="29">
      <colorScale>
        <cfvo type="num" val="1"/>
        <cfvo type="num" val="3"/>
        <cfvo type="num" val="5"/>
        <color theme="6" tint="-0.499984740745262"/>
        <color rgb="FFFFFF00"/>
        <color rgb="FFC00000"/>
      </colorScale>
    </cfRule>
  </conditionalFormatting>
  <conditionalFormatting sqref="P16:P19">
    <cfRule type="cellIs" dxfId="139" priority="28" operator="equal">
      <formula>"BAJA"</formula>
    </cfRule>
  </conditionalFormatting>
  <conditionalFormatting sqref="P16:P19">
    <cfRule type="cellIs" dxfId="138" priority="25" operator="equal">
      <formula>"EXTREMA"</formula>
    </cfRule>
    <cfRule type="cellIs" dxfId="137" priority="26" operator="equal">
      <formula>"ALTA"</formula>
    </cfRule>
    <cfRule type="cellIs" dxfId="136" priority="27" operator="equal">
      <formula>"MODERADA"</formula>
    </cfRule>
  </conditionalFormatting>
  <conditionalFormatting sqref="N16:N19">
    <cfRule type="colorScale" priority="24">
      <colorScale>
        <cfvo type="num" val="1"/>
        <cfvo type="num" val="3"/>
        <cfvo type="num" val="5"/>
        <color theme="6" tint="-0.499984740745262"/>
        <color rgb="FFFFFF00"/>
        <color rgb="FFC00000"/>
      </colorScale>
    </cfRule>
  </conditionalFormatting>
  <conditionalFormatting sqref="P16:P19">
    <cfRule type="cellIs" dxfId="135" priority="23" operator="equal">
      <formula>"BAJA"</formula>
    </cfRule>
  </conditionalFormatting>
  <conditionalFormatting sqref="P16:P19">
    <cfRule type="cellIs" dxfId="134" priority="20" operator="equal">
      <formula>"EXTREMA"</formula>
    </cfRule>
    <cfRule type="cellIs" dxfId="133" priority="21" operator="equal">
      <formula>"ALTA"</formula>
    </cfRule>
    <cfRule type="cellIs" dxfId="132" priority="22" operator="equal">
      <formula>"MODERADA"</formula>
    </cfRule>
  </conditionalFormatting>
  <conditionalFormatting sqref="N16:N19">
    <cfRule type="colorScale" priority="19">
      <colorScale>
        <cfvo type="num" val="1"/>
        <cfvo type="num" val="3"/>
        <cfvo type="num" val="5"/>
        <color theme="6" tint="-0.499984740745262"/>
        <color rgb="FFFFFF00"/>
        <color rgb="FFC00000"/>
      </colorScale>
    </cfRule>
  </conditionalFormatting>
  <conditionalFormatting sqref="P16:P19">
    <cfRule type="cellIs" dxfId="131" priority="18" operator="equal">
      <formula>"BAJA"</formula>
    </cfRule>
  </conditionalFormatting>
  <conditionalFormatting sqref="P16:P19">
    <cfRule type="cellIs" dxfId="130" priority="15" operator="equal">
      <formula>"EXTREMA"</formula>
    </cfRule>
    <cfRule type="cellIs" dxfId="129" priority="16" operator="equal">
      <formula>"ALTA"</formula>
    </cfRule>
    <cfRule type="cellIs" dxfId="128" priority="17" operator="equal">
      <formula>"MODERADA"</formula>
    </cfRule>
  </conditionalFormatting>
  <conditionalFormatting sqref="I11:I14">
    <cfRule type="cellIs" dxfId="127" priority="11" operator="equal">
      <formula>"EXTREMA"</formula>
    </cfRule>
    <cfRule type="cellIs" dxfId="126" priority="12" operator="equal">
      <formula>"ALTA"</formula>
    </cfRule>
    <cfRule type="cellIs" dxfId="125" priority="13" operator="equal">
      <formula>"MODERADA"</formula>
    </cfRule>
    <cfRule type="cellIs" dxfId="124" priority="14" operator="equal">
      <formula>"BAJA"</formula>
    </cfRule>
  </conditionalFormatting>
  <conditionalFormatting sqref="P11:P14">
    <cfRule type="cellIs" dxfId="123" priority="7" operator="equal">
      <formula>"EXTREMA"</formula>
    </cfRule>
    <cfRule type="cellIs" dxfId="122" priority="8" operator="equal">
      <formula>"ALTA"</formula>
    </cfRule>
    <cfRule type="cellIs" dxfId="121" priority="9" operator="equal">
      <formula>"MODERADA"</formula>
    </cfRule>
    <cfRule type="cellIs" dxfId="120" priority="10" operator="equal">
      <formula>"BAJA"</formula>
    </cfRule>
  </conditionalFormatting>
  <conditionalFormatting sqref="N11:O14">
    <cfRule type="colorScale" priority="6">
      <colorScale>
        <cfvo type="num" val="1"/>
        <cfvo type="num" val="3"/>
        <cfvo type="num" val="5"/>
        <color theme="6" tint="-0.499984740745262"/>
        <color rgb="FFFFFF00"/>
        <color rgb="FFC00000"/>
      </colorScale>
    </cfRule>
  </conditionalFormatting>
  <conditionalFormatting sqref="I9:I10 P9:P10">
    <cfRule type="cellIs" dxfId="119" priority="5" operator="equal">
      <formula>"BAJA"</formula>
    </cfRule>
  </conditionalFormatting>
  <conditionalFormatting sqref="I9:I10 P9:P10">
    <cfRule type="cellIs" dxfId="118" priority="2" operator="equal">
      <formula>"EXTREMA"</formula>
    </cfRule>
    <cfRule type="cellIs" dxfId="117" priority="3" operator="equal">
      <formula>"ALTA"</formula>
    </cfRule>
    <cfRule type="cellIs" dxfId="116" priority="4" operator="equal">
      <formula>"MODERADA"</formula>
    </cfRule>
  </conditionalFormatting>
  <conditionalFormatting sqref="G9:H10 N9:O10">
    <cfRule type="colorScale" priority="1">
      <colorScale>
        <cfvo type="num" val="1"/>
        <cfvo type="num" val="3"/>
        <cfvo type="num" val="5"/>
        <color theme="6" tint="-0.499984740745262"/>
        <color rgb="FFFFFF00"/>
        <color rgb="FFC00000"/>
      </colorScale>
    </cfRule>
  </conditionalFormatting>
  <printOptions horizontalCentered="1"/>
  <pageMargins left="1.1023622047244095" right="0.23622047244094491" top="0.39370078740157483" bottom="0.15748031496062992" header="0.31496062992125984" footer="0.31496062992125984"/>
  <pageSetup paperSize="5" scale="75" fitToHeight="0"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pageSetUpPr autoPageBreaks="0" fitToPage="1"/>
  </sheetPr>
  <dimension ref="A1:AD58"/>
  <sheetViews>
    <sheetView showGridLines="0" topLeftCell="U12" zoomScale="70" zoomScaleNormal="70" workbookViewId="0">
      <selection activeCell="AC13" sqref="AC13"/>
    </sheetView>
  </sheetViews>
  <sheetFormatPr baseColWidth="10" defaultColWidth="11.42578125" defaultRowHeight="12" x14ac:dyDescent="0.2"/>
  <cols>
    <col min="1" max="1" width="4.7109375" style="1" customWidth="1"/>
    <col min="2" max="3" width="21.7109375" style="1" customWidth="1"/>
    <col min="4" max="4" width="21.7109375" style="1" hidden="1" customWidth="1"/>
    <col min="5" max="5" width="23" style="1" customWidth="1"/>
    <col min="6" max="8" width="6.7109375" style="1" customWidth="1"/>
    <col min="9" max="9" width="6.7109375" style="3" customWidth="1"/>
    <col min="10" max="10" width="21.7109375" style="4" customWidth="1"/>
    <col min="11" max="11" width="6.7109375" style="4" customWidth="1"/>
    <col min="12" max="15" width="6.7109375" style="1" customWidth="1"/>
    <col min="16" max="17" width="6.7109375" style="3" customWidth="1"/>
    <col min="18" max="18" width="24.7109375" style="1" customWidth="1"/>
    <col min="19" max="19" width="6.7109375" style="1" customWidth="1"/>
    <col min="20" max="20" width="19.5703125" style="1" customWidth="1"/>
    <col min="21" max="21" width="16.7109375" style="1" customWidth="1"/>
    <col min="22" max="22" width="16.7109375" style="2" customWidth="1"/>
    <col min="23" max="23" width="22.140625" style="2" hidden="1" customWidth="1"/>
    <col min="24" max="24" width="44.42578125" style="1" hidden="1" customWidth="1"/>
    <col min="25" max="25" width="22.140625" style="2" customWidth="1"/>
    <col min="26" max="26" width="56.28515625" style="1" customWidth="1"/>
    <col min="27" max="27" width="11.42578125" style="1"/>
    <col min="28" max="28" width="52.85546875" style="1" customWidth="1"/>
    <col min="29" max="29" width="14.140625" style="1" customWidth="1"/>
    <col min="30" max="30" width="52.85546875" style="1" customWidth="1"/>
    <col min="31" max="16384" width="11.42578125" style="1"/>
  </cols>
  <sheetData>
    <row r="1" spans="1:30" ht="21" x14ac:dyDescent="0.35">
      <c r="B1" s="224"/>
      <c r="C1" s="225"/>
      <c r="D1" s="60"/>
      <c r="E1" s="238" t="s">
        <v>74</v>
      </c>
      <c r="F1" s="238"/>
      <c r="G1" s="238"/>
      <c r="H1" s="238"/>
      <c r="I1" s="238"/>
      <c r="J1" s="238"/>
      <c r="K1" s="238"/>
      <c r="L1" s="238"/>
      <c r="M1" s="238"/>
      <c r="N1" s="238"/>
      <c r="O1" s="238"/>
      <c r="P1" s="238"/>
      <c r="Q1" s="238"/>
      <c r="R1" s="238"/>
      <c r="S1" s="201" t="s">
        <v>78</v>
      </c>
      <c r="T1" s="202"/>
      <c r="U1" s="203"/>
      <c r="V1" s="232"/>
      <c r="W1" s="225"/>
      <c r="X1" s="225"/>
      <c r="Y1" s="233"/>
    </row>
    <row r="2" spans="1:30" ht="21" x14ac:dyDescent="0.35">
      <c r="B2" s="226"/>
      <c r="C2" s="227"/>
      <c r="D2" s="61"/>
      <c r="E2" s="200"/>
      <c r="F2" s="200"/>
      <c r="G2" s="200"/>
      <c r="H2" s="200"/>
      <c r="I2" s="200"/>
      <c r="J2" s="200"/>
      <c r="K2" s="200"/>
      <c r="L2" s="200"/>
      <c r="M2" s="200"/>
      <c r="N2" s="200"/>
      <c r="O2" s="200"/>
      <c r="P2" s="200"/>
      <c r="Q2" s="200"/>
      <c r="R2" s="200"/>
      <c r="S2" s="204" t="s">
        <v>75</v>
      </c>
      <c r="T2" s="205"/>
      <c r="U2" s="206"/>
      <c r="V2" s="234"/>
      <c r="W2" s="227"/>
      <c r="X2" s="227"/>
      <c r="Y2" s="235"/>
    </row>
    <row r="3" spans="1:30" ht="40.5" customHeight="1" thickBot="1" x14ac:dyDescent="0.4">
      <c r="B3" s="228"/>
      <c r="C3" s="229"/>
      <c r="D3" s="62"/>
      <c r="E3" s="239" t="s">
        <v>77</v>
      </c>
      <c r="F3" s="239"/>
      <c r="G3" s="239"/>
      <c r="H3" s="239"/>
      <c r="I3" s="239"/>
      <c r="J3" s="239"/>
      <c r="K3" s="239"/>
      <c r="L3" s="239"/>
      <c r="M3" s="239"/>
      <c r="N3" s="239"/>
      <c r="O3" s="239"/>
      <c r="P3" s="239"/>
      <c r="Q3" s="239"/>
      <c r="R3" s="239"/>
      <c r="S3" s="207" t="s">
        <v>76</v>
      </c>
      <c r="T3" s="208"/>
      <c r="U3" s="209"/>
      <c r="V3" s="236"/>
      <c r="W3" s="229"/>
      <c r="X3" s="229"/>
      <c r="Y3" s="237"/>
    </row>
    <row r="4" spans="1:30" ht="21" x14ac:dyDescent="0.35">
      <c r="D4" s="50"/>
      <c r="E4" s="50"/>
      <c r="F4" s="50"/>
      <c r="G4" s="50"/>
      <c r="H4" s="50"/>
      <c r="I4" s="51"/>
      <c r="J4" s="50"/>
      <c r="K4" s="50"/>
      <c r="L4" s="50"/>
      <c r="M4" s="50"/>
    </row>
    <row r="5" spans="1:30" s="19" customFormat="1" ht="24" customHeight="1" x14ac:dyDescent="0.25">
      <c r="A5" s="47"/>
      <c r="D5" s="230" t="s">
        <v>73</v>
      </c>
      <c r="E5" s="231"/>
      <c r="F5" s="160" t="s">
        <v>124</v>
      </c>
      <c r="G5" s="160"/>
      <c r="H5" s="160"/>
      <c r="I5" s="160"/>
      <c r="J5" s="160"/>
      <c r="K5" s="160"/>
      <c r="L5" s="160"/>
      <c r="M5" s="160"/>
      <c r="N5" s="160"/>
      <c r="O5" s="160"/>
      <c r="P5" s="160"/>
      <c r="Q5" s="160"/>
      <c r="R5" s="161" t="s">
        <v>71</v>
      </c>
      <c r="S5" s="161"/>
      <c r="T5" s="162">
        <v>2021</v>
      </c>
      <c r="U5" s="162"/>
      <c r="V5" s="162"/>
      <c r="W5" s="49"/>
      <c r="Y5" s="49"/>
    </row>
    <row r="6" spans="1:30" s="19" customFormat="1" ht="48.75" customHeight="1" x14ac:dyDescent="0.25">
      <c r="A6" s="47"/>
      <c r="D6" s="230" t="s">
        <v>70</v>
      </c>
      <c r="E6" s="231"/>
      <c r="F6" s="163" t="s">
        <v>123</v>
      </c>
      <c r="G6" s="163"/>
      <c r="H6" s="163"/>
      <c r="I6" s="163"/>
      <c r="J6" s="163"/>
      <c r="K6" s="163"/>
      <c r="L6" s="163"/>
      <c r="M6" s="163"/>
      <c r="N6" s="163"/>
      <c r="O6" s="163"/>
      <c r="P6" s="163"/>
      <c r="Q6" s="163"/>
      <c r="R6" s="163"/>
      <c r="S6" s="163"/>
      <c r="T6" s="163"/>
      <c r="U6" s="163"/>
      <c r="V6" s="163"/>
      <c r="W6" s="59"/>
      <c r="Y6" s="59"/>
    </row>
    <row r="7" spans="1:30" s="19" customFormat="1" ht="15" x14ac:dyDescent="0.25">
      <c r="A7" s="47"/>
      <c r="B7" s="46"/>
      <c r="C7" s="46"/>
      <c r="I7" s="44"/>
      <c r="J7" s="45"/>
      <c r="K7" s="45"/>
      <c r="P7" s="44"/>
      <c r="Q7" s="44"/>
      <c r="V7" s="44"/>
      <c r="W7" s="44"/>
      <c r="Y7" s="44"/>
    </row>
    <row r="8" spans="1:30" s="35" customFormat="1" ht="39.75" customHeight="1" x14ac:dyDescent="0.25">
      <c r="A8" s="43"/>
      <c r="B8" s="164" t="s">
        <v>68</v>
      </c>
      <c r="C8" s="164" t="s">
        <v>67</v>
      </c>
      <c r="D8" s="164" t="s">
        <v>66</v>
      </c>
      <c r="E8" s="164" t="s">
        <v>65</v>
      </c>
      <c r="F8" s="165" t="s">
        <v>64</v>
      </c>
      <c r="G8" s="164" t="s">
        <v>63</v>
      </c>
      <c r="H8" s="164"/>
      <c r="I8" s="174" t="s">
        <v>58</v>
      </c>
      <c r="J8" s="168" t="s">
        <v>62</v>
      </c>
      <c r="K8" s="170" t="s">
        <v>61</v>
      </c>
      <c r="L8" s="171"/>
      <c r="M8" s="172" t="s">
        <v>60</v>
      </c>
      <c r="N8" s="164" t="s">
        <v>59</v>
      </c>
      <c r="O8" s="164"/>
      <c r="P8" s="174" t="s">
        <v>58</v>
      </c>
      <c r="Q8" s="165" t="s">
        <v>57</v>
      </c>
      <c r="R8" s="164" t="s">
        <v>56</v>
      </c>
      <c r="S8" s="176" t="s">
        <v>55</v>
      </c>
      <c r="T8" s="164" t="s">
        <v>54</v>
      </c>
      <c r="U8" s="168" t="s">
        <v>53</v>
      </c>
      <c r="V8" s="164" t="s">
        <v>52</v>
      </c>
      <c r="W8" s="215" t="s">
        <v>51</v>
      </c>
      <c r="X8" s="216"/>
      <c r="Y8" s="215" t="s">
        <v>313</v>
      </c>
      <c r="Z8" s="223"/>
      <c r="AA8" s="215" t="s">
        <v>413</v>
      </c>
      <c r="AB8" s="223"/>
      <c r="AC8" s="215" t="s">
        <v>425</v>
      </c>
      <c r="AD8" s="223"/>
    </row>
    <row r="9" spans="1:30" s="35" customFormat="1" ht="90" customHeight="1" x14ac:dyDescent="0.25">
      <c r="A9" s="43"/>
      <c r="B9" s="164"/>
      <c r="C9" s="164"/>
      <c r="D9" s="164"/>
      <c r="E9" s="164"/>
      <c r="F9" s="165"/>
      <c r="G9" s="41" t="s">
        <v>48</v>
      </c>
      <c r="H9" s="41" t="s">
        <v>47</v>
      </c>
      <c r="I9" s="175"/>
      <c r="J9" s="169"/>
      <c r="K9" s="40" t="s">
        <v>50</v>
      </c>
      <c r="L9" s="39" t="s">
        <v>49</v>
      </c>
      <c r="M9" s="173"/>
      <c r="N9" s="38" t="s">
        <v>48</v>
      </c>
      <c r="O9" s="37" t="s">
        <v>47</v>
      </c>
      <c r="P9" s="175"/>
      <c r="Q9" s="165"/>
      <c r="R9" s="164"/>
      <c r="S9" s="176"/>
      <c r="T9" s="164"/>
      <c r="U9" s="169"/>
      <c r="V9" s="164"/>
      <c r="W9" s="58" t="s">
        <v>122</v>
      </c>
      <c r="X9" s="58" t="s">
        <v>45</v>
      </c>
      <c r="Y9" s="58" t="s">
        <v>122</v>
      </c>
      <c r="Z9" s="58" t="s">
        <v>45</v>
      </c>
      <c r="AA9" s="58" t="s">
        <v>122</v>
      </c>
      <c r="AB9" s="58" t="s">
        <v>45</v>
      </c>
      <c r="AC9" s="58" t="s">
        <v>122</v>
      </c>
      <c r="AD9" s="58" t="s">
        <v>45</v>
      </c>
    </row>
    <row r="10" spans="1:30" s="19" customFormat="1" ht="129" customHeight="1" x14ac:dyDescent="0.25">
      <c r="A10" s="29">
        <v>1</v>
      </c>
      <c r="B10" s="22" t="s">
        <v>121</v>
      </c>
      <c r="C10" s="28" t="s">
        <v>120</v>
      </c>
      <c r="D10" s="22"/>
      <c r="E10" s="22" t="s">
        <v>119</v>
      </c>
      <c r="F10" s="23" t="s">
        <v>16</v>
      </c>
      <c r="G10" s="22">
        <v>3</v>
      </c>
      <c r="H10" s="22">
        <v>2</v>
      </c>
      <c r="I10" s="26" t="str">
        <f>INDEX([7]Listas!$L$4:$P$8,G10,H10)</f>
        <v>MODERADA</v>
      </c>
      <c r="J10" s="27" t="s">
        <v>118</v>
      </c>
      <c r="K10" s="25" t="s">
        <v>14</v>
      </c>
      <c r="L10" s="25" t="str">
        <f>IF('[7]Evaluación de Controles'!F43="X","Probabilidad",IF('[7]Evaluación de Controles'!H43="X","Impacto",))</f>
        <v>Probabilidad</v>
      </c>
      <c r="M10" s="22">
        <f>'[7]Evaluación de Controles'!X43</f>
        <v>60</v>
      </c>
      <c r="N10" s="22">
        <f>IF('[7]Evaluación de Controles'!F43="X",IF(M10&gt;75,IF(G10&gt;2,G10-2,IF(G10&gt;1,G10-1,G10)),IF(M10&gt;50,IF(G10&gt;1,G10-1,G10),G10)),G10)</f>
        <v>2</v>
      </c>
      <c r="O10" s="22" t="e">
        <f>IF('[7]Evaluación de Controles'!H43="X",IF(M10&gt;75,IF(H10&gt;2,H10-2,IF(H10&gt;1,H10-1,H10)),IF(M10&gt;50,IF(H10&gt;1,H10-1,H10),H10)),H10)</f>
        <v>#REF!</v>
      </c>
      <c r="P10" s="26" t="e">
        <f>INDEX([7]Listas!$L$4:$P$8,N10,O10)</f>
        <v>#REF!</v>
      </c>
      <c r="Q10" s="25" t="s">
        <v>13</v>
      </c>
      <c r="R10" s="24" t="s">
        <v>117</v>
      </c>
      <c r="S10" s="23" t="s">
        <v>106</v>
      </c>
      <c r="T10" s="22" t="s">
        <v>82</v>
      </c>
      <c r="U10" s="22" t="s">
        <v>93</v>
      </c>
      <c r="V10" s="22" t="s">
        <v>116</v>
      </c>
      <c r="W10" s="57">
        <v>0.9</v>
      </c>
      <c r="X10" s="30" t="s">
        <v>115</v>
      </c>
      <c r="Y10" s="57">
        <v>0.3</v>
      </c>
      <c r="Z10" s="121" t="s">
        <v>114</v>
      </c>
      <c r="AA10" s="57">
        <v>1</v>
      </c>
      <c r="AB10" s="121" t="s">
        <v>420</v>
      </c>
      <c r="AC10" s="57">
        <v>1</v>
      </c>
      <c r="AD10" s="121" t="s">
        <v>453</v>
      </c>
    </row>
    <row r="11" spans="1:30" s="19" customFormat="1" ht="111.75" customHeight="1" x14ac:dyDescent="0.25">
      <c r="A11" s="29">
        <v>2</v>
      </c>
      <c r="B11" s="22" t="s">
        <v>113</v>
      </c>
      <c r="C11" s="28" t="s">
        <v>112</v>
      </c>
      <c r="D11" s="22"/>
      <c r="E11" s="22" t="s">
        <v>111</v>
      </c>
      <c r="F11" s="23" t="s">
        <v>110</v>
      </c>
      <c r="G11" s="22">
        <v>2</v>
      </c>
      <c r="H11" s="22">
        <v>3</v>
      </c>
      <c r="I11" s="26" t="str">
        <f>INDEX([7]Listas!$L$4:$P$8,G11,H11)</f>
        <v>MODERADA</v>
      </c>
      <c r="J11" s="27" t="s">
        <v>109</v>
      </c>
      <c r="K11" s="25" t="s">
        <v>14</v>
      </c>
      <c r="L11" s="25" t="str">
        <f>IF('[7]Evaluación de Controles'!F44="X","Probabilidad",IF('[7]Evaluación de Controles'!H44="X","Impacto",))</f>
        <v>Probabilidad</v>
      </c>
      <c r="M11" s="22">
        <f>'[7]Evaluación de Controles'!X44</f>
        <v>70</v>
      </c>
      <c r="N11" s="22">
        <f>IF('[7]Evaluación de Controles'!F44="X",IF(M11&gt;75,IF(G11&gt;2,G11-2,IF(G11&gt;1,G11-1,G11)),IF(M11&gt;50,IF(G11&gt;1,G11-1,G11),G11)),G11)</f>
        <v>1</v>
      </c>
      <c r="O11" s="22" t="e">
        <f>IF('[7]Evaluación de Controles'!H44="X",IF(M11&gt;75,IF(H11&gt;2,H11-2,IF(H11&gt;1,H11-1,H11)),IF(M11&gt;50,IF(H11&gt;1,H11-1,H11),H11)),H11)</f>
        <v>#REF!</v>
      </c>
      <c r="P11" s="26" t="e">
        <f>INDEX([7]Listas!$L$4:$P$8,N11,O11)</f>
        <v>#REF!</v>
      </c>
      <c r="Q11" s="25" t="s">
        <v>108</v>
      </c>
      <c r="R11" s="24" t="s">
        <v>107</v>
      </c>
      <c r="S11" s="23" t="s">
        <v>106</v>
      </c>
      <c r="T11" s="22" t="s">
        <v>105</v>
      </c>
      <c r="U11" s="22" t="s">
        <v>104</v>
      </c>
      <c r="V11" s="22" t="s">
        <v>103</v>
      </c>
      <c r="W11" s="57">
        <v>0.9</v>
      </c>
      <c r="X11" s="30" t="s">
        <v>102</v>
      </c>
      <c r="Y11" s="57">
        <v>0.3</v>
      </c>
      <c r="Z11" s="122" t="s">
        <v>101</v>
      </c>
      <c r="AA11" s="57">
        <v>1</v>
      </c>
      <c r="AB11" s="122" t="s">
        <v>415</v>
      </c>
      <c r="AC11" s="57">
        <v>1</v>
      </c>
      <c r="AD11" s="122" t="s">
        <v>454</v>
      </c>
    </row>
    <row r="12" spans="1:30" s="19" customFormat="1" ht="154.5" customHeight="1" x14ac:dyDescent="0.25">
      <c r="A12" s="29">
        <v>3</v>
      </c>
      <c r="B12" s="22" t="s">
        <v>100</v>
      </c>
      <c r="C12" s="28" t="s">
        <v>99</v>
      </c>
      <c r="D12" s="22"/>
      <c r="E12" s="22" t="s">
        <v>98</v>
      </c>
      <c r="F12" s="23" t="s">
        <v>97</v>
      </c>
      <c r="G12" s="22">
        <v>3</v>
      </c>
      <c r="H12" s="22">
        <v>2</v>
      </c>
      <c r="I12" s="26" t="str">
        <f>INDEX([7]Listas!$L$4:$P$8,G12,H12)</f>
        <v>MODERADA</v>
      </c>
      <c r="J12" s="27" t="s">
        <v>96</v>
      </c>
      <c r="K12" s="25" t="s">
        <v>14</v>
      </c>
      <c r="L12" s="25" t="str">
        <f>IF('[7]Evaluación de Controles'!F45="X","Probabilidad",IF('[7]Evaluación de Controles'!H45="X","Impacto",))</f>
        <v>Probabilidad</v>
      </c>
      <c r="M12" s="22">
        <f>'[7]Evaluación de Controles'!X45</f>
        <v>70</v>
      </c>
      <c r="N12" s="22">
        <f>IF('[7]Evaluación de Controles'!F45="X",IF(M12&gt;75,IF(G12&gt;2,G12-2,IF(G12&gt;1,G12-1,G12)),IF(M12&gt;50,IF(G12&gt;1,G12-1,G12),G12)),G12)</f>
        <v>2</v>
      </c>
      <c r="O12" s="22" t="e">
        <f>IF('[7]Evaluación de Controles'!H45="X",IF(M12&gt;75,IF(H12&gt;2,H12-2,IF(H12&gt;1,H12-1,H12)),IF(M12&gt;50,IF(H12&gt;1,H12-1,H12),H12)),H12)</f>
        <v>#REF!</v>
      </c>
      <c r="P12" s="26" t="e">
        <f>INDEX([7]Listas!$L$4:$P$8,N12,O12)</f>
        <v>#REF!</v>
      </c>
      <c r="Q12" s="25" t="s">
        <v>13</v>
      </c>
      <c r="R12" s="24" t="s">
        <v>95</v>
      </c>
      <c r="S12" s="23" t="s">
        <v>94</v>
      </c>
      <c r="T12" s="22" t="s">
        <v>82</v>
      </c>
      <c r="U12" s="24" t="s">
        <v>93</v>
      </c>
      <c r="V12" s="22" t="s">
        <v>92</v>
      </c>
      <c r="W12" s="57">
        <v>0.9</v>
      </c>
      <c r="X12" s="30" t="s">
        <v>91</v>
      </c>
      <c r="Y12" s="57">
        <v>0.3</v>
      </c>
      <c r="Z12" s="121" t="s">
        <v>90</v>
      </c>
      <c r="AA12" s="57">
        <v>0.5</v>
      </c>
      <c r="AB12" s="121" t="s">
        <v>421</v>
      </c>
      <c r="AC12" s="57">
        <v>1</v>
      </c>
      <c r="AD12" s="121" t="s">
        <v>455</v>
      </c>
    </row>
    <row r="13" spans="1:30" s="19" customFormat="1" ht="154.5" customHeight="1" x14ac:dyDescent="0.25">
      <c r="A13" s="29">
        <v>4</v>
      </c>
      <c r="B13" s="22" t="s">
        <v>89</v>
      </c>
      <c r="C13" s="28" t="s">
        <v>88</v>
      </c>
      <c r="D13" s="22"/>
      <c r="E13" s="22" t="s">
        <v>87</v>
      </c>
      <c r="F13" s="23" t="s">
        <v>86</v>
      </c>
      <c r="G13" s="22">
        <v>1</v>
      </c>
      <c r="H13" s="22">
        <v>2</v>
      </c>
      <c r="I13" s="26" t="str">
        <f>INDEX([7]Listas!$L$4:$P$8,G13,H13)</f>
        <v>BAJA</v>
      </c>
      <c r="J13" s="27" t="s">
        <v>85</v>
      </c>
      <c r="K13" s="25" t="s">
        <v>14</v>
      </c>
      <c r="L13" s="25" t="str">
        <f>IF('[7]Evaluación de Controles'!F46="X","Probabilidad",IF('[7]Evaluación de Controles'!H46="X","Impacto",))</f>
        <v>Probabilidad</v>
      </c>
      <c r="M13" s="22">
        <f>'[7]Evaluación de Controles'!X46</f>
        <v>70</v>
      </c>
      <c r="N13" s="22">
        <f>IF('[7]Evaluación de Controles'!F46="X",IF(M13&gt;75,IF(G13&gt;2,G13-2,IF(G13&gt;1,G13-1,G13)),IF(M13&gt;50,IF(G13&gt;1,G13-1,G13),G13)),G13)</f>
        <v>1</v>
      </c>
      <c r="O13" s="22" t="e">
        <f>IF('[7]Evaluación de Controles'!H46="X",IF(M13&gt;75,IF(H13&gt;2,H13-2,IF(H13&gt;1,H13-1,H13)),IF(M13&gt;50,IF(H13&gt;1,H13-1,H13),H13)),H13)</f>
        <v>#REF!</v>
      </c>
      <c r="P13" s="26" t="e">
        <f>INDEX([7]Listas!$L$4:$P$8,N13,O13)</f>
        <v>#REF!</v>
      </c>
      <c r="Q13" s="25" t="s">
        <v>13</v>
      </c>
      <c r="R13" s="24" t="s">
        <v>84</v>
      </c>
      <c r="S13" s="23" t="s">
        <v>83</v>
      </c>
      <c r="T13" s="22" t="s">
        <v>82</v>
      </c>
      <c r="U13" s="24" t="s">
        <v>81</v>
      </c>
      <c r="V13" s="22" t="s">
        <v>80</v>
      </c>
      <c r="W13" s="57">
        <v>0.9</v>
      </c>
      <c r="X13" s="30" t="s">
        <v>79</v>
      </c>
      <c r="Y13" s="57">
        <v>0.3</v>
      </c>
      <c r="Z13" s="121" t="s">
        <v>314</v>
      </c>
      <c r="AA13" s="57">
        <v>1</v>
      </c>
      <c r="AB13" s="121" t="s">
        <v>422</v>
      </c>
      <c r="AC13" s="57">
        <v>1</v>
      </c>
      <c r="AD13" s="121" t="s">
        <v>456</v>
      </c>
    </row>
    <row r="14" spans="1:30" s="19" customFormat="1" ht="99" hidden="1" customHeight="1" x14ac:dyDescent="0.25">
      <c r="A14" s="29"/>
      <c r="B14" s="22"/>
      <c r="C14" s="28"/>
      <c r="D14" s="22"/>
      <c r="E14" s="22"/>
      <c r="F14" s="23"/>
      <c r="G14" s="22"/>
      <c r="H14" s="22"/>
      <c r="I14" s="26"/>
      <c r="J14" s="27"/>
      <c r="K14" s="25"/>
      <c r="L14" s="25"/>
      <c r="M14" s="22"/>
      <c r="N14" s="22"/>
      <c r="O14" s="22"/>
      <c r="P14" s="26"/>
      <c r="Q14" s="25"/>
      <c r="R14" s="24"/>
      <c r="S14" s="23"/>
      <c r="T14" s="22"/>
      <c r="U14" s="24"/>
      <c r="V14" s="22"/>
      <c r="W14" s="56"/>
      <c r="X14" s="20"/>
      <c r="Y14" s="56"/>
      <c r="Z14" s="20"/>
    </row>
    <row r="15" spans="1:30" s="19" customFormat="1" ht="109.5" hidden="1" customHeight="1" x14ac:dyDescent="0.25">
      <c r="A15" s="29"/>
      <c r="B15" s="22"/>
      <c r="C15" s="28"/>
      <c r="D15" s="22"/>
      <c r="E15" s="22"/>
      <c r="F15" s="23"/>
      <c r="G15" s="22"/>
      <c r="H15" s="22"/>
      <c r="I15" s="26"/>
      <c r="J15" s="27"/>
      <c r="K15" s="25"/>
      <c r="L15" s="25"/>
      <c r="M15" s="22"/>
      <c r="N15" s="22"/>
      <c r="O15" s="22"/>
      <c r="P15" s="26"/>
      <c r="Q15" s="25"/>
      <c r="R15" s="24"/>
      <c r="S15" s="23"/>
      <c r="T15" s="22"/>
      <c r="U15" s="24"/>
      <c r="V15" s="22"/>
      <c r="W15" s="56"/>
      <c r="X15" s="20"/>
      <c r="Y15" s="56"/>
      <c r="Z15" s="20"/>
    </row>
    <row r="16" spans="1:30" ht="15" x14ac:dyDescent="0.2">
      <c r="B16" s="18"/>
      <c r="C16" s="17"/>
      <c r="D16" s="16"/>
      <c r="E16" s="7"/>
      <c r="F16" s="7"/>
      <c r="G16" s="7"/>
      <c r="H16" s="7"/>
      <c r="I16" s="9"/>
      <c r="J16" s="8"/>
      <c r="K16" s="8"/>
      <c r="L16" s="7"/>
      <c r="M16" s="11"/>
    </row>
    <row r="17" spans="2:25" x14ac:dyDescent="0.2">
      <c r="B17" s="12"/>
      <c r="C17" s="12"/>
      <c r="D17" s="12"/>
      <c r="E17" s="12"/>
      <c r="F17" s="12"/>
      <c r="G17" s="189" t="s">
        <v>6</v>
      </c>
      <c r="H17" s="189"/>
      <c r="I17" s="10">
        <f>COUNTIF(I10:I13,"BAJA")</f>
        <v>1</v>
      </c>
      <c r="J17" s="8"/>
      <c r="K17" s="8"/>
      <c r="L17" s="7"/>
      <c r="M17" s="11"/>
      <c r="N17" s="189" t="s">
        <v>6</v>
      </c>
      <c r="O17" s="189"/>
      <c r="P17" s="10">
        <f>COUNTIF(P10:P13,"BAJA")</f>
        <v>0</v>
      </c>
      <c r="W17" s="1"/>
      <c r="Y17" s="1"/>
    </row>
    <row r="18" spans="2:25" x14ac:dyDescent="0.2">
      <c r="B18" s="214"/>
      <c r="C18" s="214"/>
      <c r="D18" s="214"/>
      <c r="E18" s="214"/>
      <c r="F18" s="214"/>
      <c r="G18" s="189" t="s">
        <v>5</v>
      </c>
      <c r="H18" s="189"/>
      <c r="I18" s="10">
        <f>COUNTIF(I10:I13,"MODERADA")</f>
        <v>3</v>
      </c>
      <c r="J18" s="8"/>
      <c r="K18" s="8"/>
      <c r="L18" s="7"/>
      <c r="M18" s="12"/>
      <c r="N18" s="189" t="s">
        <v>5</v>
      </c>
      <c r="O18" s="189"/>
      <c r="P18" s="10">
        <f>COUNTIF(P10:P13,"MODERADA")</f>
        <v>0</v>
      </c>
      <c r="W18" s="1"/>
      <c r="Y18" s="1"/>
    </row>
    <row r="19" spans="2:25" x14ac:dyDescent="0.2">
      <c r="B19" s="15"/>
      <c r="D19" s="7"/>
      <c r="E19" s="15"/>
      <c r="F19" s="7"/>
      <c r="G19" s="189" t="s">
        <v>4</v>
      </c>
      <c r="H19" s="189"/>
      <c r="I19" s="10">
        <f>COUNTIF(I10:I13,"ALTA")</f>
        <v>0</v>
      </c>
      <c r="J19" s="8"/>
      <c r="K19" s="8"/>
      <c r="L19" s="7"/>
      <c r="M19" s="7"/>
      <c r="N19" s="189" t="s">
        <v>4</v>
      </c>
      <c r="O19" s="189"/>
      <c r="P19" s="10">
        <f>COUNTIF(P10:P13,"ALTA")</f>
        <v>0</v>
      </c>
      <c r="Q19" s="1"/>
      <c r="V19" s="1"/>
      <c r="W19" s="1"/>
      <c r="Y19" s="1"/>
    </row>
    <row r="20" spans="2:25" ht="15.75" x14ac:dyDescent="0.2">
      <c r="B20" s="14" t="s">
        <v>3</v>
      </c>
      <c r="D20" s="7"/>
      <c r="E20" s="13" t="s">
        <v>2</v>
      </c>
      <c r="F20" s="7"/>
      <c r="G20" s="189" t="s">
        <v>1</v>
      </c>
      <c r="H20" s="189"/>
      <c r="I20" s="10">
        <f>COUNTIF(I10:I13,"EXTREMA")</f>
        <v>0</v>
      </c>
      <c r="J20" s="8"/>
      <c r="K20" s="8"/>
      <c r="L20" s="7"/>
      <c r="M20" s="7"/>
      <c r="N20" s="189" t="s">
        <v>1</v>
      </c>
      <c r="O20" s="189"/>
      <c r="P20" s="10">
        <f>COUNTIF(P10:P13,"EXTREMA")</f>
        <v>0</v>
      </c>
      <c r="Q20" s="1"/>
      <c r="V20" s="1"/>
      <c r="W20" s="1"/>
      <c r="Y20" s="1"/>
    </row>
    <row r="21" spans="2:25" x14ac:dyDescent="0.2">
      <c r="D21" s="7"/>
      <c r="E21" s="7"/>
      <c r="G21" s="7"/>
      <c r="H21" s="7"/>
      <c r="I21" s="9"/>
      <c r="J21" s="8"/>
      <c r="K21" s="8"/>
      <c r="L21" s="7"/>
      <c r="M21" s="7" t="s">
        <v>0</v>
      </c>
      <c r="P21" s="1"/>
      <c r="Q21" s="1"/>
      <c r="V21" s="1"/>
      <c r="W21" s="1"/>
      <c r="Y21" s="1"/>
    </row>
    <row r="22" spans="2:25" ht="15.75" x14ac:dyDescent="0.2">
      <c r="B22" s="6"/>
      <c r="C22" s="5"/>
      <c r="D22" s="7"/>
      <c r="E22" s="7"/>
      <c r="G22" s="7"/>
      <c r="H22" s="7"/>
      <c r="I22" s="9"/>
      <c r="J22" s="8"/>
      <c r="K22" s="8"/>
      <c r="L22" s="7"/>
      <c r="M22" s="7"/>
      <c r="P22" s="1"/>
      <c r="Q22" s="1"/>
      <c r="V22" s="1"/>
      <c r="W22" s="1"/>
      <c r="Y22" s="1"/>
    </row>
    <row r="23" spans="2:25" x14ac:dyDescent="0.2">
      <c r="D23" s="7"/>
      <c r="E23" s="7"/>
      <c r="G23" s="7"/>
      <c r="H23" s="7"/>
      <c r="I23" s="9"/>
      <c r="J23" s="8"/>
      <c r="K23" s="8"/>
      <c r="L23" s="7"/>
      <c r="M23" s="7"/>
      <c r="P23" s="1"/>
      <c r="Q23" s="1"/>
      <c r="V23" s="1"/>
      <c r="W23" s="1"/>
      <c r="Y23" s="1"/>
    </row>
    <row r="24" spans="2:25" x14ac:dyDescent="0.2">
      <c r="D24" s="7"/>
      <c r="H24" s="7"/>
      <c r="I24" s="9"/>
      <c r="P24" s="1"/>
      <c r="Q24" s="1"/>
      <c r="V24" s="1"/>
      <c r="W24" s="1"/>
      <c r="Y24" s="1"/>
    </row>
    <row r="25" spans="2:25" x14ac:dyDescent="0.2">
      <c r="D25" s="7"/>
      <c r="F25" s="7"/>
      <c r="H25" s="7"/>
      <c r="I25" s="9"/>
      <c r="P25" s="1"/>
      <c r="Q25" s="1"/>
      <c r="V25" s="1"/>
      <c r="W25" s="1"/>
      <c r="Y25" s="1"/>
    </row>
    <row r="26" spans="2:25" x14ac:dyDescent="0.2">
      <c r="D26" s="7"/>
      <c r="H26" s="7"/>
      <c r="I26" s="9"/>
      <c r="P26" s="1"/>
      <c r="Q26" s="1"/>
      <c r="V26" s="1"/>
      <c r="W26" s="1"/>
      <c r="Y26" s="1"/>
    </row>
    <row r="27" spans="2:25" x14ac:dyDescent="0.2">
      <c r="D27" s="7"/>
      <c r="H27" s="7"/>
      <c r="I27" s="9"/>
      <c r="P27" s="1"/>
      <c r="Q27" s="1"/>
      <c r="V27" s="1"/>
      <c r="W27" s="1"/>
      <c r="Y27" s="1"/>
    </row>
    <row r="28" spans="2:25" x14ac:dyDescent="0.2">
      <c r="D28" s="7"/>
      <c r="H28" s="7"/>
      <c r="I28" s="9"/>
      <c r="P28" s="1"/>
      <c r="Q28" s="1"/>
      <c r="V28" s="1"/>
      <c r="W28" s="1"/>
      <c r="Y28" s="1"/>
    </row>
    <row r="29" spans="2:25" x14ac:dyDescent="0.2">
      <c r="D29" s="7"/>
      <c r="H29" s="7"/>
      <c r="I29" s="9"/>
      <c r="P29" s="1"/>
      <c r="Q29" s="1"/>
      <c r="V29" s="1"/>
      <c r="W29" s="1"/>
      <c r="Y29" s="1"/>
    </row>
    <row r="30" spans="2:25" x14ac:dyDescent="0.2">
      <c r="D30" s="7"/>
      <c r="H30" s="7"/>
      <c r="I30" s="9"/>
      <c r="P30" s="1"/>
      <c r="Q30" s="1"/>
      <c r="V30" s="1"/>
      <c r="W30" s="1"/>
      <c r="Y30" s="1"/>
    </row>
    <row r="31" spans="2:25" x14ac:dyDescent="0.2">
      <c r="D31" s="7"/>
      <c r="H31" s="7"/>
      <c r="I31" s="9"/>
      <c r="P31" s="1"/>
      <c r="Q31" s="1"/>
      <c r="V31" s="1"/>
      <c r="W31" s="1"/>
      <c r="Y31" s="1"/>
    </row>
    <row r="32" spans="2:25" x14ac:dyDescent="0.2">
      <c r="D32" s="7"/>
      <c r="P32" s="1"/>
      <c r="Q32" s="1"/>
      <c r="V32" s="1"/>
      <c r="W32" s="1"/>
      <c r="Y32" s="1"/>
    </row>
    <row r="33" spans="4:25" x14ac:dyDescent="0.2">
      <c r="D33" s="7"/>
      <c r="P33" s="1"/>
      <c r="Q33" s="1"/>
      <c r="V33" s="1"/>
      <c r="W33" s="1"/>
      <c r="Y33" s="1"/>
    </row>
    <row r="34" spans="4:25" x14ac:dyDescent="0.2">
      <c r="D34" s="7"/>
      <c r="P34" s="1"/>
      <c r="Q34" s="1"/>
      <c r="V34" s="1"/>
      <c r="W34" s="1"/>
      <c r="Y34" s="1"/>
    </row>
    <row r="35" spans="4:25" x14ac:dyDescent="0.2">
      <c r="D35" s="7"/>
      <c r="I35" s="1"/>
      <c r="J35" s="1"/>
      <c r="K35" s="1"/>
      <c r="P35" s="1"/>
      <c r="Q35" s="1"/>
      <c r="V35" s="1"/>
      <c r="W35" s="1"/>
      <c r="Y35" s="1"/>
    </row>
    <row r="36" spans="4:25" x14ac:dyDescent="0.2">
      <c r="D36" s="7"/>
      <c r="I36" s="1"/>
      <c r="J36" s="1"/>
      <c r="K36" s="1"/>
      <c r="P36" s="1"/>
      <c r="Q36" s="1"/>
      <c r="V36" s="1"/>
      <c r="W36" s="1"/>
      <c r="Y36" s="1"/>
    </row>
    <row r="37" spans="4:25" x14ac:dyDescent="0.2">
      <c r="D37" s="7"/>
      <c r="I37" s="1"/>
      <c r="J37" s="1"/>
      <c r="K37" s="1"/>
      <c r="P37" s="1"/>
      <c r="Q37" s="1"/>
      <c r="V37" s="1"/>
      <c r="W37" s="1"/>
      <c r="Y37" s="1"/>
    </row>
    <row r="38" spans="4:25" x14ac:dyDescent="0.2">
      <c r="D38" s="7"/>
      <c r="I38" s="1"/>
      <c r="J38" s="1"/>
      <c r="K38" s="1"/>
      <c r="P38" s="1"/>
      <c r="Q38" s="1"/>
      <c r="V38" s="1"/>
      <c r="W38" s="1"/>
      <c r="Y38" s="1"/>
    </row>
    <row r="39" spans="4:25" x14ac:dyDescent="0.2">
      <c r="D39" s="7"/>
      <c r="I39" s="1"/>
      <c r="J39" s="1"/>
      <c r="K39" s="1"/>
      <c r="P39" s="1"/>
      <c r="Q39" s="1"/>
      <c r="V39" s="1"/>
      <c r="W39" s="1"/>
      <c r="Y39" s="1"/>
    </row>
    <row r="40" spans="4:25" x14ac:dyDescent="0.2">
      <c r="D40" s="7"/>
      <c r="I40" s="1"/>
      <c r="J40" s="1"/>
      <c r="K40" s="1"/>
      <c r="P40" s="1"/>
      <c r="Q40" s="1"/>
      <c r="V40" s="1"/>
      <c r="W40" s="1"/>
      <c r="Y40" s="1"/>
    </row>
    <row r="41" spans="4:25" x14ac:dyDescent="0.2">
      <c r="D41" s="7"/>
      <c r="I41" s="1"/>
      <c r="J41" s="1"/>
      <c r="K41" s="1"/>
      <c r="P41" s="1"/>
      <c r="Q41" s="1"/>
      <c r="V41" s="1"/>
      <c r="W41" s="1"/>
      <c r="Y41" s="1"/>
    </row>
    <row r="42" spans="4:25" x14ac:dyDescent="0.2">
      <c r="D42" s="7"/>
      <c r="I42" s="1"/>
      <c r="J42" s="1"/>
      <c r="K42" s="1"/>
      <c r="P42" s="1"/>
      <c r="Q42" s="1"/>
      <c r="V42" s="1"/>
      <c r="W42" s="1"/>
      <c r="Y42" s="1"/>
    </row>
    <row r="43" spans="4:25" x14ac:dyDescent="0.2">
      <c r="D43" s="7"/>
      <c r="I43" s="1"/>
      <c r="J43" s="1"/>
      <c r="K43" s="1"/>
      <c r="P43" s="1"/>
      <c r="Q43" s="1"/>
      <c r="V43" s="1"/>
      <c r="W43" s="1"/>
      <c r="Y43" s="1"/>
    </row>
    <row r="44" spans="4:25" x14ac:dyDescent="0.2">
      <c r="D44" s="7"/>
      <c r="I44" s="1"/>
      <c r="J44" s="1"/>
      <c r="K44" s="1"/>
      <c r="P44" s="1"/>
      <c r="Q44" s="1"/>
      <c r="V44" s="1"/>
      <c r="W44" s="1"/>
      <c r="Y44" s="1"/>
    </row>
    <row r="45" spans="4:25" x14ac:dyDescent="0.2">
      <c r="D45" s="7"/>
      <c r="I45" s="1"/>
      <c r="J45" s="1"/>
      <c r="K45" s="1"/>
      <c r="P45" s="1"/>
      <c r="Q45" s="1"/>
      <c r="V45" s="1"/>
      <c r="W45" s="1"/>
      <c r="Y45" s="1"/>
    </row>
    <row r="46" spans="4:25" x14ac:dyDescent="0.2">
      <c r="D46" s="7"/>
      <c r="I46" s="1"/>
      <c r="J46" s="1"/>
      <c r="K46" s="1"/>
      <c r="P46" s="1"/>
      <c r="Q46" s="1"/>
      <c r="V46" s="1"/>
      <c r="W46" s="1"/>
      <c r="Y46" s="1"/>
    </row>
    <row r="47" spans="4:25" x14ac:dyDescent="0.2">
      <c r="D47" s="7"/>
      <c r="I47" s="1"/>
      <c r="J47" s="1"/>
      <c r="K47" s="1"/>
      <c r="P47" s="1"/>
      <c r="Q47" s="1"/>
      <c r="V47" s="1"/>
      <c r="W47" s="1"/>
      <c r="Y47" s="1"/>
    </row>
    <row r="48" spans="4:25" x14ac:dyDescent="0.2">
      <c r="D48" s="7"/>
      <c r="I48" s="1"/>
      <c r="J48" s="1"/>
      <c r="K48" s="1"/>
      <c r="P48" s="1"/>
      <c r="Q48" s="1"/>
      <c r="V48" s="1"/>
      <c r="W48" s="1"/>
      <c r="Y48" s="1"/>
    </row>
    <row r="49" spans="4:25" x14ac:dyDescent="0.2">
      <c r="D49" s="7"/>
      <c r="I49" s="1"/>
      <c r="J49" s="1"/>
      <c r="K49" s="1"/>
      <c r="P49" s="1"/>
      <c r="Q49" s="1"/>
      <c r="V49" s="1"/>
      <c r="W49" s="1"/>
      <c r="Y49" s="1"/>
    </row>
    <row r="50" spans="4:25" x14ac:dyDescent="0.2">
      <c r="D50" s="7"/>
      <c r="I50" s="1"/>
      <c r="J50" s="1"/>
      <c r="K50" s="1"/>
      <c r="P50" s="1"/>
      <c r="Q50" s="1"/>
      <c r="V50" s="1"/>
      <c r="W50" s="1"/>
      <c r="Y50" s="1"/>
    </row>
    <row r="51" spans="4:25" x14ac:dyDescent="0.2">
      <c r="D51" s="7"/>
      <c r="I51" s="1"/>
      <c r="J51" s="1"/>
      <c r="K51" s="1"/>
      <c r="P51" s="1"/>
      <c r="Q51" s="1"/>
      <c r="V51" s="1"/>
      <c r="W51" s="1"/>
      <c r="Y51" s="1"/>
    </row>
    <row r="52" spans="4:25" x14ac:dyDescent="0.2">
      <c r="D52" s="7"/>
      <c r="I52" s="1"/>
      <c r="J52" s="1"/>
      <c r="K52" s="1"/>
      <c r="P52" s="1"/>
      <c r="Q52" s="1"/>
      <c r="V52" s="1"/>
      <c r="W52" s="1"/>
      <c r="Y52" s="1"/>
    </row>
    <row r="53" spans="4:25" x14ac:dyDescent="0.2">
      <c r="D53" s="7"/>
      <c r="I53" s="1"/>
      <c r="J53" s="1"/>
      <c r="K53" s="1"/>
      <c r="P53" s="1"/>
      <c r="Q53" s="1"/>
      <c r="V53" s="1"/>
      <c r="W53" s="1"/>
      <c r="Y53" s="1"/>
    </row>
    <row r="54" spans="4:25" x14ac:dyDescent="0.2">
      <c r="D54" s="7"/>
      <c r="I54" s="1"/>
      <c r="J54" s="1"/>
      <c r="K54" s="1"/>
      <c r="P54" s="1"/>
      <c r="Q54" s="1"/>
      <c r="V54" s="1"/>
      <c r="W54" s="1"/>
      <c r="Y54" s="1"/>
    </row>
    <row r="55" spans="4:25" x14ac:dyDescent="0.2">
      <c r="D55" s="7"/>
      <c r="I55" s="1"/>
      <c r="J55" s="1"/>
      <c r="K55" s="1"/>
      <c r="P55" s="1"/>
      <c r="Q55" s="1"/>
      <c r="V55" s="1"/>
      <c r="W55" s="1"/>
      <c r="Y55" s="1"/>
    </row>
    <row r="56" spans="4:25" x14ac:dyDescent="0.2">
      <c r="D56" s="7"/>
      <c r="I56" s="1"/>
      <c r="J56" s="1"/>
      <c r="K56" s="1"/>
      <c r="P56" s="1"/>
      <c r="Q56" s="1"/>
      <c r="V56" s="1"/>
      <c r="W56" s="1"/>
      <c r="Y56" s="1"/>
    </row>
    <row r="57" spans="4:25" x14ac:dyDescent="0.2">
      <c r="D57" s="7"/>
      <c r="I57" s="1"/>
      <c r="J57" s="1"/>
      <c r="K57" s="1"/>
      <c r="P57" s="1"/>
      <c r="Q57" s="1"/>
      <c r="V57" s="1"/>
    </row>
    <row r="58" spans="4:25" x14ac:dyDescent="0.2">
      <c r="D58" s="7"/>
      <c r="I58" s="1"/>
      <c r="J58" s="1"/>
      <c r="K58" s="1"/>
      <c r="P58" s="1"/>
      <c r="Q58" s="1"/>
      <c r="V58" s="1"/>
    </row>
  </sheetData>
  <mergeCells count="44">
    <mergeCell ref="AC8:AD8"/>
    <mergeCell ref="AA8:AB8"/>
    <mergeCell ref="Y8:Z8"/>
    <mergeCell ref="D5:E5"/>
    <mergeCell ref="F5:Q5"/>
    <mergeCell ref="R5:S5"/>
    <mergeCell ref="V1:Y3"/>
    <mergeCell ref="T5:V5"/>
    <mergeCell ref="D6:E6"/>
    <mergeCell ref="F6:V6"/>
    <mergeCell ref="W8:X8"/>
    <mergeCell ref="U8:U9"/>
    <mergeCell ref="Q8:Q9"/>
    <mergeCell ref="R8:R9"/>
    <mergeCell ref="G8:H8"/>
    <mergeCell ref="I8:I9"/>
    <mergeCell ref="S8:S9"/>
    <mergeCell ref="T8:T9"/>
    <mergeCell ref="V8:V9"/>
    <mergeCell ref="K8:L8"/>
    <mergeCell ref="F8:F9"/>
    <mergeCell ref="B1:C3"/>
    <mergeCell ref="E1:R2"/>
    <mergeCell ref="E3:R3"/>
    <mergeCell ref="S1:U1"/>
    <mergeCell ref="S2:U2"/>
    <mergeCell ref="S3:U3"/>
    <mergeCell ref="B18:F18"/>
    <mergeCell ref="N8:O8"/>
    <mergeCell ref="P8:P9"/>
    <mergeCell ref="G17:H17"/>
    <mergeCell ref="G18:H18"/>
    <mergeCell ref="M8:M9"/>
    <mergeCell ref="B8:B9"/>
    <mergeCell ref="C8:C9"/>
    <mergeCell ref="D8:D9"/>
    <mergeCell ref="E8:E9"/>
    <mergeCell ref="J8:J9"/>
    <mergeCell ref="G19:H19"/>
    <mergeCell ref="G20:H20"/>
    <mergeCell ref="N17:O17"/>
    <mergeCell ref="N18:O18"/>
    <mergeCell ref="N19:O19"/>
    <mergeCell ref="N20:O20"/>
  </mergeCells>
  <conditionalFormatting sqref="I4 P4 I7 P7 I16:I1048576 P16:P1048576">
    <cfRule type="cellIs" dxfId="115" priority="63" operator="equal">
      <formula>"BAJA"</formula>
    </cfRule>
  </conditionalFormatting>
  <conditionalFormatting sqref="I4 P4 I7 P7 I16:I1048576 P16:P1048576">
    <cfRule type="cellIs" dxfId="114" priority="60" operator="equal">
      <formula>"EXTREMA"</formula>
    </cfRule>
    <cfRule type="cellIs" dxfId="113" priority="61" operator="equal">
      <formula>"ALTA"</formula>
    </cfRule>
    <cfRule type="cellIs" dxfId="112" priority="62" operator="equal">
      <formula>"MODERADA"</formula>
    </cfRule>
  </conditionalFormatting>
  <conditionalFormatting sqref="F4:G4 N4:O4 F7:G7 F16:G1048576 G10:H15 N7:O7 N10:O1048576">
    <cfRule type="colorScale" priority="59">
      <colorScale>
        <cfvo type="num" val="1"/>
        <cfvo type="num" val="3"/>
        <cfvo type="num" val="5"/>
        <color theme="6" tint="-0.499984740745262"/>
        <color rgb="FFFFFF00"/>
        <color rgb="FFC00000"/>
      </colorScale>
    </cfRule>
  </conditionalFormatting>
  <conditionalFormatting sqref="I17:I20">
    <cfRule type="cellIs" dxfId="111" priority="58" operator="equal">
      <formula>"BAJA"</formula>
    </cfRule>
  </conditionalFormatting>
  <conditionalFormatting sqref="I17:I20">
    <cfRule type="cellIs" dxfId="110" priority="55" operator="equal">
      <formula>"EXTREMA"</formula>
    </cfRule>
    <cfRule type="cellIs" dxfId="109" priority="56" operator="equal">
      <formula>"ALTA"</formula>
    </cfRule>
    <cfRule type="cellIs" dxfId="108" priority="57" operator="equal">
      <formula>"MODERADA"</formula>
    </cfRule>
  </conditionalFormatting>
  <conditionalFormatting sqref="G17:G20">
    <cfRule type="colorScale" priority="54">
      <colorScale>
        <cfvo type="num" val="1"/>
        <cfvo type="num" val="3"/>
        <cfvo type="num" val="5"/>
        <color theme="6" tint="-0.499984740745262"/>
        <color rgb="FFFFFF00"/>
        <color rgb="FFC00000"/>
      </colorScale>
    </cfRule>
  </conditionalFormatting>
  <conditionalFormatting sqref="I17:I20">
    <cfRule type="cellIs" dxfId="107" priority="53" operator="equal">
      <formula>"BAJA"</formula>
    </cfRule>
  </conditionalFormatting>
  <conditionalFormatting sqref="I17:I20">
    <cfRule type="cellIs" dxfId="106" priority="50" operator="equal">
      <formula>"EXTREMA"</formula>
    </cfRule>
    <cfRule type="cellIs" dxfId="105" priority="51" operator="equal">
      <formula>"ALTA"</formula>
    </cfRule>
    <cfRule type="cellIs" dxfId="104" priority="52" operator="equal">
      <formula>"MODERADA"</formula>
    </cfRule>
  </conditionalFormatting>
  <conditionalFormatting sqref="G17:G20">
    <cfRule type="colorScale" priority="49">
      <colorScale>
        <cfvo type="num" val="1"/>
        <cfvo type="num" val="3"/>
        <cfvo type="num" val="5"/>
        <color theme="6" tint="-0.499984740745262"/>
        <color rgb="FFFFFF00"/>
        <color rgb="FFC00000"/>
      </colorScale>
    </cfRule>
  </conditionalFormatting>
  <conditionalFormatting sqref="I17:I20">
    <cfRule type="cellIs" dxfId="103" priority="48" operator="equal">
      <formula>"BAJA"</formula>
    </cfRule>
  </conditionalFormatting>
  <conditionalFormatting sqref="I17:I20">
    <cfRule type="cellIs" dxfId="102" priority="45" operator="equal">
      <formula>"EXTREMA"</formula>
    </cfRule>
    <cfRule type="cellIs" dxfId="101" priority="46" operator="equal">
      <formula>"ALTA"</formula>
    </cfRule>
    <cfRule type="cellIs" dxfId="100" priority="47" operator="equal">
      <formula>"MODERADA"</formula>
    </cfRule>
  </conditionalFormatting>
  <conditionalFormatting sqref="G17:G20">
    <cfRule type="colorScale" priority="44">
      <colorScale>
        <cfvo type="num" val="1"/>
        <cfvo type="num" val="3"/>
        <cfvo type="num" val="5"/>
        <color theme="6" tint="-0.499984740745262"/>
        <color rgb="FFFFFF00"/>
        <color rgb="FFC00000"/>
      </colorScale>
    </cfRule>
  </conditionalFormatting>
  <conditionalFormatting sqref="I17:I20">
    <cfRule type="cellIs" dxfId="99" priority="43" operator="equal">
      <formula>"BAJA"</formula>
    </cfRule>
  </conditionalFormatting>
  <conditionalFormatting sqref="I17:I20">
    <cfRule type="cellIs" dxfId="98" priority="40" operator="equal">
      <formula>"EXTREMA"</formula>
    </cfRule>
    <cfRule type="cellIs" dxfId="97" priority="41" operator="equal">
      <formula>"ALTA"</formula>
    </cfRule>
    <cfRule type="cellIs" dxfId="96" priority="42" operator="equal">
      <formula>"MODERADA"</formula>
    </cfRule>
  </conditionalFormatting>
  <conditionalFormatting sqref="G17:G20">
    <cfRule type="colorScale" priority="39">
      <colorScale>
        <cfvo type="num" val="1"/>
        <cfvo type="num" val="3"/>
        <cfvo type="num" val="5"/>
        <color theme="6" tint="-0.499984740745262"/>
        <color rgb="FFFFFF00"/>
        <color rgb="FFC00000"/>
      </colorScale>
    </cfRule>
  </conditionalFormatting>
  <conditionalFormatting sqref="I17:I20">
    <cfRule type="cellIs" dxfId="95" priority="38" operator="equal">
      <formula>"BAJA"</formula>
    </cfRule>
  </conditionalFormatting>
  <conditionalFormatting sqref="I17:I20">
    <cfRule type="cellIs" dxfId="94" priority="35" operator="equal">
      <formula>"EXTREMA"</formula>
    </cfRule>
    <cfRule type="cellIs" dxfId="93" priority="36" operator="equal">
      <formula>"ALTA"</formula>
    </cfRule>
    <cfRule type="cellIs" dxfId="92" priority="37" operator="equal">
      <formula>"MODERADA"</formula>
    </cfRule>
  </conditionalFormatting>
  <conditionalFormatting sqref="P17:P20">
    <cfRule type="cellIs" dxfId="91" priority="34" operator="equal">
      <formula>"BAJA"</formula>
    </cfRule>
  </conditionalFormatting>
  <conditionalFormatting sqref="P17:P20">
    <cfRule type="cellIs" dxfId="90" priority="31" operator="equal">
      <formula>"EXTREMA"</formula>
    </cfRule>
    <cfRule type="cellIs" dxfId="89" priority="32" operator="equal">
      <formula>"ALTA"</formula>
    </cfRule>
    <cfRule type="cellIs" dxfId="88" priority="33" operator="equal">
      <formula>"MODERADA"</formula>
    </cfRule>
  </conditionalFormatting>
  <conditionalFormatting sqref="N17:N20">
    <cfRule type="colorScale" priority="30">
      <colorScale>
        <cfvo type="num" val="1"/>
        <cfvo type="num" val="3"/>
        <cfvo type="num" val="5"/>
        <color theme="6" tint="-0.499984740745262"/>
        <color rgb="FFFFFF00"/>
        <color rgb="FFC00000"/>
      </colorScale>
    </cfRule>
  </conditionalFormatting>
  <conditionalFormatting sqref="P17:P20">
    <cfRule type="cellIs" dxfId="87" priority="29" operator="equal">
      <formula>"BAJA"</formula>
    </cfRule>
  </conditionalFormatting>
  <conditionalFormatting sqref="P17:P20">
    <cfRule type="cellIs" dxfId="86" priority="26" operator="equal">
      <formula>"EXTREMA"</formula>
    </cfRule>
    <cfRule type="cellIs" dxfId="85" priority="27" operator="equal">
      <formula>"ALTA"</formula>
    </cfRule>
    <cfRule type="cellIs" dxfId="84" priority="28" operator="equal">
      <formula>"MODERADA"</formula>
    </cfRule>
  </conditionalFormatting>
  <conditionalFormatting sqref="N17:N20">
    <cfRule type="colorScale" priority="25">
      <colorScale>
        <cfvo type="num" val="1"/>
        <cfvo type="num" val="3"/>
        <cfvo type="num" val="5"/>
        <color theme="6" tint="-0.499984740745262"/>
        <color rgb="FFFFFF00"/>
        <color rgb="FFC00000"/>
      </colorScale>
    </cfRule>
  </conditionalFormatting>
  <conditionalFormatting sqref="P17:P20">
    <cfRule type="cellIs" dxfId="83" priority="24" operator="equal">
      <formula>"BAJA"</formula>
    </cfRule>
  </conditionalFormatting>
  <conditionalFormatting sqref="P17:P20">
    <cfRule type="cellIs" dxfId="82" priority="21" operator="equal">
      <formula>"EXTREMA"</formula>
    </cfRule>
    <cfRule type="cellIs" dxfId="81" priority="22" operator="equal">
      <formula>"ALTA"</formula>
    </cfRule>
    <cfRule type="cellIs" dxfId="80" priority="23" operator="equal">
      <formula>"MODERADA"</formula>
    </cfRule>
  </conditionalFormatting>
  <conditionalFormatting sqref="N17:N20">
    <cfRule type="colorScale" priority="20">
      <colorScale>
        <cfvo type="num" val="1"/>
        <cfvo type="num" val="3"/>
        <cfvo type="num" val="5"/>
        <color theme="6" tint="-0.499984740745262"/>
        <color rgb="FFFFFF00"/>
        <color rgb="FFC00000"/>
      </colorScale>
    </cfRule>
  </conditionalFormatting>
  <conditionalFormatting sqref="P17:P20">
    <cfRule type="cellIs" dxfId="79" priority="19" operator="equal">
      <formula>"BAJA"</formula>
    </cfRule>
  </conditionalFormatting>
  <conditionalFormatting sqref="P17:P20">
    <cfRule type="cellIs" dxfId="78" priority="16" operator="equal">
      <formula>"EXTREMA"</formula>
    </cfRule>
    <cfRule type="cellIs" dxfId="77" priority="17" operator="equal">
      <formula>"ALTA"</formula>
    </cfRule>
    <cfRule type="cellIs" dxfId="76" priority="18" operator="equal">
      <formula>"MODERADA"</formula>
    </cfRule>
  </conditionalFormatting>
  <conditionalFormatting sqref="N17:N20">
    <cfRule type="colorScale" priority="15">
      <colorScale>
        <cfvo type="num" val="1"/>
        <cfvo type="num" val="3"/>
        <cfvo type="num" val="5"/>
        <color theme="6" tint="-0.499984740745262"/>
        <color rgb="FFFFFF00"/>
        <color rgb="FFC00000"/>
      </colorScale>
    </cfRule>
  </conditionalFormatting>
  <conditionalFormatting sqref="P17:P20">
    <cfRule type="cellIs" dxfId="75" priority="14" operator="equal">
      <formula>"BAJA"</formula>
    </cfRule>
  </conditionalFormatting>
  <conditionalFormatting sqref="P17:P20">
    <cfRule type="cellIs" dxfId="74" priority="11" operator="equal">
      <formula>"EXTREMA"</formula>
    </cfRule>
    <cfRule type="cellIs" dxfId="73" priority="12" operator="equal">
      <formula>"ALTA"</formula>
    </cfRule>
    <cfRule type="cellIs" dxfId="72" priority="13" operator="equal">
      <formula>"MODERADA"</formula>
    </cfRule>
  </conditionalFormatting>
  <conditionalFormatting sqref="I10:I15 P10:P15">
    <cfRule type="cellIs" dxfId="71" priority="7" operator="equal">
      <formula>"EXTREMA"</formula>
    </cfRule>
    <cfRule type="cellIs" dxfId="70" priority="8" operator="equal">
      <formula>"ALTA"</formula>
    </cfRule>
    <cfRule type="cellIs" dxfId="69" priority="9" operator="equal">
      <formula>"MODERADA"</formula>
    </cfRule>
    <cfRule type="cellIs" dxfId="68" priority="10" operator="equal">
      <formula>"BAJA"</formula>
    </cfRule>
  </conditionalFormatting>
  <conditionalFormatting sqref="G8:H9">
    <cfRule type="colorScale" priority="6">
      <colorScale>
        <cfvo type="num" val="1"/>
        <cfvo type="num" val="3"/>
        <cfvo type="num" val="5"/>
        <color theme="6" tint="-0.499984740745262"/>
        <color rgb="FFFFFF00"/>
        <color rgb="FFC00000"/>
      </colorScale>
    </cfRule>
  </conditionalFormatting>
  <conditionalFormatting sqref="P8:P9">
    <cfRule type="cellIs" dxfId="67" priority="5" operator="equal">
      <formula>"BAJA"</formula>
    </cfRule>
  </conditionalFormatting>
  <conditionalFormatting sqref="P8:P9">
    <cfRule type="cellIs" dxfId="66" priority="2" operator="equal">
      <formula>"EXTREMA"</formula>
    </cfRule>
    <cfRule type="cellIs" dxfId="65" priority="3" operator="equal">
      <formula>"ALTA"</formula>
    </cfRule>
    <cfRule type="cellIs" dxfId="64" priority="4" operator="equal">
      <formula>"MODERADA"</formula>
    </cfRule>
  </conditionalFormatting>
  <conditionalFormatting sqref="N8:O9">
    <cfRule type="colorScale" priority="1">
      <colorScale>
        <cfvo type="num" val="1"/>
        <cfvo type="num" val="3"/>
        <cfvo type="num" val="5"/>
        <color theme="6" tint="-0.499984740745262"/>
        <color rgb="FFFFFF00"/>
        <color rgb="FFC00000"/>
      </colorScale>
    </cfRule>
  </conditionalFormatting>
  <printOptions horizontalCentered="1"/>
  <pageMargins left="1.1023622047244095" right="0.11811023622047245" top="0.55118110236220474" bottom="0.35433070866141736" header="0.31496062992125984" footer="0.31496062992125984"/>
  <pageSetup paperSize="5" scale="77" fitToHeight="0"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0" tint="-0.14999847407452621"/>
    <pageSetUpPr autoPageBreaks="0" fitToPage="1"/>
  </sheetPr>
  <dimension ref="A1:AD57"/>
  <sheetViews>
    <sheetView showGridLines="0" topLeftCell="V12" zoomScale="70" zoomScaleNormal="70" workbookViewId="0">
      <selection activeCell="AB10" sqref="AB10"/>
    </sheetView>
  </sheetViews>
  <sheetFormatPr baseColWidth="10" defaultColWidth="11.42578125" defaultRowHeight="12" x14ac:dyDescent="0.2"/>
  <cols>
    <col min="1" max="1" width="4.7109375" style="1" customWidth="1"/>
    <col min="2" max="2" width="21.7109375" style="1" customWidth="1"/>
    <col min="3" max="3" width="28.42578125" style="1" customWidth="1"/>
    <col min="4" max="4" width="21.7109375" style="1" hidden="1" customWidth="1"/>
    <col min="5" max="5" width="25.140625" style="1" customWidth="1"/>
    <col min="6" max="8" width="6.7109375" style="1" customWidth="1"/>
    <col min="9" max="9" width="6.7109375" style="3" customWidth="1"/>
    <col min="10" max="10" width="21.7109375" style="4" customWidth="1"/>
    <col min="11" max="11" width="6.7109375" style="4" customWidth="1"/>
    <col min="12" max="15" width="6.7109375" style="1" customWidth="1"/>
    <col min="16" max="17" width="6.7109375" style="3" customWidth="1"/>
    <col min="18" max="18" width="24.7109375" style="1" customWidth="1"/>
    <col min="19" max="19" width="6.7109375" style="1" customWidth="1"/>
    <col min="20" max="20" width="23.140625" style="1" customWidth="1"/>
    <col min="21" max="21" width="16.7109375" style="1" customWidth="1"/>
    <col min="22" max="22" width="16.7109375" style="2" customWidth="1"/>
    <col min="23" max="23" width="22.140625" style="2" hidden="1" customWidth="1"/>
    <col min="24" max="24" width="51.85546875" style="1" hidden="1" customWidth="1"/>
    <col min="25" max="25" width="22.140625" style="2" customWidth="1"/>
    <col min="26" max="26" width="56.28515625" style="1" customWidth="1"/>
    <col min="27" max="27" width="28.85546875" style="1" customWidth="1"/>
    <col min="28" max="28" width="61.5703125" style="1" customWidth="1"/>
    <col min="29" max="29" width="15.28515625" style="1" customWidth="1"/>
    <col min="30" max="30" width="63.7109375" style="1" customWidth="1"/>
    <col min="31" max="16384" width="11.42578125" style="1"/>
  </cols>
  <sheetData>
    <row r="1" spans="1:30" ht="21" x14ac:dyDescent="0.35">
      <c r="B1" s="248"/>
      <c r="C1" s="242"/>
      <c r="D1" s="70"/>
      <c r="E1" s="238" t="s">
        <v>74</v>
      </c>
      <c r="F1" s="238"/>
      <c r="G1" s="238"/>
      <c r="H1" s="238"/>
      <c r="I1" s="238"/>
      <c r="J1" s="238"/>
      <c r="K1" s="238"/>
      <c r="L1" s="238"/>
      <c r="M1" s="238"/>
      <c r="N1" s="238"/>
      <c r="O1" s="238"/>
      <c r="P1" s="238"/>
      <c r="Q1" s="238"/>
      <c r="R1" s="238"/>
      <c r="S1" s="241" t="s">
        <v>78</v>
      </c>
      <c r="T1" s="241"/>
      <c r="U1" s="241"/>
      <c r="V1" s="242"/>
      <c r="W1" s="242"/>
      <c r="X1" s="242"/>
      <c r="Y1" s="243"/>
    </row>
    <row r="2" spans="1:30" ht="21" customHeight="1" x14ac:dyDescent="0.35">
      <c r="B2" s="249"/>
      <c r="C2" s="244"/>
      <c r="D2" s="115"/>
      <c r="E2" s="200"/>
      <c r="F2" s="200"/>
      <c r="G2" s="200"/>
      <c r="H2" s="200"/>
      <c r="I2" s="200"/>
      <c r="J2" s="200"/>
      <c r="K2" s="200"/>
      <c r="L2" s="200"/>
      <c r="M2" s="200"/>
      <c r="N2" s="200"/>
      <c r="O2" s="200"/>
      <c r="P2" s="200"/>
      <c r="Q2" s="200"/>
      <c r="R2" s="200"/>
      <c r="S2" s="200" t="s">
        <v>75</v>
      </c>
      <c r="T2" s="200"/>
      <c r="U2" s="200"/>
      <c r="V2" s="244"/>
      <c r="W2" s="244"/>
      <c r="X2" s="244"/>
      <c r="Y2" s="245"/>
    </row>
    <row r="3" spans="1:30" ht="40.5" customHeight="1" thickBot="1" x14ac:dyDescent="0.4">
      <c r="B3" s="250"/>
      <c r="C3" s="246"/>
      <c r="D3" s="110"/>
      <c r="E3" s="239" t="s">
        <v>77</v>
      </c>
      <c r="F3" s="239"/>
      <c r="G3" s="239"/>
      <c r="H3" s="239"/>
      <c r="I3" s="239"/>
      <c r="J3" s="239"/>
      <c r="K3" s="239"/>
      <c r="L3" s="239"/>
      <c r="M3" s="239"/>
      <c r="N3" s="239"/>
      <c r="O3" s="239"/>
      <c r="P3" s="239"/>
      <c r="Q3" s="239"/>
      <c r="R3" s="239"/>
      <c r="S3" s="239" t="s">
        <v>76</v>
      </c>
      <c r="T3" s="239"/>
      <c r="U3" s="239"/>
      <c r="V3" s="246"/>
      <c r="W3" s="246"/>
      <c r="X3" s="246"/>
      <c r="Y3" s="247"/>
    </row>
    <row r="4" spans="1:30" ht="21" x14ac:dyDescent="0.35">
      <c r="B4" s="114"/>
      <c r="C4" s="114"/>
      <c r="D4" s="50"/>
      <c r="E4" s="50"/>
      <c r="F4" s="50"/>
      <c r="G4" s="50"/>
      <c r="H4" s="50"/>
      <c r="I4" s="51"/>
      <c r="J4" s="50"/>
      <c r="K4" s="50"/>
      <c r="L4" s="50"/>
      <c r="M4" s="50"/>
    </row>
    <row r="5" spans="1:30" s="19" customFormat="1" ht="24" customHeight="1" x14ac:dyDescent="0.25">
      <c r="A5" s="47"/>
      <c r="D5" s="230" t="s">
        <v>73</v>
      </c>
      <c r="E5" s="231"/>
      <c r="F5" s="160" t="s">
        <v>280</v>
      </c>
      <c r="G5" s="160"/>
      <c r="H5" s="160"/>
      <c r="I5" s="160"/>
      <c r="J5" s="160"/>
      <c r="K5" s="160"/>
      <c r="L5" s="160"/>
      <c r="M5" s="160"/>
      <c r="N5" s="160"/>
      <c r="O5" s="160"/>
      <c r="P5" s="160"/>
      <c r="Q5" s="160"/>
      <c r="R5" s="161" t="s">
        <v>71</v>
      </c>
      <c r="S5" s="161"/>
      <c r="T5" s="162">
        <v>2021</v>
      </c>
      <c r="U5" s="162"/>
      <c r="V5" s="162"/>
      <c r="W5" s="49"/>
      <c r="Y5" s="49"/>
    </row>
    <row r="6" spans="1:30" s="19" customFormat="1" ht="87" customHeight="1" x14ac:dyDescent="0.25">
      <c r="A6" s="47"/>
      <c r="D6" s="230" t="s">
        <v>70</v>
      </c>
      <c r="E6" s="231"/>
      <c r="F6" s="263" t="s">
        <v>281</v>
      </c>
      <c r="G6" s="263"/>
      <c r="H6" s="263"/>
      <c r="I6" s="263"/>
      <c r="J6" s="263"/>
      <c r="K6" s="263"/>
      <c r="L6" s="263"/>
      <c r="M6" s="263"/>
      <c r="N6" s="263"/>
      <c r="O6" s="263"/>
      <c r="P6" s="263"/>
      <c r="Q6" s="263"/>
      <c r="R6" s="263"/>
      <c r="S6" s="263"/>
      <c r="T6" s="263"/>
      <c r="U6" s="263"/>
      <c r="V6" s="263"/>
      <c r="W6" s="59"/>
      <c r="Y6" s="59"/>
    </row>
    <row r="7" spans="1:30" s="19" customFormat="1" ht="15" x14ac:dyDescent="0.25">
      <c r="A7" s="47"/>
      <c r="B7" s="46"/>
      <c r="C7" s="46"/>
      <c r="I7" s="44"/>
      <c r="J7" s="45"/>
      <c r="K7" s="45"/>
      <c r="P7" s="44"/>
      <c r="Q7" s="44"/>
      <c r="V7" s="44"/>
      <c r="W7" s="44"/>
      <c r="Y7" s="44"/>
    </row>
    <row r="8" spans="1:30" s="35" customFormat="1" ht="42" customHeight="1" x14ac:dyDescent="0.25">
      <c r="A8" s="43"/>
      <c r="B8" s="164" t="s">
        <v>68</v>
      </c>
      <c r="C8" s="164" t="s">
        <v>67</v>
      </c>
      <c r="D8" s="164" t="s">
        <v>66</v>
      </c>
      <c r="E8" s="164" t="s">
        <v>65</v>
      </c>
      <c r="F8" s="165" t="s">
        <v>64</v>
      </c>
      <c r="G8" s="164" t="s">
        <v>63</v>
      </c>
      <c r="H8" s="164"/>
      <c r="I8" s="174" t="s">
        <v>58</v>
      </c>
      <c r="J8" s="168" t="s">
        <v>62</v>
      </c>
      <c r="K8" s="170" t="s">
        <v>61</v>
      </c>
      <c r="L8" s="171"/>
      <c r="M8" s="172" t="s">
        <v>60</v>
      </c>
      <c r="N8" s="164" t="s">
        <v>59</v>
      </c>
      <c r="O8" s="164"/>
      <c r="P8" s="174" t="s">
        <v>58</v>
      </c>
      <c r="Q8" s="165" t="s">
        <v>57</v>
      </c>
      <c r="R8" s="164" t="s">
        <v>56</v>
      </c>
      <c r="S8" s="176" t="s">
        <v>55</v>
      </c>
      <c r="T8" s="164" t="s">
        <v>54</v>
      </c>
      <c r="U8" s="168" t="s">
        <v>53</v>
      </c>
      <c r="V8" s="164" t="s">
        <v>52</v>
      </c>
      <c r="W8" s="215" t="s">
        <v>282</v>
      </c>
      <c r="X8" s="216"/>
      <c r="Y8" s="215" t="s">
        <v>313</v>
      </c>
      <c r="Z8" s="223"/>
      <c r="AA8" s="215" t="s">
        <v>413</v>
      </c>
      <c r="AB8" s="223"/>
      <c r="AC8" s="215" t="s">
        <v>425</v>
      </c>
      <c r="AD8" s="223"/>
    </row>
    <row r="9" spans="1:30" s="35" customFormat="1" ht="96.75" customHeight="1" x14ac:dyDescent="0.25">
      <c r="A9" s="43"/>
      <c r="B9" s="164"/>
      <c r="C9" s="164"/>
      <c r="D9" s="164"/>
      <c r="E9" s="164"/>
      <c r="F9" s="165"/>
      <c r="G9" s="42" t="s">
        <v>48</v>
      </c>
      <c r="H9" s="109" t="s">
        <v>47</v>
      </c>
      <c r="I9" s="175"/>
      <c r="J9" s="169"/>
      <c r="K9" s="108" t="s">
        <v>50</v>
      </c>
      <c r="L9" s="39" t="s">
        <v>49</v>
      </c>
      <c r="M9" s="173"/>
      <c r="N9" s="38" t="s">
        <v>48</v>
      </c>
      <c r="O9" s="37" t="s">
        <v>47</v>
      </c>
      <c r="P9" s="175"/>
      <c r="Q9" s="165"/>
      <c r="R9" s="164"/>
      <c r="S9" s="176"/>
      <c r="T9" s="164"/>
      <c r="U9" s="169"/>
      <c r="V9" s="164"/>
      <c r="W9" s="58" t="s">
        <v>122</v>
      </c>
      <c r="X9" s="58" t="s">
        <v>45</v>
      </c>
      <c r="Y9" s="58" t="s">
        <v>122</v>
      </c>
      <c r="Z9" s="58" t="s">
        <v>45</v>
      </c>
      <c r="AA9" s="58" t="s">
        <v>122</v>
      </c>
      <c r="AB9" s="58" t="s">
        <v>45</v>
      </c>
      <c r="AC9" s="58" t="s">
        <v>122</v>
      </c>
      <c r="AD9" s="58" t="s">
        <v>45</v>
      </c>
    </row>
    <row r="10" spans="1:30" s="19" customFormat="1" ht="171" customHeight="1" x14ac:dyDescent="0.25">
      <c r="A10" s="29">
        <v>1</v>
      </c>
      <c r="B10" s="22" t="s">
        <v>283</v>
      </c>
      <c r="C10" s="28" t="s">
        <v>284</v>
      </c>
      <c r="D10" s="22"/>
      <c r="E10" s="22" t="s">
        <v>285</v>
      </c>
      <c r="F10" s="23" t="s">
        <v>16</v>
      </c>
      <c r="G10" s="22">
        <v>2</v>
      </c>
      <c r="H10" s="22">
        <v>3</v>
      </c>
      <c r="I10" s="26" t="str">
        <f>INDEX([8]Listas!$L$4:$P$8,G10,H10)</f>
        <v>MODERADA</v>
      </c>
      <c r="J10" s="27" t="s">
        <v>286</v>
      </c>
      <c r="K10" s="25" t="s">
        <v>23</v>
      </c>
      <c r="L10" s="25" t="str">
        <f>IF('[8]Evaluación de Controles'!F47="X","Probabilidad",IF('[8]Evaluación de Controles'!H47="X","Impacto",))</f>
        <v>Probabilidad</v>
      </c>
      <c r="M10" s="22">
        <f>'[8]Evaluación de Controles'!X47</f>
        <v>85</v>
      </c>
      <c r="N10" s="22">
        <f>IF('[8]Evaluación de Controles'!F47="X",IF(M10&gt;75,IF(G10&gt;2,G10-2,IF(G10&gt;1,G10-1,G10)),IF(M10&gt;50,IF(G10&gt;1,G10-1,G10),G10)),G10)</f>
        <v>1</v>
      </c>
      <c r="O10" s="22">
        <f>IF('[8]Evaluación de Controles'!H47="X",IF(M10&gt;75,IF(H10&gt;2,H10-2,IF(H10&gt;1,H10-1,H10)),IF(M10&gt;50,IF(H10&gt;1,H10-1,H10),H10)),H10)</f>
        <v>1</v>
      </c>
      <c r="P10" s="26" t="str">
        <f>INDEX([8]Listas!$L$4:$P$8,N10,O10)</f>
        <v>BAJA</v>
      </c>
      <c r="Q10" s="25"/>
      <c r="R10" s="24" t="s">
        <v>287</v>
      </c>
      <c r="S10" s="23" t="s">
        <v>170</v>
      </c>
      <c r="T10" s="22" t="s">
        <v>288</v>
      </c>
      <c r="U10" s="22" t="s">
        <v>289</v>
      </c>
      <c r="V10" s="22" t="s">
        <v>290</v>
      </c>
      <c r="W10" s="113">
        <v>0.6</v>
      </c>
      <c r="X10" s="30" t="s">
        <v>291</v>
      </c>
      <c r="Y10" s="147">
        <v>0.25</v>
      </c>
      <c r="Z10" s="146" t="s">
        <v>328</v>
      </c>
      <c r="AA10" s="147">
        <v>1</v>
      </c>
      <c r="AB10" s="148" t="s">
        <v>416</v>
      </c>
      <c r="AC10" s="147">
        <v>1</v>
      </c>
      <c r="AD10" s="158" t="s">
        <v>457</v>
      </c>
    </row>
    <row r="11" spans="1:30" s="19" customFormat="1" ht="184.5" customHeight="1" x14ac:dyDescent="0.25">
      <c r="A11" s="29">
        <v>2</v>
      </c>
      <c r="B11" s="22" t="s">
        <v>292</v>
      </c>
      <c r="C11" s="67" t="s">
        <v>293</v>
      </c>
      <c r="D11" s="22"/>
      <c r="E11" s="22" t="s">
        <v>294</v>
      </c>
      <c r="F11" s="23" t="s">
        <v>16</v>
      </c>
      <c r="G11" s="22">
        <v>2</v>
      </c>
      <c r="H11" s="22">
        <v>2</v>
      </c>
      <c r="I11" s="26" t="str">
        <f>INDEX([8]Listas!$L$4:$P$8,G11,H11)</f>
        <v>BAJA</v>
      </c>
      <c r="J11" s="27" t="s">
        <v>295</v>
      </c>
      <c r="K11" s="25" t="s">
        <v>14</v>
      </c>
      <c r="L11" s="25" t="str">
        <f>IF('[8]Evaluación de Controles'!F48="X","Probabilidad",IF('[8]Evaluación de Controles'!H48="X","Impacto",))</f>
        <v>Probabilidad</v>
      </c>
      <c r="M11" s="22">
        <f>'[8]Evaluación de Controles'!X48</f>
        <v>85</v>
      </c>
      <c r="N11" s="22">
        <f>IF('[8]Evaluación de Controles'!F48="X",IF(M11&gt;75,IF(G11&gt;2,G11-2,IF(G11&gt;1,G11-1,G11)),IF(M11&gt;50,IF(G11&gt;1,G11-1,G11),G11)),G11)</f>
        <v>1</v>
      </c>
      <c r="O11" s="22">
        <f>IF('[8]Evaluación de Controles'!H48="X",IF(M11&gt;75,IF(H11&gt;2,H11-2,IF(H11&gt;1,H11-1,H11)),IF(M11&gt;50,IF(H11&gt;1,H11-1,H11),H11)),H11)</f>
        <v>2</v>
      </c>
      <c r="P11" s="26" t="str">
        <f>INDEX([8]Listas!$L$4:$P$8,N11,O11)</f>
        <v>BAJA</v>
      </c>
      <c r="Q11" s="25"/>
      <c r="R11" s="24" t="s">
        <v>296</v>
      </c>
      <c r="S11" s="23" t="s">
        <v>106</v>
      </c>
      <c r="T11" s="22" t="s">
        <v>288</v>
      </c>
      <c r="U11" s="22" t="s">
        <v>297</v>
      </c>
      <c r="V11" s="22" t="s">
        <v>298</v>
      </c>
      <c r="W11" s="84">
        <v>0.75</v>
      </c>
      <c r="X11" s="30" t="s">
        <v>299</v>
      </c>
      <c r="Y11" s="147">
        <v>0</v>
      </c>
      <c r="Z11" s="146" t="s">
        <v>329</v>
      </c>
      <c r="AA11" s="147">
        <v>1</v>
      </c>
      <c r="AB11" s="146" t="s">
        <v>417</v>
      </c>
      <c r="AC11" s="147">
        <v>1</v>
      </c>
      <c r="AD11" s="154" t="s">
        <v>458</v>
      </c>
    </row>
    <row r="12" spans="1:30" s="19" customFormat="1" ht="186" customHeight="1" x14ac:dyDescent="0.25">
      <c r="A12" s="29">
        <v>3</v>
      </c>
      <c r="B12" s="22" t="s">
        <v>300</v>
      </c>
      <c r="C12" s="28" t="s">
        <v>301</v>
      </c>
      <c r="D12" s="22"/>
      <c r="E12" s="22" t="s">
        <v>302</v>
      </c>
      <c r="F12" s="23" t="s">
        <v>16</v>
      </c>
      <c r="G12" s="22">
        <v>2</v>
      </c>
      <c r="H12" s="22">
        <v>2</v>
      </c>
      <c r="I12" s="26" t="str">
        <f>INDEX([8]Listas!$L$4:$P$8,G12,H12)</f>
        <v>BAJA</v>
      </c>
      <c r="J12" s="27" t="s">
        <v>303</v>
      </c>
      <c r="K12" s="25" t="s">
        <v>14</v>
      </c>
      <c r="L12" s="25" t="str">
        <f>IF('[8]Evaluación de Controles'!F49="X","Probabilidad",IF('[8]Evaluación de Controles'!H49="X","Impacto",))</f>
        <v>Probabilidad</v>
      </c>
      <c r="M12" s="22">
        <f>'[8]Evaluación de Controles'!X49</f>
        <v>40</v>
      </c>
      <c r="N12" s="22">
        <f>IF('[8]Evaluación de Controles'!F49="X",IF(M12&gt;75,IF(G12&gt;2,G12-2,IF(G12&gt;1,G12-1,G12)),IF(M12&gt;50,IF(G12&gt;1,G12-1,G12),G12)),G12)</f>
        <v>2</v>
      </c>
      <c r="O12" s="22">
        <f>IF('[8]Evaluación de Controles'!H49="X",IF(M12&gt;75,IF(H12&gt;2,H12-2,IF(H12&gt;1,H12-1,H12)),IF(M12&gt;50,IF(H12&gt;1,H12-1,H12),H12)),H12)</f>
        <v>2</v>
      </c>
      <c r="P12" s="26" t="str">
        <f>INDEX([8]Listas!$L$4:$P$8,N12,O12)</f>
        <v>BAJA</v>
      </c>
      <c r="Q12" s="25"/>
      <c r="R12" s="24" t="s">
        <v>304</v>
      </c>
      <c r="S12" s="23" t="s">
        <v>305</v>
      </c>
      <c r="T12" s="22" t="s">
        <v>306</v>
      </c>
      <c r="U12" s="22" t="s">
        <v>307</v>
      </c>
      <c r="V12" s="22" t="s">
        <v>308</v>
      </c>
      <c r="W12" s="84">
        <v>0.75</v>
      </c>
      <c r="X12" s="30" t="s">
        <v>309</v>
      </c>
      <c r="Y12" s="147">
        <v>0</v>
      </c>
      <c r="Z12" s="146" t="s">
        <v>330</v>
      </c>
      <c r="AA12" s="147">
        <v>0.6</v>
      </c>
      <c r="AB12" s="146" t="s">
        <v>419</v>
      </c>
      <c r="AC12" s="147">
        <v>0.6</v>
      </c>
      <c r="AD12" s="157" t="s">
        <v>419</v>
      </c>
    </row>
    <row r="13" spans="1:30" s="19" customFormat="1" ht="105.75" hidden="1" customHeight="1" x14ac:dyDescent="0.25">
      <c r="A13" s="29"/>
      <c r="B13" s="22"/>
      <c r="C13" s="28"/>
      <c r="D13" s="22"/>
      <c r="E13" s="22"/>
      <c r="F13" s="23"/>
      <c r="G13" s="22"/>
      <c r="H13" s="22"/>
      <c r="I13" s="26"/>
      <c r="J13" s="27"/>
      <c r="K13" s="25"/>
      <c r="L13" s="25"/>
      <c r="M13" s="22"/>
      <c r="N13" s="22"/>
      <c r="O13" s="22"/>
      <c r="P13" s="26"/>
      <c r="Q13" s="25"/>
      <c r="R13" s="24"/>
      <c r="S13" s="23"/>
      <c r="T13" s="22"/>
      <c r="U13" s="22"/>
      <c r="V13" s="22"/>
      <c r="W13" s="86"/>
      <c r="X13" s="87"/>
      <c r="Y13" s="84">
        <v>0.25</v>
      </c>
      <c r="Z13" s="85" t="s">
        <v>331</v>
      </c>
    </row>
    <row r="14" spans="1:30" s="19" customFormat="1" ht="109.5" hidden="1" customHeight="1" x14ac:dyDescent="0.25">
      <c r="A14" s="29"/>
      <c r="B14" s="22"/>
      <c r="C14" s="28"/>
      <c r="D14" s="22"/>
      <c r="E14" s="22"/>
      <c r="F14" s="23"/>
      <c r="G14" s="22"/>
      <c r="H14" s="22"/>
      <c r="I14" s="26"/>
      <c r="J14" s="27"/>
      <c r="K14" s="25"/>
      <c r="L14" s="25"/>
      <c r="M14" s="22"/>
      <c r="N14" s="22"/>
      <c r="O14" s="22"/>
      <c r="P14" s="26"/>
      <c r="Q14" s="25"/>
      <c r="R14" s="24"/>
      <c r="S14" s="23"/>
      <c r="T14" s="22"/>
      <c r="U14" s="22"/>
      <c r="V14" s="22"/>
      <c r="W14" s="86"/>
      <c r="X14" s="87"/>
      <c r="Y14" s="86"/>
      <c r="Z14" s="87"/>
    </row>
    <row r="15" spans="1:30" ht="15" x14ac:dyDescent="0.2">
      <c r="B15" s="18"/>
      <c r="C15" s="17"/>
      <c r="D15" s="16"/>
      <c r="E15" s="7"/>
      <c r="F15" s="7"/>
      <c r="G15" s="7"/>
      <c r="H15" s="7"/>
      <c r="I15" s="9"/>
      <c r="J15" s="8"/>
      <c r="K15" s="8"/>
      <c r="L15" s="7"/>
      <c r="M15" s="11"/>
    </row>
    <row r="16" spans="1:30" x14ac:dyDescent="0.2">
      <c r="B16" s="12"/>
      <c r="C16" s="12"/>
      <c r="D16" s="12"/>
      <c r="E16" s="12"/>
      <c r="F16" s="12"/>
      <c r="G16" s="189" t="s">
        <v>6</v>
      </c>
      <c r="H16" s="189"/>
      <c r="I16" s="10">
        <f>COUNTIF(I10:I12,"BAJA")</f>
        <v>2</v>
      </c>
      <c r="J16" s="8"/>
      <c r="K16" s="8"/>
      <c r="L16" s="7"/>
      <c r="M16" s="11"/>
      <c r="N16" s="189" t="s">
        <v>6</v>
      </c>
      <c r="O16" s="189"/>
      <c r="P16" s="10">
        <f>COUNTIF(P10:P12,"BAJA")</f>
        <v>3</v>
      </c>
    </row>
    <row r="17" spans="2:25" x14ac:dyDescent="0.2">
      <c r="B17" s="214"/>
      <c r="C17" s="214"/>
      <c r="D17" s="214"/>
      <c r="E17" s="214"/>
      <c r="F17" s="214"/>
      <c r="G17" s="189" t="s">
        <v>5</v>
      </c>
      <c r="H17" s="189"/>
      <c r="I17" s="10">
        <f>COUNTIF(I10:I12,"MODERADA")</f>
        <v>1</v>
      </c>
      <c r="J17" s="8"/>
      <c r="K17" s="8"/>
      <c r="L17" s="7"/>
      <c r="M17" s="12"/>
      <c r="N17" s="189" t="s">
        <v>5</v>
      </c>
      <c r="O17" s="189"/>
      <c r="P17" s="10">
        <f>COUNTIF(P10:P12,"MODERADA")</f>
        <v>0</v>
      </c>
      <c r="W17" s="1"/>
      <c r="Y17" s="1"/>
    </row>
    <row r="18" spans="2:25" x14ac:dyDescent="0.2">
      <c r="B18" s="15"/>
      <c r="D18" s="7"/>
      <c r="E18" s="15"/>
      <c r="F18" s="7"/>
      <c r="G18" s="189" t="s">
        <v>4</v>
      </c>
      <c r="H18" s="189"/>
      <c r="I18" s="10">
        <f>COUNTIF(I10:I12,"ALTA")</f>
        <v>0</v>
      </c>
      <c r="J18" s="8"/>
      <c r="K18" s="8"/>
      <c r="L18" s="7"/>
      <c r="M18" s="7"/>
      <c r="N18" s="189" t="s">
        <v>4</v>
      </c>
      <c r="O18" s="189"/>
      <c r="P18" s="10">
        <f>COUNTIF(P10:P12,"ALTA")</f>
        <v>0</v>
      </c>
      <c r="Q18" s="1"/>
      <c r="V18" s="1"/>
      <c r="W18" s="1"/>
      <c r="Y18" s="1"/>
    </row>
    <row r="19" spans="2:25" ht="15.75" x14ac:dyDescent="0.2">
      <c r="B19" s="14" t="s">
        <v>3</v>
      </c>
      <c r="D19" s="7"/>
      <c r="E19" s="13" t="s">
        <v>2</v>
      </c>
      <c r="F19" s="7"/>
      <c r="G19" s="189" t="s">
        <v>1</v>
      </c>
      <c r="H19" s="189"/>
      <c r="I19" s="10">
        <f>COUNTIF(I10:I12,"EXTREMA")</f>
        <v>0</v>
      </c>
      <c r="J19" s="8"/>
      <c r="K19" s="8"/>
      <c r="L19" s="7"/>
      <c r="M19" s="7"/>
      <c r="N19" s="189" t="s">
        <v>1</v>
      </c>
      <c r="O19" s="189"/>
      <c r="P19" s="10">
        <f>COUNTIF(P10:P12,"EXTREMA")</f>
        <v>0</v>
      </c>
      <c r="Q19" s="1"/>
      <c r="V19" s="1"/>
      <c r="W19" s="1"/>
      <c r="Y19" s="1"/>
    </row>
    <row r="20" spans="2:25" x14ac:dyDescent="0.2">
      <c r="D20" s="7"/>
      <c r="E20" s="7"/>
      <c r="G20" s="7"/>
      <c r="H20" s="7"/>
      <c r="I20" s="9"/>
      <c r="J20" s="8"/>
      <c r="K20" s="8"/>
      <c r="L20" s="7"/>
      <c r="M20" s="7" t="s">
        <v>0</v>
      </c>
      <c r="P20" s="1"/>
      <c r="Q20" s="1"/>
      <c r="V20" s="1"/>
      <c r="W20" s="1"/>
      <c r="Y20" s="1"/>
    </row>
    <row r="21" spans="2:25" x14ac:dyDescent="0.2">
      <c r="D21" s="7"/>
      <c r="E21" s="7"/>
      <c r="G21" s="7"/>
      <c r="H21" s="7"/>
      <c r="I21" s="9"/>
      <c r="J21" s="8"/>
      <c r="K21" s="8"/>
      <c r="L21" s="7"/>
      <c r="M21" s="7"/>
      <c r="P21" s="1"/>
      <c r="Q21" s="1"/>
      <c r="V21" s="1"/>
      <c r="W21" s="1"/>
      <c r="Y21" s="1"/>
    </row>
    <row r="22" spans="2:25" ht="15.75" x14ac:dyDescent="0.2">
      <c r="B22" s="6"/>
      <c r="C22" s="5"/>
      <c r="D22" s="7"/>
      <c r="E22" s="7"/>
      <c r="G22" s="7"/>
      <c r="H22" s="7"/>
      <c r="I22" s="9"/>
      <c r="J22" s="8"/>
      <c r="K22" s="8"/>
      <c r="L22" s="7"/>
      <c r="M22" s="7"/>
      <c r="P22" s="1"/>
      <c r="Q22" s="1"/>
      <c r="V22" s="1"/>
      <c r="W22" s="1"/>
      <c r="Y22" s="1"/>
    </row>
    <row r="23" spans="2:25" x14ac:dyDescent="0.2">
      <c r="D23" s="7"/>
      <c r="H23" s="7"/>
      <c r="I23" s="9"/>
      <c r="P23" s="1"/>
      <c r="Q23" s="1"/>
      <c r="V23" s="1"/>
      <c r="W23" s="1"/>
      <c r="Y23" s="1"/>
    </row>
    <row r="24" spans="2:25" x14ac:dyDescent="0.2">
      <c r="D24" s="7"/>
      <c r="F24" s="7"/>
      <c r="H24" s="7"/>
      <c r="I24" s="9"/>
      <c r="P24" s="1"/>
      <c r="Q24" s="1"/>
      <c r="V24" s="1"/>
      <c r="W24" s="1"/>
      <c r="Y24" s="1"/>
    </row>
    <row r="25" spans="2:25" x14ac:dyDescent="0.2">
      <c r="D25" s="7"/>
      <c r="H25" s="7"/>
      <c r="I25" s="9"/>
      <c r="P25" s="1"/>
      <c r="Q25" s="1"/>
      <c r="V25" s="1"/>
      <c r="W25" s="1"/>
      <c r="Y25" s="1"/>
    </row>
    <row r="26" spans="2:25" x14ac:dyDescent="0.2">
      <c r="D26" s="7"/>
      <c r="H26" s="7"/>
      <c r="I26" s="9"/>
      <c r="P26" s="1"/>
      <c r="Q26" s="1"/>
      <c r="V26" s="1"/>
      <c r="W26" s="1"/>
      <c r="Y26" s="1"/>
    </row>
    <row r="27" spans="2:25" x14ac:dyDescent="0.2">
      <c r="D27" s="7"/>
      <c r="H27" s="7"/>
      <c r="I27" s="9"/>
      <c r="P27" s="1"/>
      <c r="Q27" s="1"/>
      <c r="V27" s="1"/>
      <c r="W27" s="1"/>
      <c r="Y27" s="1"/>
    </row>
    <row r="28" spans="2:25" x14ac:dyDescent="0.2">
      <c r="D28" s="7"/>
      <c r="H28" s="7"/>
      <c r="I28" s="9"/>
      <c r="P28" s="1"/>
      <c r="Q28" s="1"/>
      <c r="V28" s="1"/>
      <c r="W28" s="1"/>
      <c r="Y28" s="1"/>
    </row>
    <row r="29" spans="2:25" x14ac:dyDescent="0.2">
      <c r="D29" s="7"/>
      <c r="H29" s="7"/>
      <c r="I29" s="9"/>
      <c r="P29" s="1"/>
      <c r="Q29" s="1"/>
      <c r="V29" s="1"/>
      <c r="W29" s="1"/>
      <c r="Y29" s="1"/>
    </row>
    <row r="30" spans="2:25" x14ac:dyDescent="0.2">
      <c r="D30" s="7"/>
      <c r="H30" s="7"/>
      <c r="I30" s="9"/>
      <c r="P30" s="1"/>
      <c r="Q30" s="1"/>
      <c r="V30" s="1"/>
      <c r="W30" s="1"/>
      <c r="Y30" s="1"/>
    </row>
    <row r="31" spans="2:25" x14ac:dyDescent="0.2">
      <c r="D31" s="7"/>
      <c r="P31" s="1"/>
      <c r="Q31" s="1"/>
      <c r="V31" s="1"/>
      <c r="W31" s="1"/>
      <c r="Y31" s="1"/>
    </row>
    <row r="32" spans="2:25" x14ac:dyDescent="0.2">
      <c r="D32" s="7"/>
      <c r="P32" s="1"/>
      <c r="Q32" s="1"/>
      <c r="V32" s="1"/>
      <c r="W32" s="1"/>
      <c r="Y32" s="1"/>
    </row>
    <row r="33" spans="4:25" x14ac:dyDescent="0.2">
      <c r="D33" s="7"/>
      <c r="P33" s="1"/>
      <c r="Q33" s="1"/>
      <c r="V33" s="1"/>
      <c r="W33" s="1"/>
      <c r="Y33" s="1"/>
    </row>
    <row r="34" spans="4:25" x14ac:dyDescent="0.2">
      <c r="D34" s="7"/>
      <c r="I34" s="1"/>
      <c r="J34" s="1"/>
      <c r="K34" s="1"/>
      <c r="P34" s="1"/>
      <c r="Q34" s="1"/>
      <c r="V34" s="1"/>
      <c r="W34" s="1"/>
      <c r="Y34" s="1"/>
    </row>
    <row r="35" spans="4:25" x14ac:dyDescent="0.2">
      <c r="D35" s="7"/>
      <c r="I35" s="1"/>
      <c r="J35" s="1"/>
      <c r="K35" s="1"/>
      <c r="P35" s="1"/>
      <c r="Q35" s="1"/>
      <c r="V35" s="1"/>
      <c r="W35" s="1"/>
      <c r="Y35" s="1"/>
    </row>
    <row r="36" spans="4:25" x14ac:dyDescent="0.2">
      <c r="D36" s="7"/>
      <c r="I36" s="1"/>
      <c r="J36" s="1"/>
      <c r="K36" s="1"/>
      <c r="P36" s="1"/>
      <c r="Q36" s="1"/>
      <c r="V36" s="1"/>
      <c r="W36" s="1"/>
      <c r="Y36" s="1"/>
    </row>
    <row r="37" spans="4:25" x14ac:dyDescent="0.2">
      <c r="D37" s="7"/>
      <c r="I37" s="1"/>
      <c r="J37" s="1"/>
      <c r="K37" s="1"/>
      <c r="P37" s="1"/>
      <c r="Q37" s="1"/>
      <c r="V37" s="1"/>
      <c r="W37" s="1"/>
      <c r="Y37" s="1"/>
    </row>
    <row r="38" spans="4:25" x14ac:dyDescent="0.2">
      <c r="D38" s="7"/>
      <c r="I38" s="1"/>
      <c r="J38" s="1"/>
      <c r="K38" s="1"/>
      <c r="P38" s="1"/>
      <c r="Q38" s="1"/>
      <c r="V38" s="1"/>
      <c r="W38" s="1"/>
      <c r="Y38" s="1"/>
    </row>
    <row r="39" spans="4:25" x14ac:dyDescent="0.2">
      <c r="D39" s="7"/>
      <c r="I39" s="1"/>
      <c r="J39" s="1"/>
      <c r="K39" s="1"/>
      <c r="P39" s="1"/>
      <c r="Q39" s="1"/>
      <c r="V39" s="1"/>
      <c r="W39" s="1"/>
      <c r="Y39" s="1"/>
    </row>
    <row r="40" spans="4:25" x14ac:dyDescent="0.2">
      <c r="D40" s="7"/>
      <c r="I40" s="1"/>
      <c r="J40" s="1"/>
      <c r="K40" s="1"/>
      <c r="P40" s="1"/>
      <c r="Q40" s="1"/>
      <c r="V40" s="1"/>
      <c r="W40" s="1"/>
      <c r="Y40" s="1"/>
    </row>
    <row r="41" spans="4:25" x14ac:dyDescent="0.2">
      <c r="D41" s="7"/>
      <c r="I41" s="1"/>
      <c r="J41" s="1"/>
      <c r="K41" s="1"/>
      <c r="P41" s="1"/>
      <c r="Q41" s="1"/>
      <c r="V41" s="1"/>
      <c r="W41" s="1"/>
      <c r="Y41" s="1"/>
    </row>
    <row r="42" spans="4:25" x14ac:dyDescent="0.2">
      <c r="D42" s="7"/>
      <c r="I42" s="1"/>
      <c r="J42" s="1"/>
      <c r="K42" s="1"/>
      <c r="P42" s="1"/>
      <c r="Q42" s="1"/>
      <c r="V42" s="1"/>
      <c r="W42" s="1"/>
      <c r="Y42" s="1"/>
    </row>
    <row r="43" spans="4:25" x14ac:dyDescent="0.2">
      <c r="D43" s="7"/>
      <c r="I43" s="1"/>
      <c r="J43" s="1"/>
      <c r="K43" s="1"/>
      <c r="P43" s="1"/>
      <c r="Q43" s="1"/>
      <c r="V43" s="1"/>
      <c r="W43" s="1"/>
      <c r="Y43" s="1"/>
    </row>
    <row r="44" spans="4:25" x14ac:dyDescent="0.2">
      <c r="D44" s="7"/>
      <c r="I44" s="1"/>
      <c r="J44" s="1"/>
      <c r="K44" s="1"/>
      <c r="P44" s="1"/>
      <c r="Q44" s="1"/>
      <c r="V44" s="1"/>
      <c r="W44" s="1"/>
      <c r="Y44" s="1"/>
    </row>
    <row r="45" spans="4:25" x14ac:dyDescent="0.2">
      <c r="D45" s="7"/>
      <c r="I45" s="1"/>
      <c r="J45" s="1"/>
      <c r="K45" s="1"/>
      <c r="P45" s="1"/>
      <c r="Q45" s="1"/>
      <c r="V45" s="1"/>
      <c r="W45" s="1"/>
      <c r="Y45" s="1"/>
    </row>
    <row r="46" spans="4:25" x14ac:dyDescent="0.2">
      <c r="D46" s="7"/>
      <c r="I46" s="1"/>
      <c r="J46" s="1"/>
      <c r="K46" s="1"/>
      <c r="P46" s="1"/>
      <c r="Q46" s="1"/>
      <c r="V46" s="1"/>
      <c r="W46" s="1"/>
      <c r="Y46" s="1"/>
    </row>
    <row r="47" spans="4:25" x14ac:dyDescent="0.2">
      <c r="D47" s="7"/>
      <c r="I47" s="1"/>
      <c r="J47" s="1"/>
      <c r="K47" s="1"/>
      <c r="P47" s="1"/>
      <c r="Q47" s="1"/>
      <c r="V47" s="1"/>
      <c r="W47" s="1"/>
      <c r="Y47" s="1"/>
    </row>
    <row r="48" spans="4:25" x14ac:dyDescent="0.2">
      <c r="D48" s="7"/>
      <c r="I48" s="1"/>
      <c r="J48" s="1"/>
      <c r="K48" s="1"/>
      <c r="P48" s="1"/>
      <c r="Q48" s="1"/>
      <c r="V48" s="1"/>
      <c r="W48" s="1"/>
      <c r="Y48" s="1"/>
    </row>
    <row r="49" spans="4:25" x14ac:dyDescent="0.2">
      <c r="D49" s="7"/>
      <c r="I49" s="1"/>
      <c r="J49" s="1"/>
      <c r="K49" s="1"/>
      <c r="P49" s="1"/>
      <c r="Q49" s="1"/>
      <c r="V49" s="1"/>
      <c r="W49" s="1"/>
      <c r="Y49" s="1"/>
    </row>
    <row r="50" spans="4:25" x14ac:dyDescent="0.2">
      <c r="D50" s="7"/>
      <c r="I50" s="1"/>
      <c r="J50" s="1"/>
      <c r="K50" s="1"/>
      <c r="P50" s="1"/>
      <c r="Q50" s="1"/>
      <c r="V50" s="1"/>
      <c r="W50" s="1"/>
      <c r="Y50" s="1"/>
    </row>
    <row r="51" spans="4:25" x14ac:dyDescent="0.2">
      <c r="D51" s="7"/>
      <c r="I51" s="1"/>
      <c r="J51" s="1"/>
      <c r="K51" s="1"/>
      <c r="P51" s="1"/>
      <c r="Q51" s="1"/>
      <c r="V51" s="1"/>
      <c r="W51" s="1"/>
      <c r="Y51" s="1"/>
    </row>
    <row r="52" spans="4:25" x14ac:dyDescent="0.2">
      <c r="D52" s="7"/>
      <c r="I52" s="1"/>
      <c r="J52" s="1"/>
      <c r="K52" s="1"/>
      <c r="P52" s="1"/>
      <c r="Q52" s="1"/>
      <c r="V52" s="1"/>
      <c r="W52" s="1"/>
      <c r="Y52" s="1"/>
    </row>
    <row r="53" spans="4:25" x14ac:dyDescent="0.2">
      <c r="D53" s="7"/>
      <c r="I53" s="1"/>
      <c r="J53" s="1"/>
      <c r="K53" s="1"/>
      <c r="P53" s="1"/>
      <c r="Q53" s="1"/>
      <c r="V53" s="1"/>
      <c r="W53" s="1"/>
      <c r="Y53" s="1"/>
    </row>
    <row r="54" spans="4:25" x14ac:dyDescent="0.2">
      <c r="D54" s="7"/>
      <c r="I54" s="1"/>
      <c r="J54" s="1"/>
      <c r="K54" s="1"/>
      <c r="P54" s="1"/>
      <c r="Q54" s="1"/>
      <c r="V54" s="1"/>
      <c r="W54" s="1"/>
      <c r="Y54" s="1"/>
    </row>
    <row r="55" spans="4:25" x14ac:dyDescent="0.2">
      <c r="D55" s="7"/>
      <c r="I55" s="1"/>
      <c r="J55" s="1"/>
      <c r="K55" s="1"/>
      <c r="P55" s="1"/>
      <c r="Q55" s="1"/>
      <c r="V55" s="1"/>
      <c r="W55" s="1"/>
      <c r="Y55" s="1"/>
    </row>
    <row r="56" spans="4:25" x14ac:dyDescent="0.2">
      <c r="D56" s="7"/>
      <c r="I56" s="1"/>
      <c r="J56" s="1"/>
      <c r="K56" s="1"/>
      <c r="P56" s="1"/>
      <c r="Q56" s="1"/>
      <c r="V56" s="1"/>
      <c r="W56" s="1"/>
      <c r="Y56" s="1"/>
    </row>
    <row r="57" spans="4:25" x14ac:dyDescent="0.2">
      <c r="D57" s="7"/>
      <c r="I57" s="1"/>
      <c r="J57" s="1"/>
      <c r="K57" s="1"/>
      <c r="P57" s="1"/>
      <c r="Q57" s="1"/>
      <c r="V57" s="1"/>
    </row>
  </sheetData>
  <mergeCells count="44">
    <mergeCell ref="AC8:AD8"/>
    <mergeCell ref="AA8:AB8"/>
    <mergeCell ref="G19:H19"/>
    <mergeCell ref="N19:O19"/>
    <mergeCell ref="E1:R2"/>
    <mergeCell ref="E3:R3"/>
    <mergeCell ref="S1:U1"/>
    <mergeCell ref="S2:U2"/>
    <mergeCell ref="S3:U3"/>
    <mergeCell ref="G18:H18"/>
    <mergeCell ref="N18:O18"/>
    <mergeCell ref="S8:S9"/>
    <mergeCell ref="T8:T9"/>
    <mergeCell ref="U8:U9"/>
    <mergeCell ref="D5:E5"/>
    <mergeCell ref="F5:Q5"/>
    <mergeCell ref="B1:C3"/>
    <mergeCell ref="G16:H16"/>
    <mergeCell ref="N16:O16"/>
    <mergeCell ref="B17:F17"/>
    <mergeCell ref="G17:H17"/>
    <mergeCell ref="N17:O17"/>
    <mergeCell ref="D6:E6"/>
    <mergeCell ref="F6:V6"/>
    <mergeCell ref="B8:B9"/>
    <mergeCell ref="C8:C9"/>
    <mergeCell ref="D8:D9"/>
    <mergeCell ref="E8:E9"/>
    <mergeCell ref="F8:F9"/>
    <mergeCell ref="G8:H8"/>
    <mergeCell ref="I8:I9"/>
    <mergeCell ref="J8:J9"/>
    <mergeCell ref="V1:Y3"/>
    <mergeCell ref="V8:V9"/>
    <mergeCell ref="W8:X8"/>
    <mergeCell ref="Y8:Z8"/>
    <mergeCell ref="K8:L8"/>
    <mergeCell ref="M8:M9"/>
    <mergeCell ref="N8:O8"/>
    <mergeCell ref="P8:P9"/>
    <mergeCell ref="Q8:Q9"/>
    <mergeCell ref="R8:R9"/>
    <mergeCell ref="T5:V5"/>
    <mergeCell ref="R5:S5"/>
  </mergeCells>
  <conditionalFormatting sqref="I4 P4 I7 P7 I15:I1048576 P15:P1048576">
    <cfRule type="cellIs" dxfId="63" priority="77" operator="equal">
      <formula>"BAJA"</formula>
    </cfRule>
  </conditionalFormatting>
  <conditionalFormatting sqref="I4 P4 I7 P7 I15:I1048576 P15:P1048576">
    <cfRule type="cellIs" dxfId="62" priority="74" operator="equal">
      <formula>"EXTREMA"</formula>
    </cfRule>
    <cfRule type="cellIs" dxfId="61" priority="75" operator="equal">
      <formula>"ALTA"</formula>
    </cfRule>
    <cfRule type="cellIs" dxfId="60" priority="76" operator="equal">
      <formula>"MODERADA"</formula>
    </cfRule>
  </conditionalFormatting>
  <conditionalFormatting sqref="F15:G1048576 F4:G4 N4:O4 F7:G7 G10:H14 N7:O7 N15:O1048576">
    <cfRule type="colorScale" priority="73">
      <colorScale>
        <cfvo type="num" val="1"/>
        <cfvo type="num" val="3"/>
        <cfvo type="num" val="5"/>
        <color theme="6" tint="-0.499984740745262"/>
        <color rgb="FFFFFF00"/>
        <color rgb="FFC00000"/>
      </colorScale>
    </cfRule>
  </conditionalFormatting>
  <conditionalFormatting sqref="I16:I19">
    <cfRule type="cellIs" dxfId="59" priority="72" operator="equal">
      <formula>"BAJA"</formula>
    </cfRule>
  </conditionalFormatting>
  <conditionalFormatting sqref="I16:I19">
    <cfRule type="cellIs" dxfId="58" priority="69" operator="equal">
      <formula>"EXTREMA"</formula>
    </cfRule>
    <cfRule type="cellIs" dxfId="57" priority="70" operator="equal">
      <formula>"ALTA"</formula>
    </cfRule>
    <cfRule type="cellIs" dxfId="56" priority="71" operator="equal">
      <formula>"MODERADA"</formula>
    </cfRule>
  </conditionalFormatting>
  <conditionalFormatting sqref="G16:G19">
    <cfRule type="colorScale" priority="68">
      <colorScale>
        <cfvo type="num" val="1"/>
        <cfvo type="num" val="3"/>
        <cfvo type="num" val="5"/>
        <color theme="6" tint="-0.499984740745262"/>
        <color rgb="FFFFFF00"/>
        <color rgb="FFC00000"/>
      </colorScale>
    </cfRule>
  </conditionalFormatting>
  <conditionalFormatting sqref="I16:I19">
    <cfRule type="cellIs" dxfId="55" priority="67" operator="equal">
      <formula>"BAJA"</formula>
    </cfRule>
  </conditionalFormatting>
  <conditionalFormatting sqref="I16:I19">
    <cfRule type="cellIs" dxfId="54" priority="64" operator="equal">
      <formula>"EXTREMA"</formula>
    </cfRule>
    <cfRule type="cellIs" dxfId="53" priority="65" operator="equal">
      <formula>"ALTA"</formula>
    </cfRule>
    <cfRule type="cellIs" dxfId="52" priority="66" operator="equal">
      <formula>"MODERADA"</formula>
    </cfRule>
  </conditionalFormatting>
  <conditionalFormatting sqref="G16:G19">
    <cfRule type="colorScale" priority="63">
      <colorScale>
        <cfvo type="num" val="1"/>
        <cfvo type="num" val="3"/>
        <cfvo type="num" val="5"/>
        <color theme="6" tint="-0.499984740745262"/>
        <color rgb="FFFFFF00"/>
        <color rgb="FFC00000"/>
      </colorScale>
    </cfRule>
  </conditionalFormatting>
  <conditionalFormatting sqref="I16:I19">
    <cfRule type="cellIs" dxfId="51" priority="62" operator="equal">
      <formula>"BAJA"</formula>
    </cfRule>
  </conditionalFormatting>
  <conditionalFormatting sqref="I16:I19">
    <cfRule type="cellIs" dxfId="50" priority="59" operator="equal">
      <formula>"EXTREMA"</formula>
    </cfRule>
    <cfRule type="cellIs" dxfId="49" priority="60" operator="equal">
      <formula>"ALTA"</formula>
    </cfRule>
    <cfRule type="cellIs" dxfId="48" priority="61" operator="equal">
      <formula>"MODERADA"</formula>
    </cfRule>
  </conditionalFormatting>
  <conditionalFormatting sqref="G16:G19">
    <cfRule type="colorScale" priority="58">
      <colorScale>
        <cfvo type="num" val="1"/>
        <cfvo type="num" val="3"/>
        <cfvo type="num" val="5"/>
        <color theme="6" tint="-0.499984740745262"/>
        <color rgb="FFFFFF00"/>
        <color rgb="FFC00000"/>
      </colorScale>
    </cfRule>
  </conditionalFormatting>
  <conditionalFormatting sqref="I16:I19">
    <cfRule type="cellIs" dxfId="47" priority="57" operator="equal">
      <formula>"BAJA"</formula>
    </cfRule>
  </conditionalFormatting>
  <conditionalFormatting sqref="I16:I19">
    <cfRule type="cellIs" dxfId="46" priority="54" operator="equal">
      <formula>"EXTREMA"</formula>
    </cfRule>
    <cfRule type="cellIs" dxfId="45" priority="55" operator="equal">
      <formula>"ALTA"</formula>
    </cfRule>
    <cfRule type="cellIs" dxfId="44" priority="56" operator="equal">
      <formula>"MODERADA"</formula>
    </cfRule>
  </conditionalFormatting>
  <conditionalFormatting sqref="G16:G19">
    <cfRule type="colorScale" priority="53">
      <colorScale>
        <cfvo type="num" val="1"/>
        <cfvo type="num" val="3"/>
        <cfvo type="num" val="5"/>
        <color theme="6" tint="-0.499984740745262"/>
        <color rgb="FFFFFF00"/>
        <color rgb="FFC00000"/>
      </colorScale>
    </cfRule>
  </conditionalFormatting>
  <conditionalFormatting sqref="I16:I19">
    <cfRule type="cellIs" dxfId="43" priority="52" operator="equal">
      <formula>"BAJA"</formula>
    </cfRule>
  </conditionalFormatting>
  <conditionalFormatting sqref="I16:I19">
    <cfRule type="cellIs" dxfId="42" priority="49" operator="equal">
      <formula>"EXTREMA"</formula>
    </cfRule>
    <cfRule type="cellIs" dxfId="41" priority="50" operator="equal">
      <formula>"ALTA"</formula>
    </cfRule>
    <cfRule type="cellIs" dxfId="40" priority="51" operator="equal">
      <formula>"MODERADA"</formula>
    </cfRule>
  </conditionalFormatting>
  <conditionalFormatting sqref="G16:G19">
    <cfRule type="colorScale" priority="48">
      <colorScale>
        <cfvo type="num" val="1"/>
        <cfvo type="num" val="3"/>
        <cfvo type="num" val="5"/>
        <color theme="6" tint="-0.499984740745262"/>
        <color rgb="FFFFFF00"/>
        <color rgb="FFC00000"/>
      </colorScale>
    </cfRule>
  </conditionalFormatting>
  <conditionalFormatting sqref="I16:I19">
    <cfRule type="cellIs" dxfId="39" priority="47" operator="equal">
      <formula>"BAJA"</formula>
    </cfRule>
  </conditionalFormatting>
  <conditionalFormatting sqref="I16:I19">
    <cfRule type="cellIs" dxfId="38" priority="44" operator="equal">
      <formula>"EXTREMA"</formula>
    </cfRule>
    <cfRule type="cellIs" dxfId="37" priority="45" operator="equal">
      <formula>"ALTA"</formula>
    </cfRule>
    <cfRule type="cellIs" dxfId="36" priority="46" operator="equal">
      <formula>"MODERADA"</formula>
    </cfRule>
  </conditionalFormatting>
  <conditionalFormatting sqref="P16:P19">
    <cfRule type="cellIs" dxfId="35" priority="43" operator="equal">
      <formula>"BAJA"</formula>
    </cfRule>
  </conditionalFormatting>
  <conditionalFormatting sqref="P16:P19">
    <cfRule type="cellIs" dxfId="34" priority="40" operator="equal">
      <formula>"EXTREMA"</formula>
    </cfRule>
    <cfRule type="cellIs" dxfId="33" priority="41" operator="equal">
      <formula>"ALTA"</formula>
    </cfRule>
    <cfRule type="cellIs" dxfId="32" priority="42" operator="equal">
      <formula>"MODERADA"</formula>
    </cfRule>
  </conditionalFormatting>
  <conditionalFormatting sqref="N16:N19">
    <cfRule type="colorScale" priority="39">
      <colorScale>
        <cfvo type="num" val="1"/>
        <cfvo type="num" val="3"/>
        <cfvo type="num" val="5"/>
        <color theme="6" tint="-0.499984740745262"/>
        <color rgb="FFFFFF00"/>
        <color rgb="FFC00000"/>
      </colorScale>
    </cfRule>
  </conditionalFormatting>
  <conditionalFormatting sqref="P16:P19">
    <cfRule type="cellIs" dxfId="31" priority="38" operator="equal">
      <formula>"BAJA"</formula>
    </cfRule>
  </conditionalFormatting>
  <conditionalFormatting sqref="P16:P19">
    <cfRule type="cellIs" dxfId="30" priority="35" operator="equal">
      <formula>"EXTREMA"</formula>
    </cfRule>
    <cfRule type="cellIs" dxfId="29" priority="36" operator="equal">
      <formula>"ALTA"</formula>
    </cfRule>
    <cfRule type="cellIs" dxfId="28" priority="37" operator="equal">
      <formula>"MODERADA"</formula>
    </cfRule>
  </conditionalFormatting>
  <conditionalFormatting sqref="N16:N19">
    <cfRule type="colorScale" priority="34">
      <colorScale>
        <cfvo type="num" val="1"/>
        <cfvo type="num" val="3"/>
        <cfvo type="num" val="5"/>
        <color theme="6" tint="-0.499984740745262"/>
        <color rgb="FFFFFF00"/>
        <color rgb="FFC00000"/>
      </colorScale>
    </cfRule>
  </conditionalFormatting>
  <conditionalFormatting sqref="P16:P19">
    <cfRule type="cellIs" dxfId="27" priority="33" operator="equal">
      <formula>"BAJA"</formula>
    </cfRule>
  </conditionalFormatting>
  <conditionalFormatting sqref="P16:P19">
    <cfRule type="cellIs" dxfId="26" priority="30" operator="equal">
      <formula>"EXTREMA"</formula>
    </cfRule>
    <cfRule type="cellIs" dxfId="25" priority="31" operator="equal">
      <formula>"ALTA"</formula>
    </cfRule>
    <cfRule type="cellIs" dxfId="24" priority="32" operator="equal">
      <formula>"MODERADA"</formula>
    </cfRule>
  </conditionalFormatting>
  <conditionalFormatting sqref="N16:N19">
    <cfRule type="colorScale" priority="29">
      <colorScale>
        <cfvo type="num" val="1"/>
        <cfvo type="num" val="3"/>
        <cfvo type="num" val="5"/>
        <color theme="6" tint="-0.499984740745262"/>
        <color rgb="FFFFFF00"/>
        <color rgb="FFC00000"/>
      </colorScale>
    </cfRule>
  </conditionalFormatting>
  <conditionalFormatting sqref="P16:P19">
    <cfRule type="cellIs" dxfId="23" priority="28" operator="equal">
      <formula>"BAJA"</formula>
    </cfRule>
  </conditionalFormatting>
  <conditionalFormatting sqref="P16:P19">
    <cfRule type="cellIs" dxfId="22" priority="25" operator="equal">
      <formula>"EXTREMA"</formula>
    </cfRule>
    <cfRule type="cellIs" dxfId="21" priority="26" operator="equal">
      <formula>"ALTA"</formula>
    </cfRule>
    <cfRule type="cellIs" dxfId="20" priority="27" operator="equal">
      <formula>"MODERADA"</formula>
    </cfRule>
  </conditionalFormatting>
  <conditionalFormatting sqref="N16:N19">
    <cfRule type="colorScale" priority="24">
      <colorScale>
        <cfvo type="num" val="1"/>
        <cfvo type="num" val="3"/>
        <cfvo type="num" val="5"/>
        <color theme="6" tint="-0.499984740745262"/>
        <color rgb="FFFFFF00"/>
        <color rgb="FFC00000"/>
      </colorScale>
    </cfRule>
  </conditionalFormatting>
  <conditionalFormatting sqref="P16:P19">
    <cfRule type="cellIs" dxfId="19" priority="23" operator="equal">
      <formula>"BAJA"</formula>
    </cfRule>
  </conditionalFormatting>
  <conditionalFormatting sqref="P16:P19">
    <cfRule type="cellIs" dxfId="18" priority="20" operator="equal">
      <formula>"EXTREMA"</formula>
    </cfRule>
    <cfRule type="cellIs" dxfId="17" priority="21" operator="equal">
      <formula>"ALTA"</formula>
    </cfRule>
    <cfRule type="cellIs" dxfId="16" priority="22" operator="equal">
      <formula>"MODERADA"</formula>
    </cfRule>
  </conditionalFormatting>
  <conditionalFormatting sqref="N16:N19">
    <cfRule type="colorScale" priority="19">
      <colorScale>
        <cfvo type="num" val="1"/>
        <cfvo type="num" val="3"/>
        <cfvo type="num" val="5"/>
        <color theme="6" tint="-0.499984740745262"/>
        <color rgb="FFFFFF00"/>
        <color rgb="FFC00000"/>
      </colorScale>
    </cfRule>
  </conditionalFormatting>
  <conditionalFormatting sqref="P16:P19">
    <cfRule type="cellIs" dxfId="15" priority="18" operator="equal">
      <formula>"BAJA"</formula>
    </cfRule>
  </conditionalFormatting>
  <conditionalFormatting sqref="P16:P19">
    <cfRule type="cellIs" dxfId="14" priority="15" operator="equal">
      <formula>"EXTREMA"</formula>
    </cfRule>
    <cfRule type="cellIs" dxfId="13" priority="16" operator="equal">
      <formula>"ALTA"</formula>
    </cfRule>
    <cfRule type="cellIs" dxfId="12" priority="17" operator="equal">
      <formula>"MODERADA"</formula>
    </cfRule>
  </conditionalFormatting>
  <conditionalFormatting sqref="I10:I14">
    <cfRule type="cellIs" dxfId="11" priority="11" operator="equal">
      <formula>"EXTREMA"</formula>
    </cfRule>
    <cfRule type="cellIs" dxfId="10" priority="12" operator="equal">
      <formula>"ALTA"</formula>
    </cfRule>
    <cfRule type="cellIs" dxfId="9" priority="13" operator="equal">
      <formula>"MODERADA"</formula>
    </cfRule>
    <cfRule type="cellIs" dxfId="8" priority="14" operator="equal">
      <formula>"BAJA"</formula>
    </cfRule>
  </conditionalFormatting>
  <conditionalFormatting sqref="P10:P14">
    <cfRule type="cellIs" dxfId="7" priority="7" operator="equal">
      <formula>"EXTREMA"</formula>
    </cfRule>
    <cfRule type="cellIs" dxfId="6" priority="8" operator="equal">
      <formula>"ALTA"</formula>
    </cfRule>
    <cfRule type="cellIs" dxfId="5" priority="9" operator="equal">
      <formula>"MODERADA"</formula>
    </cfRule>
    <cfRule type="cellIs" dxfId="4" priority="10" operator="equal">
      <formula>"BAJA"</formula>
    </cfRule>
  </conditionalFormatting>
  <conditionalFormatting sqref="N10:O14">
    <cfRule type="colorScale" priority="6">
      <colorScale>
        <cfvo type="num" val="1"/>
        <cfvo type="num" val="3"/>
        <cfvo type="num" val="5"/>
        <color theme="6" tint="-0.499984740745262"/>
        <color rgb="FFFFFF00"/>
        <color rgb="FFC00000"/>
      </colorScale>
    </cfRule>
  </conditionalFormatting>
  <conditionalFormatting sqref="I8:I9 P8:P9">
    <cfRule type="cellIs" dxfId="3" priority="5" operator="equal">
      <formula>"BAJA"</formula>
    </cfRule>
  </conditionalFormatting>
  <conditionalFormatting sqref="I8:I9 P8:P9">
    <cfRule type="cellIs" dxfId="2" priority="2" operator="equal">
      <formula>"EXTREMA"</formula>
    </cfRule>
    <cfRule type="cellIs" dxfId="1" priority="3" operator="equal">
      <formula>"ALTA"</formula>
    </cfRule>
    <cfRule type="cellIs" dxfId="0" priority="4" operator="equal">
      <formula>"MODERADA"</formula>
    </cfRule>
  </conditionalFormatting>
  <conditionalFormatting sqref="G8:H9 N8:O9">
    <cfRule type="colorScale" priority="1">
      <colorScale>
        <cfvo type="num" val="1"/>
        <cfvo type="num" val="3"/>
        <cfvo type="num" val="5"/>
        <color theme="6" tint="-0.499984740745262"/>
        <color rgb="FFFFFF00"/>
        <color rgb="FFC00000"/>
      </colorScale>
    </cfRule>
  </conditionalFormatting>
  <printOptions horizontalCentered="1"/>
  <pageMargins left="1.1023622047244095" right="0.11811023622047245" top="0.74803149606299213" bottom="0.35433070866141736" header="0.31496062992125984" footer="0.31496062992125984"/>
  <pageSetup paperSize="5" scale="72" fitToHeight="9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15</vt:i4>
      </vt:variant>
    </vt:vector>
  </HeadingPairs>
  <TitlesOfParts>
    <vt:vector size="24" baseType="lpstr">
      <vt:lpstr>(1) Planeación</vt:lpstr>
      <vt:lpstr>(5) Talento Humano</vt:lpstr>
      <vt:lpstr>(6) Seguridad y Salud T</vt:lpstr>
      <vt:lpstr>(7) Sistemas</vt:lpstr>
      <vt:lpstr>(8) Archivo Central</vt:lpstr>
      <vt:lpstr>(10) Contabilidad</vt:lpstr>
      <vt:lpstr>(11) Presupuesto</vt:lpstr>
      <vt:lpstr>(12) Tesorería</vt:lpstr>
      <vt:lpstr>(13) Almacén</vt:lpstr>
      <vt:lpstr>'(10) Contabilidad'!Área_de_impresión</vt:lpstr>
      <vt:lpstr>'(11) Presupuesto'!Área_de_impresión</vt:lpstr>
      <vt:lpstr>'(12) Tesorería'!Área_de_impresión</vt:lpstr>
      <vt:lpstr>'(13) Almacén'!Área_de_impresión</vt:lpstr>
      <vt:lpstr>'(5) Talento Humano'!Área_de_impresión</vt:lpstr>
      <vt:lpstr>'(6) Seguridad y Salud T'!Área_de_impresión</vt:lpstr>
      <vt:lpstr>'(7) Sistemas'!Área_de_impresión</vt:lpstr>
      <vt:lpstr>'(8) Archivo Central'!Área_de_impresión</vt:lpstr>
      <vt:lpstr>'(10) Contabilidad'!Títulos_a_imprimir</vt:lpstr>
      <vt:lpstr>'(11) Presupuesto'!Títulos_a_imprimir</vt:lpstr>
      <vt:lpstr>'(12) Tesorería'!Títulos_a_imprimir</vt:lpstr>
      <vt:lpstr>'(5) Talento Humano'!Títulos_a_imprimir</vt:lpstr>
      <vt:lpstr>'(6) Seguridad y Salud T'!Títulos_a_imprimir</vt:lpstr>
      <vt:lpstr>'(7) Sistemas'!Títulos_a_imprimir</vt:lpstr>
      <vt:lpstr>'(8) Archivo Central'!Títulos_a_imprimir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Edgar</dc:creator>
  <cp:lastModifiedBy>Archivo</cp:lastModifiedBy>
  <dcterms:created xsi:type="dcterms:W3CDTF">2020-05-26T16:09:40Z</dcterms:created>
  <dcterms:modified xsi:type="dcterms:W3CDTF">2021-11-08T14:23:08Z</dcterms:modified>
</cp:coreProperties>
</file>