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harts/chart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trlProps/ctrlProp1.xml" ContentType="application/vnd.ms-excel.controlproperties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webextensions/webextension1.xml" ContentType="application/vnd.ms-office.webextension+xml"/>
  <Override PartName="/xl/charts/chart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8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Ex2.xml" ContentType="application/vnd.ms-office.chartex+xml"/>
  <Override PartName="/xl/charts/style11.xml" ContentType="application/vnd.ms-office.chartstyle+xml"/>
  <Override PartName="/xl/charts/colors11.xml" ContentType="application/vnd.ms-office.chartcolorstyle+xml"/>
  <Override PartName="/xl/charts/chart10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filterPrivacy="1" defaultThemeVersion="124226"/>
  <xr:revisionPtr revIDLastSave="0" documentId="13_ncr:1_{FBDDF0A0-86E3-4786-AAD1-630D8944ADE0}" xr6:coauthVersionLast="47" xr6:coauthVersionMax="47" xr10:uidLastSave="{00000000-0000-0000-0000-000000000000}"/>
  <bookViews>
    <workbookView xWindow="-120" yWindow="-120" windowWidth="20730" windowHeight="11160" firstSheet="1" activeTab="2" xr2:uid="{00000000-000D-0000-FFFF-FFFF00000000}"/>
  </bookViews>
  <sheets>
    <sheet name="PROGRAMAS Y EDADES" sheetId="1" r:id="rId1"/>
    <sheet name="MUNICIPIOS" sheetId="8" r:id="rId2"/>
    <sheet name="GRAFICOS" sheetId="11" r:id="rId3"/>
    <sheet name="1.H.E.V.S" sheetId="4" r:id="rId4"/>
    <sheet name="2.RECREACIÓN" sheetId="2" r:id="rId5"/>
    <sheet name="3.ESCUELAS D" sheetId="3" r:id="rId6"/>
    <sheet name="4.INTERCOLEGIADOS" sheetId="6" r:id="rId7"/>
    <sheet name="5.DEPORTE A." sheetId="5" r:id="rId8"/>
    <sheet name="6. DEPORTE S.C." sheetId="10" r:id="rId9"/>
    <sheet name="BASE DE DATOS" sheetId="9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</externalReferences>
  <definedNames>
    <definedName name="_xlnm._FilterDatabase" localSheetId="0" hidden="1">'PROGRAMAS Y EDADES'!$C$72:$C$78</definedName>
    <definedName name="_xlchart.v5.0" hidden="1">MUNICIPIOS!$R$109</definedName>
    <definedName name="_xlchart.v5.1" hidden="1">MUNICIPIOS!$R$110:$R$121</definedName>
    <definedName name="_xlchart.v5.2" hidden="1">MUNICIPIOS!$S$109</definedName>
    <definedName name="_xlchart.v5.3" hidden="1">MUNICIPIOS!$S$110:$S$121</definedName>
    <definedName name="_xlchart.v5.4" hidden="1">[1]CONVENCIONAL!$V$130</definedName>
    <definedName name="_xlchart.v5.5" hidden="1">[1]CONVENCIONAL!$V$132:$V$206</definedName>
    <definedName name="_xlchart.v5.6" hidden="1">[1]CONVENCIONAL!$W$130</definedName>
    <definedName name="_xlchart.v5.7" hidden="1">[1]CONVENCIONAL!$W$132:$W$206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0" i="1" l="1"/>
  <c r="G30" i="1"/>
  <c r="H30" i="1"/>
  <c r="I30" i="1"/>
  <c r="F31" i="1"/>
  <c r="G31" i="1"/>
  <c r="H31" i="1"/>
  <c r="I31" i="1"/>
  <c r="F32" i="1"/>
  <c r="G32" i="1"/>
  <c r="H32" i="1"/>
  <c r="I32" i="1"/>
  <c r="F33" i="1"/>
  <c r="G33" i="1"/>
  <c r="H33" i="1"/>
  <c r="I33" i="1"/>
  <c r="F34" i="1"/>
  <c r="G34" i="1"/>
  <c r="H34" i="1"/>
  <c r="I34" i="1"/>
  <c r="F35" i="1"/>
  <c r="G35" i="1"/>
  <c r="H35" i="1"/>
  <c r="I35" i="1"/>
  <c r="F36" i="1"/>
  <c r="G36" i="1"/>
  <c r="H36" i="1"/>
  <c r="I36" i="1"/>
  <c r="F37" i="1"/>
  <c r="G37" i="1"/>
  <c r="H37" i="1"/>
  <c r="I37" i="1"/>
  <c r="F38" i="1"/>
  <c r="G38" i="1"/>
  <c r="H38" i="1"/>
  <c r="I38" i="1"/>
  <c r="H29" i="1"/>
  <c r="I29" i="1"/>
  <c r="L12" i="3"/>
  <c r="M12" i="3"/>
  <c r="N12" i="3" s="1"/>
  <c r="L13" i="3"/>
  <c r="M13" i="3"/>
  <c r="N13" i="3"/>
  <c r="L14" i="3"/>
  <c r="M14" i="3"/>
  <c r="N14" i="3" s="1"/>
  <c r="L15" i="3"/>
  <c r="M15" i="3"/>
  <c r="N15" i="3"/>
  <c r="L16" i="3"/>
  <c r="M16" i="3"/>
  <c r="N16" i="3" s="1"/>
  <c r="L17" i="3"/>
  <c r="M17" i="3"/>
  <c r="N17" i="3"/>
  <c r="L18" i="3"/>
  <c r="M18" i="3"/>
  <c r="N18" i="3" s="1"/>
  <c r="L19" i="3"/>
  <c r="M19" i="3"/>
  <c r="N19" i="3"/>
  <c r="L20" i="3"/>
  <c r="M20" i="3"/>
  <c r="N20" i="3" s="1"/>
  <c r="L21" i="3"/>
  <c r="M21" i="3"/>
  <c r="N21" i="3"/>
  <c r="C15" i="8"/>
  <c r="O251" i="5"/>
  <c r="P251" i="5"/>
  <c r="O238" i="5"/>
  <c r="P238" i="5"/>
  <c r="Q238" i="5" s="1"/>
  <c r="O125" i="5"/>
  <c r="P125" i="5"/>
  <c r="Q125" i="5" s="1"/>
  <c r="E54" i="1"/>
  <c r="F54" i="1"/>
  <c r="G54" i="1"/>
  <c r="H54" i="1"/>
  <c r="I54" i="1"/>
  <c r="E55" i="1"/>
  <c r="F55" i="1"/>
  <c r="G55" i="1"/>
  <c r="H55" i="1"/>
  <c r="I55" i="1"/>
  <c r="E56" i="1"/>
  <c r="F56" i="1"/>
  <c r="G56" i="1"/>
  <c r="H56" i="1"/>
  <c r="I56" i="1"/>
  <c r="E57" i="1"/>
  <c r="F57" i="1"/>
  <c r="G57" i="1"/>
  <c r="H57" i="1"/>
  <c r="I57" i="1"/>
  <c r="E58" i="1"/>
  <c r="F58" i="1"/>
  <c r="G58" i="1"/>
  <c r="H58" i="1"/>
  <c r="I58" i="1"/>
  <c r="E59" i="1"/>
  <c r="F59" i="1"/>
  <c r="G59" i="1"/>
  <c r="H59" i="1"/>
  <c r="I59" i="1"/>
  <c r="E60" i="1"/>
  <c r="F60" i="1"/>
  <c r="G60" i="1"/>
  <c r="H60" i="1"/>
  <c r="I60" i="1"/>
  <c r="E61" i="1"/>
  <c r="F61" i="1"/>
  <c r="G61" i="1"/>
  <c r="H61" i="1"/>
  <c r="I61" i="1"/>
  <c r="E62" i="1"/>
  <c r="F62" i="1"/>
  <c r="G62" i="1"/>
  <c r="H62" i="1"/>
  <c r="I62" i="1"/>
  <c r="E63" i="1"/>
  <c r="F63" i="1"/>
  <c r="G63" i="1"/>
  <c r="H63" i="1"/>
  <c r="I63" i="1"/>
  <c r="E64" i="1"/>
  <c r="F64" i="1"/>
  <c r="G64" i="1"/>
  <c r="H64" i="1"/>
  <c r="I64" i="1"/>
  <c r="E65" i="1"/>
  <c r="F65" i="1"/>
  <c r="G65" i="1"/>
  <c r="H65" i="1"/>
  <c r="I65" i="1"/>
  <c r="E66" i="1"/>
  <c r="F66" i="1"/>
  <c r="G66" i="1"/>
  <c r="H66" i="1"/>
  <c r="I66" i="1"/>
  <c r="E67" i="1"/>
  <c r="F67" i="1"/>
  <c r="G67" i="1"/>
  <c r="H67" i="1"/>
  <c r="I67" i="1"/>
  <c r="E68" i="1"/>
  <c r="F68" i="1"/>
  <c r="G68" i="1"/>
  <c r="H68" i="1"/>
  <c r="I68" i="1"/>
  <c r="E69" i="1"/>
  <c r="F69" i="1"/>
  <c r="G69" i="1"/>
  <c r="H69" i="1"/>
  <c r="I69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E53" i="1"/>
  <c r="F53" i="1"/>
  <c r="G53" i="1"/>
  <c r="H53" i="1"/>
  <c r="I53" i="1"/>
  <c r="D53" i="1"/>
  <c r="E52" i="1"/>
  <c r="F52" i="1"/>
  <c r="G52" i="1"/>
  <c r="H52" i="1"/>
  <c r="I52" i="1"/>
  <c r="D52" i="1"/>
  <c r="E51" i="1"/>
  <c r="F51" i="1"/>
  <c r="G51" i="1"/>
  <c r="H51" i="1"/>
  <c r="I51" i="1"/>
  <c r="D51" i="1"/>
  <c r="E50" i="1"/>
  <c r="F50" i="1"/>
  <c r="G50" i="1"/>
  <c r="H50" i="1"/>
  <c r="I50" i="1"/>
  <c r="D50" i="1"/>
  <c r="E49" i="1"/>
  <c r="F49" i="1"/>
  <c r="G49" i="1"/>
  <c r="H49" i="1"/>
  <c r="I49" i="1"/>
  <c r="D49" i="1"/>
  <c r="E48" i="1"/>
  <c r="F48" i="1"/>
  <c r="G48" i="1"/>
  <c r="H48" i="1"/>
  <c r="I48" i="1"/>
  <c r="D48" i="1"/>
  <c r="E47" i="1"/>
  <c r="F47" i="1"/>
  <c r="G47" i="1"/>
  <c r="H47" i="1"/>
  <c r="I47" i="1"/>
  <c r="D47" i="1"/>
  <c r="E46" i="1"/>
  <c r="F46" i="1"/>
  <c r="G46" i="1"/>
  <c r="H46" i="1"/>
  <c r="I46" i="1"/>
  <c r="D46" i="1"/>
  <c r="E45" i="1"/>
  <c r="F45" i="1"/>
  <c r="G45" i="1"/>
  <c r="H45" i="1"/>
  <c r="I45" i="1"/>
  <c r="D45" i="1"/>
  <c r="E44" i="1"/>
  <c r="F44" i="1"/>
  <c r="G44" i="1"/>
  <c r="H44" i="1"/>
  <c r="I44" i="1"/>
  <c r="D44" i="1"/>
  <c r="E43" i="1"/>
  <c r="F43" i="1"/>
  <c r="G43" i="1"/>
  <c r="H43" i="1"/>
  <c r="I43" i="1"/>
  <c r="D43" i="1"/>
  <c r="E42" i="1"/>
  <c r="F42" i="1"/>
  <c r="G42" i="1"/>
  <c r="H42" i="1"/>
  <c r="I42" i="1"/>
  <c r="D42" i="1"/>
  <c r="D102" i="8"/>
  <c r="E102" i="8"/>
  <c r="F102" i="8"/>
  <c r="G102" i="8"/>
  <c r="H102" i="8"/>
  <c r="C102" i="8"/>
  <c r="D94" i="8"/>
  <c r="E94" i="8"/>
  <c r="F94" i="8"/>
  <c r="G94" i="8"/>
  <c r="H94" i="8"/>
  <c r="C94" i="8"/>
  <c r="D86" i="8"/>
  <c r="E86" i="8"/>
  <c r="F86" i="8"/>
  <c r="G86" i="8"/>
  <c r="H86" i="8"/>
  <c r="C86" i="8"/>
  <c r="D78" i="8"/>
  <c r="E78" i="8"/>
  <c r="F78" i="8"/>
  <c r="G78" i="8"/>
  <c r="H78" i="8"/>
  <c r="C78" i="8"/>
  <c r="D70" i="8"/>
  <c r="E70" i="8"/>
  <c r="F70" i="8"/>
  <c r="G70" i="8"/>
  <c r="H70" i="8"/>
  <c r="C70" i="8"/>
  <c r="D62" i="8"/>
  <c r="E62" i="8"/>
  <c r="F62" i="8"/>
  <c r="G62" i="8"/>
  <c r="H62" i="8"/>
  <c r="C62" i="8"/>
  <c r="D54" i="8"/>
  <c r="E54" i="8"/>
  <c r="F54" i="8"/>
  <c r="G54" i="8"/>
  <c r="H54" i="8"/>
  <c r="C54" i="8"/>
  <c r="D46" i="8"/>
  <c r="E46" i="8"/>
  <c r="F46" i="8"/>
  <c r="G46" i="8"/>
  <c r="H46" i="8"/>
  <c r="C46" i="8"/>
  <c r="D38" i="8"/>
  <c r="E38" i="8"/>
  <c r="F38" i="8"/>
  <c r="G38" i="8"/>
  <c r="H38" i="8"/>
  <c r="C38" i="8"/>
  <c r="D30" i="8"/>
  <c r="E30" i="8"/>
  <c r="F30" i="8"/>
  <c r="G30" i="8"/>
  <c r="H30" i="8"/>
  <c r="C30" i="8"/>
  <c r="D22" i="8"/>
  <c r="E22" i="8"/>
  <c r="F22" i="8"/>
  <c r="G22" i="8"/>
  <c r="H22" i="8"/>
  <c r="C22" i="8"/>
  <c r="D14" i="8"/>
  <c r="E14" i="8"/>
  <c r="F14" i="8"/>
  <c r="G14" i="8"/>
  <c r="H14" i="8"/>
  <c r="C14" i="8"/>
  <c r="M432" i="6"/>
  <c r="L432" i="6"/>
  <c r="N432" i="6" s="1"/>
  <c r="M431" i="6"/>
  <c r="L431" i="6"/>
  <c r="N431" i="6" s="1"/>
  <c r="M430" i="6"/>
  <c r="L430" i="6"/>
  <c r="M429" i="6"/>
  <c r="L429" i="6"/>
  <c r="N429" i="6" s="1"/>
  <c r="M428" i="6"/>
  <c r="L428" i="6"/>
  <c r="N428" i="6" s="1"/>
  <c r="M427" i="6"/>
  <c r="L427" i="6"/>
  <c r="N427" i="6" s="1"/>
  <c r="M426" i="6"/>
  <c r="L426" i="6"/>
  <c r="M425" i="6"/>
  <c r="L425" i="6"/>
  <c r="N425" i="6" s="1"/>
  <c r="M424" i="6"/>
  <c r="L424" i="6"/>
  <c r="N424" i="6" s="1"/>
  <c r="M423" i="6"/>
  <c r="L423" i="6"/>
  <c r="N423" i="6" s="1"/>
  <c r="M422" i="6"/>
  <c r="L422" i="6"/>
  <c r="M421" i="6"/>
  <c r="L421" i="6"/>
  <c r="N421" i="6" s="1"/>
  <c r="M420" i="6"/>
  <c r="L420" i="6"/>
  <c r="N420" i="6" s="1"/>
  <c r="M419" i="6"/>
  <c r="L419" i="6"/>
  <c r="N419" i="6" s="1"/>
  <c r="M418" i="6"/>
  <c r="L418" i="6"/>
  <c r="M417" i="6"/>
  <c r="L417" i="6"/>
  <c r="N417" i="6" s="1"/>
  <c r="M416" i="6"/>
  <c r="L416" i="6"/>
  <c r="N416" i="6" s="1"/>
  <c r="M415" i="6"/>
  <c r="L415" i="6"/>
  <c r="N415" i="6" s="1"/>
  <c r="M414" i="6"/>
  <c r="L414" i="6"/>
  <c r="M413" i="6"/>
  <c r="L413" i="6"/>
  <c r="N413" i="6" s="1"/>
  <c r="M412" i="6"/>
  <c r="L412" i="6"/>
  <c r="N412" i="6" s="1"/>
  <c r="M411" i="6"/>
  <c r="L411" i="6"/>
  <c r="N411" i="6" s="1"/>
  <c r="M410" i="6"/>
  <c r="L410" i="6"/>
  <c r="M409" i="6"/>
  <c r="L409" i="6"/>
  <c r="N409" i="6" s="1"/>
  <c r="M408" i="6"/>
  <c r="L408" i="6"/>
  <c r="N408" i="6" s="1"/>
  <c r="M407" i="6"/>
  <c r="L407" i="6"/>
  <c r="N407" i="6" s="1"/>
  <c r="M406" i="6"/>
  <c r="L406" i="6"/>
  <c r="M405" i="6"/>
  <c r="L405" i="6"/>
  <c r="N405" i="6" s="1"/>
  <c r="K404" i="6"/>
  <c r="J404" i="6"/>
  <c r="I404" i="6"/>
  <c r="H404" i="6"/>
  <c r="G404" i="6"/>
  <c r="E404" i="6"/>
  <c r="D404" i="6"/>
  <c r="K403" i="6"/>
  <c r="J403" i="6"/>
  <c r="I403" i="6"/>
  <c r="H403" i="6"/>
  <c r="G403" i="6"/>
  <c r="F403" i="6"/>
  <c r="E403" i="6"/>
  <c r="D403" i="6"/>
  <c r="C403" i="6"/>
  <c r="K402" i="6"/>
  <c r="J402" i="6"/>
  <c r="I402" i="6"/>
  <c r="H402" i="6"/>
  <c r="G402" i="6"/>
  <c r="F402" i="6"/>
  <c r="E402" i="6"/>
  <c r="D402" i="6"/>
  <c r="C402" i="6"/>
  <c r="K401" i="6"/>
  <c r="J401" i="6"/>
  <c r="I401" i="6"/>
  <c r="H401" i="6"/>
  <c r="G401" i="6"/>
  <c r="F401" i="6"/>
  <c r="E401" i="6"/>
  <c r="D401" i="6"/>
  <c r="C401" i="6"/>
  <c r="K400" i="6"/>
  <c r="J400" i="6"/>
  <c r="I400" i="6"/>
  <c r="H400" i="6"/>
  <c r="G400" i="6"/>
  <c r="F400" i="6"/>
  <c r="E400" i="6"/>
  <c r="D400" i="6"/>
  <c r="C400" i="6"/>
  <c r="K399" i="6"/>
  <c r="J399" i="6"/>
  <c r="I399" i="6"/>
  <c r="H399" i="6"/>
  <c r="G399" i="6"/>
  <c r="F399" i="6"/>
  <c r="E399" i="6"/>
  <c r="D399" i="6"/>
  <c r="C399" i="6"/>
  <c r="K398" i="6"/>
  <c r="J398" i="6"/>
  <c r="I398" i="6"/>
  <c r="H398" i="6"/>
  <c r="G398" i="6"/>
  <c r="F398" i="6"/>
  <c r="E398" i="6"/>
  <c r="D398" i="6"/>
  <c r="C398" i="6"/>
  <c r="K397" i="6"/>
  <c r="J397" i="6"/>
  <c r="I397" i="6"/>
  <c r="H397" i="6"/>
  <c r="G397" i="6"/>
  <c r="F397" i="6"/>
  <c r="E397" i="6"/>
  <c r="D397" i="6"/>
  <c r="C397" i="6"/>
  <c r="K396" i="6"/>
  <c r="J396" i="6"/>
  <c r="I396" i="6"/>
  <c r="H396" i="6"/>
  <c r="G396" i="6"/>
  <c r="F396" i="6"/>
  <c r="E396" i="6"/>
  <c r="D396" i="6"/>
  <c r="C396" i="6"/>
  <c r="K395" i="6"/>
  <c r="J395" i="6"/>
  <c r="I395" i="6"/>
  <c r="H395" i="6"/>
  <c r="G395" i="6"/>
  <c r="F395" i="6"/>
  <c r="E395" i="6"/>
  <c r="D395" i="6"/>
  <c r="C395" i="6"/>
  <c r="K394" i="6"/>
  <c r="J394" i="6"/>
  <c r="I394" i="6"/>
  <c r="H394" i="6"/>
  <c r="G394" i="6"/>
  <c r="F394" i="6"/>
  <c r="E394" i="6"/>
  <c r="D394" i="6"/>
  <c r="C394" i="6"/>
  <c r="K393" i="6"/>
  <c r="J393" i="6"/>
  <c r="I393" i="6"/>
  <c r="H393" i="6"/>
  <c r="G393" i="6"/>
  <c r="F393" i="6"/>
  <c r="E393" i="6"/>
  <c r="D393" i="6"/>
  <c r="C393" i="6"/>
  <c r="K392" i="6"/>
  <c r="J392" i="6"/>
  <c r="I392" i="6"/>
  <c r="H392" i="6"/>
  <c r="G392" i="6"/>
  <c r="F392" i="6"/>
  <c r="E392" i="6"/>
  <c r="D392" i="6"/>
  <c r="C392" i="6"/>
  <c r="K391" i="6"/>
  <c r="J391" i="6"/>
  <c r="I391" i="6"/>
  <c r="H391" i="6"/>
  <c r="G391" i="6"/>
  <c r="F391" i="6"/>
  <c r="E391" i="6"/>
  <c r="D391" i="6"/>
  <c r="C391" i="6"/>
  <c r="K390" i="6"/>
  <c r="J390" i="6"/>
  <c r="I390" i="6"/>
  <c r="H390" i="6"/>
  <c r="G390" i="6"/>
  <c r="F390" i="6"/>
  <c r="E390" i="6"/>
  <c r="D390" i="6"/>
  <c r="C390" i="6"/>
  <c r="K389" i="6"/>
  <c r="J389" i="6"/>
  <c r="I389" i="6"/>
  <c r="H389" i="6"/>
  <c r="G389" i="6"/>
  <c r="F389" i="6"/>
  <c r="E389" i="6"/>
  <c r="D389" i="6"/>
  <c r="C389" i="6"/>
  <c r="K388" i="6"/>
  <c r="J388" i="6"/>
  <c r="I388" i="6"/>
  <c r="H388" i="6"/>
  <c r="G388" i="6"/>
  <c r="F388" i="6"/>
  <c r="E388" i="6"/>
  <c r="D388" i="6"/>
  <c r="C388" i="6"/>
  <c r="K387" i="6"/>
  <c r="J387" i="6"/>
  <c r="I387" i="6"/>
  <c r="H387" i="6"/>
  <c r="G387" i="6"/>
  <c r="F387" i="6"/>
  <c r="E387" i="6"/>
  <c r="D387" i="6"/>
  <c r="C387" i="6"/>
  <c r="K386" i="6"/>
  <c r="J386" i="6"/>
  <c r="I386" i="6"/>
  <c r="H386" i="6"/>
  <c r="G386" i="6"/>
  <c r="F386" i="6"/>
  <c r="E386" i="6"/>
  <c r="D386" i="6"/>
  <c r="C386" i="6"/>
  <c r="K385" i="6"/>
  <c r="J385" i="6"/>
  <c r="I385" i="6"/>
  <c r="H385" i="6"/>
  <c r="G385" i="6"/>
  <c r="F385" i="6"/>
  <c r="E385" i="6"/>
  <c r="D385" i="6"/>
  <c r="C385" i="6"/>
  <c r="K384" i="6"/>
  <c r="J384" i="6"/>
  <c r="I384" i="6"/>
  <c r="H384" i="6"/>
  <c r="G384" i="6"/>
  <c r="F384" i="6"/>
  <c r="E384" i="6"/>
  <c r="D384" i="6"/>
  <c r="C384" i="6"/>
  <c r="K383" i="6"/>
  <c r="J383" i="6"/>
  <c r="I383" i="6"/>
  <c r="H383" i="6"/>
  <c r="G383" i="6"/>
  <c r="F383" i="6"/>
  <c r="E383" i="6"/>
  <c r="D383" i="6"/>
  <c r="C383" i="6"/>
  <c r="K382" i="6"/>
  <c r="J382" i="6"/>
  <c r="I382" i="6"/>
  <c r="H382" i="6"/>
  <c r="G382" i="6"/>
  <c r="E382" i="6"/>
  <c r="D382" i="6"/>
  <c r="C382" i="6"/>
  <c r="K381" i="6"/>
  <c r="J381" i="6"/>
  <c r="I381" i="6"/>
  <c r="H381" i="6"/>
  <c r="G381" i="6"/>
  <c r="F381" i="6"/>
  <c r="E381" i="6"/>
  <c r="D381" i="6"/>
  <c r="C381" i="6"/>
  <c r="K380" i="6"/>
  <c r="J380" i="6"/>
  <c r="I380" i="6"/>
  <c r="H380" i="6"/>
  <c r="G380" i="6"/>
  <c r="F380" i="6"/>
  <c r="E380" i="6"/>
  <c r="D380" i="6"/>
  <c r="C380" i="6"/>
  <c r="K379" i="6"/>
  <c r="J379" i="6"/>
  <c r="I379" i="6"/>
  <c r="H379" i="6"/>
  <c r="G379" i="6"/>
  <c r="F379" i="6"/>
  <c r="E379" i="6"/>
  <c r="D379" i="6"/>
  <c r="C379" i="6"/>
  <c r="K378" i="6"/>
  <c r="J378" i="6"/>
  <c r="I378" i="6"/>
  <c r="H378" i="6"/>
  <c r="G378" i="6"/>
  <c r="F378" i="6"/>
  <c r="E378" i="6"/>
  <c r="D378" i="6"/>
  <c r="C378" i="6"/>
  <c r="K377" i="6"/>
  <c r="J377" i="6"/>
  <c r="I377" i="6"/>
  <c r="H377" i="6"/>
  <c r="G377" i="6"/>
  <c r="F377" i="6"/>
  <c r="E377" i="6"/>
  <c r="D377" i="6"/>
  <c r="C377" i="6"/>
  <c r="K376" i="6"/>
  <c r="J376" i="6"/>
  <c r="I376" i="6"/>
  <c r="H376" i="6"/>
  <c r="G376" i="6"/>
  <c r="F376" i="6"/>
  <c r="E376" i="6"/>
  <c r="D376" i="6"/>
  <c r="C376" i="6"/>
  <c r="M375" i="6"/>
  <c r="M374" i="6"/>
  <c r="L374" i="6"/>
  <c r="M373" i="6"/>
  <c r="L373" i="6"/>
  <c r="M372" i="6"/>
  <c r="L372" i="6"/>
  <c r="M371" i="6"/>
  <c r="L371" i="6"/>
  <c r="M370" i="6"/>
  <c r="L370" i="6"/>
  <c r="M369" i="6"/>
  <c r="L369" i="6"/>
  <c r="M368" i="6"/>
  <c r="L368" i="6"/>
  <c r="M367" i="6"/>
  <c r="L367" i="6"/>
  <c r="M366" i="6"/>
  <c r="L366" i="6"/>
  <c r="M365" i="6"/>
  <c r="L365" i="6"/>
  <c r="M364" i="6"/>
  <c r="L364" i="6"/>
  <c r="M363" i="6"/>
  <c r="L363" i="6"/>
  <c r="M362" i="6"/>
  <c r="L362" i="6"/>
  <c r="M361" i="6"/>
  <c r="L361" i="6"/>
  <c r="M360" i="6"/>
  <c r="L360" i="6"/>
  <c r="M359" i="6"/>
  <c r="L359" i="6"/>
  <c r="M358" i="6"/>
  <c r="L358" i="6"/>
  <c r="M357" i="6"/>
  <c r="L357" i="6"/>
  <c r="M356" i="6"/>
  <c r="L356" i="6"/>
  <c r="M355" i="6"/>
  <c r="L355" i="6"/>
  <c r="M354" i="6"/>
  <c r="L354" i="6"/>
  <c r="M353" i="6"/>
  <c r="L353" i="6"/>
  <c r="M352" i="6"/>
  <c r="L352" i="6"/>
  <c r="M351" i="6"/>
  <c r="L351" i="6"/>
  <c r="M350" i="6"/>
  <c r="L350" i="6"/>
  <c r="M349" i="6"/>
  <c r="L349" i="6"/>
  <c r="M348" i="6"/>
  <c r="L348" i="6"/>
  <c r="M347" i="6"/>
  <c r="L347" i="6"/>
  <c r="M346" i="6"/>
  <c r="L346" i="6"/>
  <c r="M345" i="6"/>
  <c r="L345" i="6"/>
  <c r="C345" i="6"/>
  <c r="M344" i="6"/>
  <c r="L344" i="6"/>
  <c r="N344" i="6" s="1"/>
  <c r="C344" i="6"/>
  <c r="M343" i="6"/>
  <c r="L343" i="6"/>
  <c r="C343" i="6"/>
  <c r="M342" i="6"/>
  <c r="L342" i="6"/>
  <c r="N342" i="6" s="1"/>
  <c r="C342" i="6"/>
  <c r="M341" i="6"/>
  <c r="L341" i="6"/>
  <c r="C341" i="6"/>
  <c r="M340" i="6"/>
  <c r="L340" i="6"/>
  <c r="N340" i="6" s="1"/>
  <c r="C340" i="6"/>
  <c r="M339" i="6"/>
  <c r="L339" i="6"/>
  <c r="C339" i="6"/>
  <c r="M338" i="6"/>
  <c r="L338" i="6"/>
  <c r="N338" i="6" s="1"/>
  <c r="C338" i="6"/>
  <c r="M337" i="6"/>
  <c r="L337" i="6"/>
  <c r="C337" i="6"/>
  <c r="M336" i="6"/>
  <c r="L336" i="6"/>
  <c r="N336" i="6" s="1"/>
  <c r="C336" i="6"/>
  <c r="M335" i="6"/>
  <c r="L335" i="6"/>
  <c r="C335" i="6"/>
  <c r="M334" i="6"/>
  <c r="L334" i="6"/>
  <c r="N334" i="6" s="1"/>
  <c r="C334" i="6"/>
  <c r="M333" i="6"/>
  <c r="L333" i="6"/>
  <c r="C333" i="6"/>
  <c r="M332" i="6"/>
  <c r="L332" i="6"/>
  <c r="N332" i="6" s="1"/>
  <c r="C332" i="6"/>
  <c r="M331" i="6"/>
  <c r="L331" i="6"/>
  <c r="C331" i="6"/>
  <c r="M330" i="6"/>
  <c r="L330" i="6"/>
  <c r="N330" i="6" s="1"/>
  <c r="C330" i="6"/>
  <c r="M329" i="6"/>
  <c r="L329" i="6"/>
  <c r="C329" i="6"/>
  <c r="M328" i="6"/>
  <c r="L328" i="6"/>
  <c r="N328" i="6" s="1"/>
  <c r="C328" i="6"/>
  <c r="M327" i="6"/>
  <c r="L327" i="6"/>
  <c r="C327" i="6"/>
  <c r="M326" i="6"/>
  <c r="L326" i="6"/>
  <c r="N326" i="6" s="1"/>
  <c r="C326" i="6"/>
  <c r="M325" i="6"/>
  <c r="L325" i="6"/>
  <c r="C325" i="6"/>
  <c r="M324" i="6"/>
  <c r="L324" i="6"/>
  <c r="N324" i="6" s="1"/>
  <c r="C324" i="6"/>
  <c r="M323" i="6"/>
  <c r="L323" i="6"/>
  <c r="C323" i="6"/>
  <c r="M322" i="6"/>
  <c r="L322" i="6"/>
  <c r="N322" i="6" s="1"/>
  <c r="C322" i="6"/>
  <c r="M321" i="6"/>
  <c r="L321" i="6"/>
  <c r="C321" i="6"/>
  <c r="M320" i="6"/>
  <c r="L320" i="6"/>
  <c r="N320" i="6" s="1"/>
  <c r="C320" i="6"/>
  <c r="M319" i="6"/>
  <c r="L319" i="6"/>
  <c r="C319" i="6"/>
  <c r="M318" i="6"/>
  <c r="L318" i="6"/>
  <c r="N318" i="6" s="1"/>
  <c r="C318" i="6"/>
  <c r="M317" i="6"/>
  <c r="L317" i="6"/>
  <c r="M316" i="6"/>
  <c r="L316" i="6"/>
  <c r="M315" i="6"/>
  <c r="L315" i="6"/>
  <c r="M314" i="6"/>
  <c r="L314" i="6"/>
  <c r="M313" i="6"/>
  <c r="L313" i="6"/>
  <c r="M312" i="6"/>
  <c r="L312" i="6"/>
  <c r="M311" i="6"/>
  <c r="L311" i="6"/>
  <c r="M310" i="6"/>
  <c r="L310" i="6"/>
  <c r="M309" i="6"/>
  <c r="L309" i="6"/>
  <c r="M308" i="6"/>
  <c r="L308" i="6"/>
  <c r="M307" i="6"/>
  <c r="L307" i="6"/>
  <c r="M306" i="6"/>
  <c r="L306" i="6"/>
  <c r="M305" i="6"/>
  <c r="L305" i="6"/>
  <c r="M304" i="6"/>
  <c r="L304" i="6"/>
  <c r="M303" i="6"/>
  <c r="L303" i="6"/>
  <c r="M302" i="6"/>
  <c r="L302" i="6"/>
  <c r="M301" i="6"/>
  <c r="L301" i="6"/>
  <c r="M300" i="6"/>
  <c r="L300" i="6"/>
  <c r="M299" i="6"/>
  <c r="L299" i="6"/>
  <c r="M298" i="6"/>
  <c r="L298" i="6"/>
  <c r="M297" i="6"/>
  <c r="L297" i="6"/>
  <c r="M296" i="6"/>
  <c r="L296" i="6"/>
  <c r="M295" i="6"/>
  <c r="L295" i="6"/>
  <c r="M294" i="6"/>
  <c r="L294" i="6"/>
  <c r="M293" i="6"/>
  <c r="L293" i="6"/>
  <c r="M292" i="6"/>
  <c r="L292" i="6"/>
  <c r="M291" i="6"/>
  <c r="L291" i="6"/>
  <c r="M290" i="6"/>
  <c r="L290" i="6"/>
  <c r="M289" i="6"/>
  <c r="L289" i="6"/>
  <c r="M288" i="6"/>
  <c r="L288" i="6"/>
  <c r="M287" i="6"/>
  <c r="L287" i="6"/>
  <c r="C287" i="6"/>
  <c r="M286" i="6"/>
  <c r="L286" i="6"/>
  <c r="C286" i="6"/>
  <c r="M285" i="6"/>
  <c r="L285" i="6"/>
  <c r="C285" i="6"/>
  <c r="M284" i="6"/>
  <c r="L284" i="6"/>
  <c r="C284" i="6"/>
  <c r="M283" i="6"/>
  <c r="L283" i="6"/>
  <c r="C283" i="6"/>
  <c r="M282" i="6"/>
  <c r="L282" i="6"/>
  <c r="C282" i="6"/>
  <c r="M281" i="6"/>
  <c r="L281" i="6"/>
  <c r="C281" i="6"/>
  <c r="M280" i="6"/>
  <c r="L280" i="6"/>
  <c r="C280" i="6"/>
  <c r="M279" i="6"/>
  <c r="L279" i="6"/>
  <c r="C279" i="6"/>
  <c r="M278" i="6"/>
  <c r="L278" i="6"/>
  <c r="C278" i="6"/>
  <c r="M277" i="6"/>
  <c r="L277" i="6"/>
  <c r="C277" i="6"/>
  <c r="M276" i="6"/>
  <c r="L276" i="6"/>
  <c r="C276" i="6"/>
  <c r="M275" i="6"/>
  <c r="L275" i="6"/>
  <c r="C275" i="6"/>
  <c r="M274" i="6"/>
  <c r="L274" i="6"/>
  <c r="C274" i="6"/>
  <c r="M273" i="6"/>
  <c r="L273" i="6"/>
  <c r="C273" i="6"/>
  <c r="M272" i="6"/>
  <c r="L272" i="6"/>
  <c r="C272" i="6"/>
  <c r="M271" i="6"/>
  <c r="L271" i="6"/>
  <c r="C271" i="6"/>
  <c r="M270" i="6"/>
  <c r="L270" i="6"/>
  <c r="C270" i="6"/>
  <c r="M269" i="6"/>
  <c r="L269" i="6"/>
  <c r="C269" i="6"/>
  <c r="M268" i="6"/>
  <c r="L268" i="6"/>
  <c r="C268" i="6"/>
  <c r="M267" i="6"/>
  <c r="L267" i="6"/>
  <c r="C267" i="6"/>
  <c r="M266" i="6"/>
  <c r="L266" i="6"/>
  <c r="C266" i="6"/>
  <c r="M265" i="6"/>
  <c r="L265" i="6"/>
  <c r="C265" i="6"/>
  <c r="M264" i="6"/>
  <c r="L264" i="6"/>
  <c r="C264" i="6"/>
  <c r="M263" i="6"/>
  <c r="L263" i="6"/>
  <c r="C263" i="6"/>
  <c r="M262" i="6"/>
  <c r="L262" i="6"/>
  <c r="C262" i="6"/>
  <c r="M261" i="6"/>
  <c r="L261" i="6"/>
  <c r="C261" i="6"/>
  <c r="M260" i="6"/>
  <c r="L260" i="6"/>
  <c r="C260" i="6"/>
  <c r="K259" i="6"/>
  <c r="J259" i="6"/>
  <c r="I259" i="6"/>
  <c r="H259" i="6"/>
  <c r="G259" i="6"/>
  <c r="F259" i="6"/>
  <c r="E259" i="6"/>
  <c r="D259" i="6"/>
  <c r="C259" i="6"/>
  <c r="M258" i="6"/>
  <c r="L258" i="6"/>
  <c r="N258" i="6" s="1"/>
  <c r="M257" i="6"/>
  <c r="L257" i="6"/>
  <c r="N257" i="6" s="1"/>
  <c r="M256" i="6"/>
  <c r="L256" i="6"/>
  <c r="M255" i="6"/>
  <c r="L255" i="6"/>
  <c r="N255" i="6" s="1"/>
  <c r="M254" i="6"/>
  <c r="L254" i="6"/>
  <c r="N254" i="6" s="1"/>
  <c r="M253" i="6"/>
  <c r="L253" i="6"/>
  <c r="N253" i="6" s="1"/>
  <c r="M252" i="6"/>
  <c r="L252" i="6"/>
  <c r="M251" i="6"/>
  <c r="L251" i="6"/>
  <c r="N251" i="6" s="1"/>
  <c r="M250" i="6"/>
  <c r="L250" i="6"/>
  <c r="N250" i="6" s="1"/>
  <c r="M249" i="6"/>
  <c r="L249" i="6"/>
  <c r="N249" i="6" s="1"/>
  <c r="M248" i="6"/>
  <c r="L248" i="6"/>
  <c r="M247" i="6"/>
  <c r="L247" i="6"/>
  <c r="N247" i="6" s="1"/>
  <c r="M246" i="6"/>
  <c r="L246" i="6"/>
  <c r="N246" i="6" s="1"/>
  <c r="M245" i="6"/>
  <c r="L245" i="6"/>
  <c r="N245" i="6" s="1"/>
  <c r="M244" i="6"/>
  <c r="L244" i="6"/>
  <c r="M243" i="6"/>
  <c r="L243" i="6"/>
  <c r="N243" i="6" s="1"/>
  <c r="M242" i="6"/>
  <c r="L242" i="6"/>
  <c r="N242" i="6" s="1"/>
  <c r="M241" i="6"/>
  <c r="L241" i="6"/>
  <c r="N241" i="6" s="1"/>
  <c r="M240" i="6"/>
  <c r="L240" i="6"/>
  <c r="M239" i="6"/>
  <c r="L239" i="6"/>
  <c r="N239" i="6" s="1"/>
  <c r="M238" i="6"/>
  <c r="L238" i="6"/>
  <c r="N238" i="6" s="1"/>
  <c r="M237" i="6"/>
  <c r="L237" i="6"/>
  <c r="N237" i="6" s="1"/>
  <c r="M236" i="6"/>
  <c r="L236" i="6"/>
  <c r="M235" i="6"/>
  <c r="L235" i="6"/>
  <c r="N235" i="6" s="1"/>
  <c r="M234" i="6"/>
  <c r="L234" i="6"/>
  <c r="N234" i="6" s="1"/>
  <c r="M233" i="6"/>
  <c r="L233" i="6"/>
  <c r="N233" i="6" s="1"/>
  <c r="M232" i="6"/>
  <c r="L232" i="6"/>
  <c r="M231" i="6"/>
  <c r="L231" i="6"/>
  <c r="N231" i="6" s="1"/>
  <c r="K230" i="6"/>
  <c r="J230" i="6"/>
  <c r="I230" i="6"/>
  <c r="H230" i="6"/>
  <c r="G230" i="6"/>
  <c r="F230" i="6"/>
  <c r="E230" i="6"/>
  <c r="D230" i="6"/>
  <c r="M229" i="6"/>
  <c r="L229" i="6"/>
  <c r="N229" i="6" s="1"/>
  <c r="M228" i="6"/>
  <c r="L228" i="6"/>
  <c r="N228" i="6" s="1"/>
  <c r="M227" i="6"/>
  <c r="L227" i="6"/>
  <c r="N227" i="6" s="1"/>
  <c r="M226" i="6"/>
  <c r="L226" i="6"/>
  <c r="N226" i="6" s="1"/>
  <c r="M225" i="6"/>
  <c r="L225" i="6"/>
  <c r="N225" i="6" s="1"/>
  <c r="M224" i="6"/>
  <c r="L224" i="6"/>
  <c r="N224" i="6" s="1"/>
  <c r="M223" i="6"/>
  <c r="L223" i="6"/>
  <c r="N223" i="6" s="1"/>
  <c r="M222" i="6"/>
  <c r="L222" i="6"/>
  <c r="N222" i="6" s="1"/>
  <c r="M221" i="6"/>
  <c r="L221" i="6"/>
  <c r="N221" i="6" s="1"/>
  <c r="M220" i="6"/>
  <c r="L220" i="6"/>
  <c r="N220" i="6" s="1"/>
  <c r="M219" i="6"/>
  <c r="L219" i="6"/>
  <c r="N219" i="6" s="1"/>
  <c r="M218" i="6"/>
  <c r="L218" i="6"/>
  <c r="N218" i="6" s="1"/>
  <c r="M217" i="6"/>
  <c r="L217" i="6"/>
  <c r="N217" i="6" s="1"/>
  <c r="M216" i="6"/>
  <c r="L216" i="6"/>
  <c r="N216" i="6" s="1"/>
  <c r="M215" i="6"/>
  <c r="L215" i="6"/>
  <c r="N215" i="6" s="1"/>
  <c r="M214" i="6"/>
  <c r="L214" i="6"/>
  <c r="N214" i="6" s="1"/>
  <c r="M213" i="6"/>
  <c r="L213" i="6"/>
  <c r="N213" i="6" s="1"/>
  <c r="M212" i="6"/>
  <c r="L212" i="6"/>
  <c r="N212" i="6" s="1"/>
  <c r="M211" i="6"/>
  <c r="L211" i="6"/>
  <c r="N211" i="6" s="1"/>
  <c r="M210" i="6"/>
  <c r="L210" i="6"/>
  <c r="N210" i="6" s="1"/>
  <c r="M209" i="6"/>
  <c r="L209" i="6"/>
  <c r="N209" i="6" s="1"/>
  <c r="M208" i="6"/>
  <c r="L208" i="6"/>
  <c r="N208" i="6" s="1"/>
  <c r="M207" i="6"/>
  <c r="L207" i="6"/>
  <c r="N207" i="6" s="1"/>
  <c r="M206" i="6"/>
  <c r="L206" i="6"/>
  <c r="N206" i="6" s="1"/>
  <c r="M205" i="6"/>
  <c r="L205" i="6"/>
  <c r="N205" i="6" s="1"/>
  <c r="M204" i="6"/>
  <c r="L204" i="6"/>
  <c r="N204" i="6" s="1"/>
  <c r="M203" i="6"/>
  <c r="L203" i="6"/>
  <c r="N203" i="6" s="1"/>
  <c r="M202" i="6"/>
  <c r="L202" i="6"/>
  <c r="N202" i="6" s="1"/>
  <c r="K201" i="6"/>
  <c r="J201" i="6"/>
  <c r="I201" i="6"/>
  <c r="H201" i="6"/>
  <c r="G201" i="6"/>
  <c r="F201" i="6"/>
  <c r="E201" i="6"/>
  <c r="D201" i="6"/>
  <c r="M200" i="6"/>
  <c r="L200" i="6"/>
  <c r="N200" i="6" s="1"/>
  <c r="M199" i="6"/>
  <c r="L199" i="6"/>
  <c r="N199" i="6" s="1"/>
  <c r="M198" i="6"/>
  <c r="L198" i="6"/>
  <c r="N198" i="6" s="1"/>
  <c r="M197" i="6"/>
  <c r="L197" i="6"/>
  <c r="N197" i="6" s="1"/>
  <c r="M196" i="6"/>
  <c r="L196" i="6"/>
  <c r="N196" i="6" s="1"/>
  <c r="M195" i="6"/>
  <c r="L195" i="6"/>
  <c r="N195" i="6" s="1"/>
  <c r="M194" i="6"/>
  <c r="L194" i="6"/>
  <c r="N194" i="6" s="1"/>
  <c r="M193" i="6"/>
  <c r="L193" i="6"/>
  <c r="N193" i="6" s="1"/>
  <c r="M192" i="6"/>
  <c r="L192" i="6"/>
  <c r="N192" i="6" s="1"/>
  <c r="M191" i="6"/>
  <c r="L191" i="6"/>
  <c r="N191" i="6" s="1"/>
  <c r="M190" i="6"/>
  <c r="L190" i="6"/>
  <c r="N190" i="6" s="1"/>
  <c r="M189" i="6"/>
  <c r="L189" i="6"/>
  <c r="N189" i="6" s="1"/>
  <c r="M188" i="6"/>
  <c r="L188" i="6"/>
  <c r="N188" i="6" s="1"/>
  <c r="M187" i="6"/>
  <c r="L187" i="6"/>
  <c r="N187" i="6" s="1"/>
  <c r="M186" i="6"/>
  <c r="L186" i="6"/>
  <c r="N186" i="6" s="1"/>
  <c r="M185" i="6"/>
  <c r="L185" i="6"/>
  <c r="N185" i="6" s="1"/>
  <c r="M184" i="6"/>
  <c r="L184" i="6"/>
  <c r="N184" i="6" s="1"/>
  <c r="M183" i="6"/>
  <c r="L183" i="6"/>
  <c r="N183" i="6" s="1"/>
  <c r="M182" i="6"/>
  <c r="L182" i="6"/>
  <c r="N182" i="6" s="1"/>
  <c r="M181" i="6"/>
  <c r="L181" i="6"/>
  <c r="N181" i="6" s="1"/>
  <c r="M180" i="6"/>
  <c r="L180" i="6"/>
  <c r="N180" i="6" s="1"/>
  <c r="M179" i="6"/>
  <c r="L179" i="6"/>
  <c r="N179" i="6" s="1"/>
  <c r="M178" i="6"/>
  <c r="L178" i="6"/>
  <c r="N178" i="6" s="1"/>
  <c r="M177" i="6"/>
  <c r="L177" i="6"/>
  <c r="N177" i="6" s="1"/>
  <c r="M176" i="6"/>
  <c r="L176" i="6"/>
  <c r="N176" i="6" s="1"/>
  <c r="M175" i="6"/>
  <c r="L175" i="6"/>
  <c r="N175" i="6" s="1"/>
  <c r="M174" i="6"/>
  <c r="L174" i="6"/>
  <c r="N174" i="6" s="1"/>
  <c r="M173" i="6"/>
  <c r="L173" i="6"/>
  <c r="N173" i="6" s="1"/>
  <c r="K172" i="6"/>
  <c r="J172" i="6"/>
  <c r="I172" i="6"/>
  <c r="H172" i="6"/>
  <c r="G172" i="6"/>
  <c r="F172" i="6"/>
  <c r="E172" i="6"/>
  <c r="D172" i="6"/>
  <c r="M171" i="6"/>
  <c r="L171" i="6"/>
  <c r="N171" i="6" s="1"/>
  <c r="C171" i="6"/>
  <c r="M170" i="6"/>
  <c r="L170" i="6"/>
  <c r="C170" i="6"/>
  <c r="M169" i="6"/>
  <c r="L169" i="6"/>
  <c r="N169" i="6" s="1"/>
  <c r="C169" i="6"/>
  <c r="M168" i="6"/>
  <c r="L168" i="6"/>
  <c r="C168" i="6"/>
  <c r="M167" i="6"/>
  <c r="L167" i="6"/>
  <c r="N167" i="6" s="1"/>
  <c r="C167" i="6"/>
  <c r="M166" i="6"/>
  <c r="L166" i="6"/>
  <c r="C166" i="6"/>
  <c r="M165" i="6"/>
  <c r="L165" i="6"/>
  <c r="N165" i="6" s="1"/>
  <c r="C165" i="6"/>
  <c r="M164" i="6"/>
  <c r="L164" i="6"/>
  <c r="C164" i="6"/>
  <c r="M163" i="6"/>
  <c r="L163" i="6"/>
  <c r="N163" i="6" s="1"/>
  <c r="C163" i="6"/>
  <c r="M162" i="6"/>
  <c r="L162" i="6"/>
  <c r="C162" i="6"/>
  <c r="M161" i="6"/>
  <c r="L161" i="6"/>
  <c r="N161" i="6" s="1"/>
  <c r="C161" i="6"/>
  <c r="M160" i="6"/>
  <c r="L160" i="6"/>
  <c r="C160" i="6"/>
  <c r="M159" i="6"/>
  <c r="L159" i="6"/>
  <c r="N159" i="6" s="1"/>
  <c r="C159" i="6"/>
  <c r="M158" i="6"/>
  <c r="L158" i="6"/>
  <c r="C158" i="6"/>
  <c r="M157" i="6"/>
  <c r="L157" i="6"/>
  <c r="N157" i="6" s="1"/>
  <c r="C157" i="6"/>
  <c r="M156" i="6"/>
  <c r="L156" i="6"/>
  <c r="C156" i="6"/>
  <c r="M155" i="6"/>
  <c r="L155" i="6"/>
  <c r="N155" i="6" s="1"/>
  <c r="C155" i="6"/>
  <c r="M154" i="6"/>
  <c r="L154" i="6"/>
  <c r="C154" i="6"/>
  <c r="M153" i="6"/>
  <c r="L153" i="6"/>
  <c r="N153" i="6" s="1"/>
  <c r="C153" i="6"/>
  <c r="M152" i="6"/>
  <c r="L152" i="6"/>
  <c r="C152" i="6"/>
  <c r="M151" i="6"/>
  <c r="L151" i="6"/>
  <c r="N151" i="6" s="1"/>
  <c r="C151" i="6"/>
  <c r="M150" i="6"/>
  <c r="L150" i="6"/>
  <c r="C150" i="6"/>
  <c r="M149" i="6"/>
  <c r="L149" i="6"/>
  <c r="N149" i="6" s="1"/>
  <c r="C149" i="6"/>
  <c r="M148" i="6"/>
  <c r="L148" i="6"/>
  <c r="C148" i="6"/>
  <c r="M147" i="6"/>
  <c r="L147" i="6"/>
  <c r="N147" i="6" s="1"/>
  <c r="C147" i="6"/>
  <c r="M146" i="6"/>
  <c r="L146" i="6"/>
  <c r="C146" i="6"/>
  <c r="M145" i="6"/>
  <c r="L145" i="6"/>
  <c r="N145" i="6" s="1"/>
  <c r="C145" i="6"/>
  <c r="M144" i="6"/>
  <c r="L144" i="6"/>
  <c r="C144" i="6"/>
  <c r="K143" i="6"/>
  <c r="J143" i="6"/>
  <c r="I143" i="6"/>
  <c r="H143" i="6"/>
  <c r="G143" i="6"/>
  <c r="F143" i="6"/>
  <c r="F142" i="6" s="1"/>
  <c r="E143" i="6"/>
  <c r="D143" i="6"/>
  <c r="M142" i="6"/>
  <c r="M141" i="6"/>
  <c r="M140" i="6"/>
  <c r="M139" i="6"/>
  <c r="M138" i="6"/>
  <c r="M137" i="6"/>
  <c r="M136" i="6"/>
  <c r="M135" i="6"/>
  <c r="M134" i="6"/>
  <c r="M133" i="6"/>
  <c r="M132" i="6"/>
  <c r="M131" i="6"/>
  <c r="M130" i="6"/>
  <c r="M129" i="6"/>
  <c r="M128" i="6"/>
  <c r="M127" i="6"/>
  <c r="M126" i="6"/>
  <c r="M125" i="6"/>
  <c r="M124" i="6"/>
  <c r="M123" i="6"/>
  <c r="M122" i="6"/>
  <c r="M121" i="6"/>
  <c r="M120" i="6"/>
  <c r="M119" i="6"/>
  <c r="M118" i="6"/>
  <c r="M117" i="6"/>
  <c r="M116" i="6"/>
  <c r="M115" i="6"/>
  <c r="M114" i="6"/>
  <c r="L114" i="6"/>
  <c r="N114" i="6" s="1"/>
  <c r="M113" i="6"/>
  <c r="L113" i="6"/>
  <c r="N113" i="6" s="1"/>
  <c r="M112" i="6"/>
  <c r="L112" i="6"/>
  <c r="N112" i="6" s="1"/>
  <c r="M111" i="6"/>
  <c r="L111" i="6"/>
  <c r="N111" i="6" s="1"/>
  <c r="M110" i="6"/>
  <c r="L110" i="6"/>
  <c r="N110" i="6" s="1"/>
  <c r="M109" i="6"/>
  <c r="L109" i="6"/>
  <c r="N109" i="6" s="1"/>
  <c r="M108" i="6"/>
  <c r="L108" i="6"/>
  <c r="N108" i="6" s="1"/>
  <c r="M107" i="6"/>
  <c r="L107" i="6"/>
  <c r="N107" i="6" s="1"/>
  <c r="M106" i="6"/>
  <c r="L106" i="6"/>
  <c r="N106" i="6" s="1"/>
  <c r="M105" i="6"/>
  <c r="L105" i="6"/>
  <c r="N105" i="6" s="1"/>
  <c r="M104" i="6"/>
  <c r="L104" i="6"/>
  <c r="N104" i="6" s="1"/>
  <c r="M103" i="6"/>
  <c r="L103" i="6"/>
  <c r="N103" i="6" s="1"/>
  <c r="M102" i="6"/>
  <c r="L102" i="6"/>
  <c r="N102" i="6" s="1"/>
  <c r="M101" i="6"/>
  <c r="L101" i="6"/>
  <c r="N101" i="6" s="1"/>
  <c r="M100" i="6"/>
  <c r="L100" i="6"/>
  <c r="N100" i="6" s="1"/>
  <c r="M99" i="6"/>
  <c r="L99" i="6"/>
  <c r="N99" i="6" s="1"/>
  <c r="M98" i="6"/>
  <c r="L98" i="6"/>
  <c r="N98" i="6" s="1"/>
  <c r="M97" i="6"/>
  <c r="L97" i="6"/>
  <c r="N97" i="6" s="1"/>
  <c r="M96" i="6"/>
  <c r="L96" i="6"/>
  <c r="N96" i="6" s="1"/>
  <c r="M95" i="6"/>
  <c r="L95" i="6"/>
  <c r="N95" i="6" s="1"/>
  <c r="M94" i="6"/>
  <c r="L94" i="6"/>
  <c r="N94" i="6" s="1"/>
  <c r="M93" i="6"/>
  <c r="L93" i="6"/>
  <c r="N93" i="6" s="1"/>
  <c r="M92" i="6"/>
  <c r="L92" i="6"/>
  <c r="N92" i="6" s="1"/>
  <c r="M91" i="6"/>
  <c r="L91" i="6"/>
  <c r="N91" i="6" s="1"/>
  <c r="M90" i="6"/>
  <c r="L90" i="6"/>
  <c r="N90" i="6" s="1"/>
  <c r="M89" i="6"/>
  <c r="L89" i="6"/>
  <c r="N89" i="6" s="1"/>
  <c r="M88" i="6"/>
  <c r="L88" i="6"/>
  <c r="N88" i="6" s="1"/>
  <c r="M87" i="6"/>
  <c r="L87" i="6"/>
  <c r="N87" i="6" s="1"/>
  <c r="M86" i="6"/>
  <c r="L86" i="6"/>
  <c r="N86" i="6" s="1"/>
  <c r="M85" i="6"/>
  <c r="L85" i="6"/>
  <c r="N85" i="6" s="1"/>
  <c r="N76" i="6"/>
  <c r="M76" i="6"/>
  <c r="O76" i="6" s="1"/>
  <c r="N75" i="6"/>
  <c r="M75" i="6"/>
  <c r="O75" i="6" s="1"/>
  <c r="L74" i="6"/>
  <c r="N74" i="6" s="1"/>
  <c r="K74" i="6"/>
  <c r="J74" i="6"/>
  <c r="I74" i="6"/>
  <c r="H74" i="6"/>
  <c r="G74" i="6"/>
  <c r="F74" i="6"/>
  <c r="E74" i="6"/>
  <c r="N73" i="6"/>
  <c r="M73" i="6"/>
  <c r="N72" i="6"/>
  <c r="M72" i="6"/>
  <c r="N71" i="6"/>
  <c r="M71" i="6"/>
  <c r="N70" i="6"/>
  <c r="M70" i="6"/>
  <c r="N69" i="6"/>
  <c r="M69" i="6"/>
  <c r="N68" i="6"/>
  <c r="L68" i="6"/>
  <c r="K68" i="6"/>
  <c r="J68" i="6"/>
  <c r="I68" i="6"/>
  <c r="H68" i="6"/>
  <c r="G68" i="6"/>
  <c r="F68" i="6"/>
  <c r="E68" i="6"/>
  <c r="N67" i="6"/>
  <c r="M67" i="6"/>
  <c r="O67" i="6" s="1"/>
  <c r="N66" i="6"/>
  <c r="M66" i="6"/>
  <c r="N65" i="6"/>
  <c r="M65" i="6"/>
  <c r="O65" i="6" s="1"/>
  <c r="N64" i="6"/>
  <c r="M64" i="6"/>
  <c r="O64" i="6" s="1"/>
  <c r="N63" i="6"/>
  <c r="M63" i="6"/>
  <c r="O63" i="6" s="1"/>
  <c r="L62" i="6"/>
  <c r="N62" i="6" s="1"/>
  <c r="K62" i="6"/>
  <c r="J62" i="6"/>
  <c r="I62" i="6"/>
  <c r="H62" i="6"/>
  <c r="G62" i="6"/>
  <c r="F62" i="6"/>
  <c r="E62" i="6"/>
  <c r="N61" i="6"/>
  <c r="M61" i="6"/>
  <c r="N60" i="6"/>
  <c r="M60" i="6"/>
  <c r="N59" i="6"/>
  <c r="M59" i="6"/>
  <c r="N58" i="6"/>
  <c r="M58" i="6"/>
  <c r="L57" i="6"/>
  <c r="K57" i="6"/>
  <c r="J57" i="6"/>
  <c r="I57" i="6"/>
  <c r="H57" i="6"/>
  <c r="G57" i="6"/>
  <c r="F57" i="6"/>
  <c r="E57" i="6"/>
  <c r="N56" i="6"/>
  <c r="M56" i="6"/>
  <c r="N55" i="6"/>
  <c r="M55" i="6"/>
  <c r="N54" i="6"/>
  <c r="L54" i="6"/>
  <c r="K54" i="6"/>
  <c r="J54" i="6"/>
  <c r="I54" i="6"/>
  <c r="H54" i="6"/>
  <c r="G54" i="6"/>
  <c r="F54" i="6"/>
  <c r="E54" i="6"/>
  <c r="N53" i="6"/>
  <c r="M53" i="6"/>
  <c r="O53" i="6" s="1"/>
  <c r="N52" i="6"/>
  <c r="M52" i="6"/>
  <c r="L51" i="6"/>
  <c r="K51" i="6"/>
  <c r="J51" i="6"/>
  <c r="I51" i="6"/>
  <c r="H51" i="6"/>
  <c r="G51" i="6"/>
  <c r="F51" i="6"/>
  <c r="E51" i="6"/>
  <c r="N50" i="6"/>
  <c r="M50" i="6"/>
  <c r="N49" i="6"/>
  <c r="M49" i="6"/>
  <c r="O49" i="6" s="1"/>
  <c r="L48" i="6"/>
  <c r="K48" i="6"/>
  <c r="J48" i="6"/>
  <c r="I48" i="6"/>
  <c r="G48" i="6"/>
  <c r="F48" i="6"/>
  <c r="E48" i="6"/>
  <c r="N47" i="6"/>
  <c r="M47" i="6"/>
  <c r="N46" i="6"/>
  <c r="M46" i="6"/>
  <c r="N45" i="6"/>
  <c r="L45" i="6"/>
  <c r="K45" i="6"/>
  <c r="J45" i="6"/>
  <c r="I45" i="6"/>
  <c r="H45" i="6"/>
  <c r="G45" i="6"/>
  <c r="F45" i="6"/>
  <c r="E45" i="6"/>
  <c r="N44" i="6"/>
  <c r="M44" i="6"/>
  <c r="O44" i="6" s="1"/>
  <c r="N43" i="6"/>
  <c r="M43" i="6"/>
  <c r="L42" i="6"/>
  <c r="K42" i="6"/>
  <c r="J42" i="6"/>
  <c r="I42" i="6"/>
  <c r="H42" i="6"/>
  <c r="G42" i="6"/>
  <c r="F42" i="6"/>
  <c r="E42" i="6"/>
  <c r="N41" i="6"/>
  <c r="M41" i="6"/>
  <c r="N40" i="6"/>
  <c r="M40" i="6"/>
  <c r="O40" i="6" s="1"/>
  <c r="N39" i="6"/>
  <c r="M39" i="6"/>
  <c r="O39" i="6" s="1"/>
  <c r="N38" i="6"/>
  <c r="M38" i="6"/>
  <c r="O38" i="6" s="1"/>
  <c r="L37" i="6"/>
  <c r="N37" i="6" s="1"/>
  <c r="K37" i="6"/>
  <c r="J37" i="6"/>
  <c r="F37" i="6"/>
  <c r="E37" i="6"/>
  <c r="N36" i="6"/>
  <c r="M36" i="6"/>
  <c r="N35" i="6"/>
  <c r="M35" i="6"/>
  <c r="O35" i="6" s="1"/>
  <c r="N34" i="6"/>
  <c r="M34" i="6"/>
  <c r="O34" i="6" s="1"/>
  <c r="N33" i="6"/>
  <c r="M33" i="6"/>
  <c r="O33" i="6" s="1"/>
  <c r="N32" i="6"/>
  <c r="M32" i="6"/>
  <c r="L31" i="6"/>
  <c r="K31" i="6"/>
  <c r="J31" i="6"/>
  <c r="I31" i="6"/>
  <c r="H31" i="6"/>
  <c r="G31" i="6"/>
  <c r="F31" i="6"/>
  <c r="E31" i="6"/>
  <c r="N30" i="6"/>
  <c r="M30" i="6"/>
  <c r="N29" i="6"/>
  <c r="M29" i="6"/>
  <c r="O29" i="6" s="1"/>
  <c r="N28" i="6"/>
  <c r="M28" i="6"/>
  <c r="O28" i="6" s="1"/>
  <c r="N27" i="6"/>
  <c r="M27" i="6"/>
  <c r="O27" i="6" s="1"/>
  <c r="N26" i="6"/>
  <c r="M26" i="6"/>
  <c r="L25" i="6"/>
  <c r="K25" i="6"/>
  <c r="J25" i="6"/>
  <c r="I25" i="6"/>
  <c r="H25" i="6"/>
  <c r="G25" i="6"/>
  <c r="F25" i="6"/>
  <c r="E25" i="6"/>
  <c r="N24" i="6"/>
  <c r="M24" i="6"/>
  <c r="N23" i="6"/>
  <c r="M23" i="6"/>
  <c r="O23" i="6" s="1"/>
  <c r="L22" i="6"/>
  <c r="K22" i="6"/>
  <c r="J22" i="6"/>
  <c r="I22" i="6"/>
  <c r="H22" i="6"/>
  <c r="G22" i="6"/>
  <c r="F22" i="6"/>
  <c r="E22" i="6"/>
  <c r="N21" i="6"/>
  <c r="M21" i="6"/>
  <c r="O21" i="6" s="1"/>
  <c r="N20" i="6"/>
  <c r="M20" i="6"/>
  <c r="O20" i="6" s="1"/>
  <c r="N19" i="6"/>
  <c r="M19" i="6"/>
  <c r="O19" i="6" s="1"/>
  <c r="N18" i="6"/>
  <c r="M18" i="6"/>
  <c r="L17" i="6"/>
  <c r="K17" i="6"/>
  <c r="J17" i="6"/>
  <c r="I17" i="6"/>
  <c r="H17" i="6"/>
  <c r="G17" i="6"/>
  <c r="F17" i="6"/>
  <c r="E17" i="6"/>
  <c r="N16" i="6"/>
  <c r="M16" i="6"/>
  <c r="N15" i="6"/>
  <c r="M15" i="6"/>
  <c r="O15" i="6" s="1"/>
  <c r="N14" i="6"/>
  <c r="M14" i="6"/>
  <c r="O14" i="6" s="1"/>
  <c r="N13" i="6"/>
  <c r="M13" i="6"/>
  <c r="O13" i="6" s="1"/>
  <c r="L12" i="6"/>
  <c r="N12" i="6" s="1"/>
  <c r="K12" i="6"/>
  <c r="J12" i="6"/>
  <c r="I12" i="6"/>
  <c r="H12" i="6"/>
  <c r="G12" i="6"/>
  <c r="F12" i="6"/>
  <c r="E12" i="6"/>
  <c r="M377" i="6" l="1"/>
  <c r="L378" i="6"/>
  <c r="M379" i="6"/>
  <c r="L380" i="6"/>
  <c r="M381" i="6"/>
  <c r="M382" i="6"/>
  <c r="L383" i="6"/>
  <c r="M384" i="6"/>
  <c r="L385" i="6"/>
  <c r="M386" i="6"/>
  <c r="L387" i="6"/>
  <c r="M388" i="6"/>
  <c r="L389" i="6"/>
  <c r="M390" i="6"/>
  <c r="L391" i="6"/>
  <c r="M392" i="6"/>
  <c r="L393" i="6"/>
  <c r="M394" i="6"/>
  <c r="L395" i="6"/>
  <c r="M396" i="6"/>
  <c r="L397" i="6"/>
  <c r="M398" i="6"/>
  <c r="L399" i="6"/>
  <c r="M400" i="6"/>
  <c r="L401" i="6"/>
  <c r="M402" i="6"/>
  <c r="L403" i="6"/>
  <c r="M376" i="6"/>
  <c r="L377" i="6"/>
  <c r="N377" i="6" s="1"/>
  <c r="M378" i="6"/>
  <c r="L379" i="6"/>
  <c r="N379" i="6" s="1"/>
  <c r="M380" i="6"/>
  <c r="L381" i="6"/>
  <c r="N381" i="6" s="1"/>
  <c r="L382" i="6"/>
  <c r="N382" i="6" s="1"/>
  <c r="M383" i="6"/>
  <c r="L384" i="6"/>
  <c r="N384" i="6" s="1"/>
  <c r="M385" i="6"/>
  <c r="L386" i="6"/>
  <c r="N386" i="6" s="1"/>
  <c r="M387" i="6"/>
  <c r="L388" i="6"/>
  <c r="N388" i="6" s="1"/>
  <c r="M389" i="6"/>
  <c r="L390" i="6"/>
  <c r="N390" i="6" s="1"/>
  <c r="M391" i="6"/>
  <c r="L392" i="6"/>
  <c r="N392" i="6" s="1"/>
  <c r="M393" i="6"/>
  <c r="L394" i="6"/>
  <c r="N394" i="6" s="1"/>
  <c r="M395" i="6"/>
  <c r="L396" i="6"/>
  <c r="N396" i="6" s="1"/>
  <c r="M397" i="6"/>
  <c r="L398" i="6"/>
  <c r="N398" i="6" s="1"/>
  <c r="M399" i="6"/>
  <c r="L400" i="6"/>
  <c r="N400" i="6" s="1"/>
  <c r="M401" i="6"/>
  <c r="L402" i="6"/>
  <c r="N402" i="6" s="1"/>
  <c r="M403" i="6"/>
  <c r="Q251" i="5"/>
  <c r="L142" i="6"/>
  <c r="N142" i="6" s="1"/>
  <c r="F141" i="6"/>
  <c r="M17" i="6"/>
  <c r="M22" i="6"/>
  <c r="M25" i="6"/>
  <c r="M31" i="6"/>
  <c r="O31" i="6" s="1"/>
  <c r="M42" i="6"/>
  <c r="M45" i="6"/>
  <c r="O45" i="6" s="1"/>
  <c r="M51" i="6"/>
  <c r="M54" i="6"/>
  <c r="O54" i="6" s="1"/>
  <c r="N57" i="6"/>
  <c r="M68" i="6"/>
  <c r="O68" i="6" s="1"/>
  <c r="L143" i="6"/>
  <c r="L172" i="6"/>
  <c r="L201" i="6"/>
  <c r="L230" i="6"/>
  <c r="M259" i="6"/>
  <c r="E433" i="6"/>
  <c r="M12" i="6"/>
  <c r="O12" i="6" s="1"/>
  <c r="N17" i="6"/>
  <c r="N22" i="6"/>
  <c r="N25" i="6"/>
  <c r="N31" i="6"/>
  <c r="M37" i="6"/>
  <c r="O37" i="6" s="1"/>
  <c r="N42" i="6"/>
  <c r="O46" i="6"/>
  <c r="O47" i="6"/>
  <c r="N48" i="6"/>
  <c r="N51" i="6"/>
  <c r="O55" i="6"/>
  <c r="O56" i="6"/>
  <c r="E77" i="6"/>
  <c r="G77" i="6"/>
  <c r="I77" i="6"/>
  <c r="K77" i="6"/>
  <c r="O58" i="6"/>
  <c r="O59" i="6"/>
  <c r="O61" i="6"/>
  <c r="M62" i="6"/>
  <c r="O62" i="6" s="1"/>
  <c r="O69" i="6"/>
  <c r="O70" i="6"/>
  <c r="O71" i="6"/>
  <c r="O73" i="6"/>
  <c r="M74" i="6"/>
  <c r="O74" i="6" s="1"/>
  <c r="M143" i="6"/>
  <c r="N144" i="6"/>
  <c r="N146" i="6"/>
  <c r="N148" i="6"/>
  <c r="N150" i="6"/>
  <c r="N152" i="6"/>
  <c r="N154" i="6"/>
  <c r="N156" i="6"/>
  <c r="N158" i="6"/>
  <c r="N160" i="6"/>
  <c r="N162" i="6"/>
  <c r="N164" i="6"/>
  <c r="N166" i="6"/>
  <c r="N168" i="6"/>
  <c r="N170" i="6"/>
  <c r="M172" i="6"/>
  <c r="M201" i="6"/>
  <c r="M230" i="6"/>
  <c r="L259" i="6"/>
  <c r="N261" i="6"/>
  <c r="N263" i="6"/>
  <c r="N265" i="6"/>
  <c r="N267" i="6"/>
  <c r="N269" i="6"/>
  <c r="N271" i="6"/>
  <c r="N273" i="6"/>
  <c r="N275" i="6"/>
  <c r="N277" i="6"/>
  <c r="N279" i="6"/>
  <c r="N281" i="6"/>
  <c r="N283" i="6"/>
  <c r="N285" i="6"/>
  <c r="N287" i="6"/>
  <c r="N288" i="6"/>
  <c r="N290" i="6"/>
  <c r="N291" i="6"/>
  <c r="N292" i="6"/>
  <c r="N294" i="6"/>
  <c r="N295" i="6"/>
  <c r="N296" i="6"/>
  <c r="N298" i="6"/>
  <c r="N299" i="6"/>
  <c r="N301" i="6"/>
  <c r="N302" i="6"/>
  <c r="N303" i="6"/>
  <c r="N305" i="6"/>
  <c r="N306" i="6"/>
  <c r="N307" i="6"/>
  <c r="N309" i="6"/>
  <c r="N310" i="6"/>
  <c r="N311" i="6"/>
  <c r="N313" i="6"/>
  <c r="N314" i="6"/>
  <c r="N315" i="6"/>
  <c r="N317" i="6"/>
  <c r="N319" i="6"/>
  <c r="N321" i="6"/>
  <c r="N323" i="6"/>
  <c r="N325" i="6"/>
  <c r="N327" i="6"/>
  <c r="N329" i="6"/>
  <c r="N331" i="6"/>
  <c r="N333" i="6"/>
  <c r="N335" i="6"/>
  <c r="N337" i="6"/>
  <c r="N339" i="6"/>
  <c r="N341" i="6"/>
  <c r="N343" i="6"/>
  <c r="N345" i="6"/>
  <c r="N346" i="6"/>
  <c r="N347" i="6"/>
  <c r="N348" i="6"/>
  <c r="N349" i="6"/>
  <c r="N350" i="6"/>
  <c r="N351" i="6"/>
  <c r="N352" i="6"/>
  <c r="N353" i="6"/>
  <c r="N354" i="6"/>
  <c r="N355" i="6"/>
  <c r="N356" i="6"/>
  <c r="N357" i="6"/>
  <c r="N358" i="6"/>
  <c r="N359" i="6"/>
  <c r="N360" i="6"/>
  <c r="N361" i="6"/>
  <c r="N362" i="6"/>
  <c r="N363" i="6"/>
  <c r="N364" i="6"/>
  <c r="N365" i="6"/>
  <c r="N366" i="6"/>
  <c r="N367" i="6"/>
  <c r="N368" i="6"/>
  <c r="N369" i="6"/>
  <c r="N370" i="6"/>
  <c r="N371" i="6"/>
  <c r="N372" i="6"/>
  <c r="N373" i="6"/>
  <c r="N374" i="6"/>
  <c r="F433" i="6"/>
  <c r="H433" i="6"/>
  <c r="H434" i="6" s="1"/>
  <c r="D433" i="6"/>
  <c r="G433" i="6"/>
  <c r="I433" i="6"/>
  <c r="D434" i="6"/>
  <c r="N143" i="6"/>
  <c r="N172" i="6"/>
  <c r="N201" i="6"/>
  <c r="N230" i="6"/>
  <c r="J433" i="6"/>
  <c r="L375" i="6"/>
  <c r="N375" i="6" s="1"/>
  <c r="L376" i="6"/>
  <c r="K433" i="6"/>
  <c r="M433" i="6" s="1"/>
  <c r="M404" i="6"/>
  <c r="N232" i="6"/>
  <c r="N236" i="6"/>
  <c r="N240" i="6"/>
  <c r="N244" i="6"/>
  <c r="N248" i="6"/>
  <c r="N252" i="6"/>
  <c r="N256" i="6"/>
  <c r="N259" i="6"/>
  <c r="N260" i="6"/>
  <c r="N262" i="6"/>
  <c r="N264" i="6"/>
  <c r="N266" i="6"/>
  <c r="N268" i="6"/>
  <c r="N270" i="6"/>
  <c r="N272" i="6"/>
  <c r="N274" i="6"/>
  <c r="N276" i="6"/>
  <c r="N278" i="6"/>
  <c r="N280" i="6"/>
  <c r="N282" i="6"/>
  <c r="N284" i="6"/>
  <c r="N286" i="6"/>
  <c r="N289" i="6"/>
  <c r="N293" i="6"/>
  <c r="N297" i="6"/>
  <c r="N300" i="6"/>
  <c r="N304" i="6"/>
  <c r="N308" i="6"/>
  <c r="N312" i="6"/>
  <c r="N316" i="6"/>
  <c r="L404" i="6"/>
  <c r="N404" i="6" s="1"/>
  <c r="N406" i="6"/>
  <c r="N410" i="6"/>
  <c r="N414" i="6"/>
  <c r="N418" i="6"/>
  <c r="N422" i="6"/>
  <c r="N426" i="6"/>
  <c r="N430" i="6"/>
  <c r="M77" i="6"/>
  <c r="M57" i="6"/>
  <c r="O57" i="6" s="1"/>
  <c r="O16" i="6"/>
  <c r="O18" i="6"/>
  <c r="O22" i="6"/>
  <c r="O24" i="6"/>
  <c r="O26" i="6"/>
  <c r="O30" i="6"/>
  <c r="O32" i="6"/>
  <c r="O36" i="6"/>
  <c r="O41" i="6"/>
  <c r="O43" i="6"/>
  <c r="M48" i="6"/>
  <c r="O48" i="6" s="1"/>
  <c r="O50" i="6"/>
  <c r="O52" i="6"/>
  <c r="O60" i="6"/>
  <c r="O66" i="6"/>
  <c r="O72" i="6"/>
  <c r="F77" i="6"/>
  <c r="E78" i="6" s="1"/>
  <c r="H77" i="6"/>
  <c r="G78" i="6" s="1"/>
  <c r="J77" i="6"/>
  <c r="I78" i="6" s="1"/>
  <c r="L77" i="6"/>
  <c r="N380" i="6" l="1"/>
  <c r="N378" i="6"/>
  <c r="N376" i="6"/>
  <c r="N403" i="6"/>
  <c r="N401" i="6"/>
  <c r="N399" i="6"/>
  <c r="N397" i="6"/>
  <c r="N395" i="6"/>
  <c r="N393" i="6"/>
  <c r="N391" i="6"/>
  <c r="N389" i="6"/>
  <c r="N387" i="6"/>
  <c r="N385" i="6"/>
  <c r="N383" i="6"/>
  <c r="L141" i="6"/>
  <c r="N141" i="6" s="1"/>
  <c r="F140" i="6"/>
  <c r="N77" i="6"/>
  <c r="F434" i="6"/>
  <c r="O51" i="6"/>
  <c r="O42" i="6"/>
  <c r="O25" i="6"/>
  <c r="O17" i="6"/>
  <c r="J434" i="6"/>
  <c r="L433" i="6"/>
  <c r="K78" i="6"/>
  <c r="M78" i="6" s="1"/>
  <c r="O77" i="6"/>
  <c r="L140" i="6" l="1"/>
  <c r="N140" i="6" s="1"/>
  <c r="F139" i="6"/>
  <c r="L434" i="6"/>
  <c r="N433" i="6"/>
  <c r="L139" i="6" l="1"/>
  <c r="N139" i="6" s="1"/>
  <c r="F138" i="6"/>
  <c r="L138" i="6" l="1"/>
  <c r="N138" i="6" s="1"/>
  <c r="F137" i="6"/>
  <c r="L137" i="6" l="1"/>
  <c r="N137" i="6" s="1"/>
  <c r="F136" i="6"/>
  <c r="L136" i="6" l="1"/>
  <c r="N136" i="6" s="1"/>
  <c r="F135" i="6"/>
  <c r="L135" i="6" l="1"/>
  <c r="N135" i="6" s="1"/>
  <c r="F134" i="6"/>
  <c r="L134" i="6" l="1"/>
  <c r="N134" i="6" s="1"/>
  <c r="F133" i="6"/>
  <c r="L133" i="6" l="1"/>
  <c r="N133" i="6" s="1"/>
  <c r="F132" i="6"/>
  <c r="L132" i="6" l="1"/>
  <c r="N132" i="6" s="1"/>
  <c r="F131" i="6"/>
  <c r="L131" i="6" l="1"/>
  <c r="N131" i="6" s="1"/>
  <c r="F130" i="6"/>
  <c r="L130" i="6" l="1"/>
  <c r="N130" i="6" s="1"/>
  <c r="F129" i="6"/>
  <c r="L129" i="6" l="1"/>
  <c r="N129" i="6" s="1"/>
  <c r="F128" i="6"/>
  <c r="L128" i="6" l="1"/>
  <c r="N128" i="6" s="1"/>
  <c r="F127" i="6"/>
  <c r="L127" i="6" l="1"/>
  <c r="N127" i="6" s="1"/>
  <c r="F126" i="6"/>
  <c r="L126" i="6" l="1"/>
  <c r="N126" i="6" s="1"/>
  <c r="F125" i="6"/>
  <c r="L125" i="6" l="1"/>
  <c r="N125" i="6" s="1"/>
  <c r="F124" i="6"/>
  <c r="L124" i="6" l="1"/>
  <c r="N124" i="6" s="1"/>
  <c r="F123" i="6"/>
  <c r="L123" i="6" l="1"/>
  <c r="N123" i="6" s="1"/>
  <c r="F122" i="6"/>
  <c r="L122" i="6" l="1"/>
  <c r="N122" i="6" s="1"/>
  <c r="F121" i="6"/>
  <c r="L121" i="6" l="1"/>
  <c r="N121" i="6" s="1"/>
  <c r="F120" i="6"/>
  <c r="L120" i="6" l="1"/>
  <c r="N120" i="6" s="1"/>
  <c r="F119" i="6"/>
  <c r="L119" i="6" l="1"/>
  <c r="N119" i="6" s="1"/>
  <c r="F118" i="6"/>
  <c r="L118" i="6" l="1"/>
  <c r="N118" i="6" s="1"/>
  <c r="F117" i="6"/>
  <c r="L117" i="6" l="1"/>
  <c r="N117" i="6" s="1"/>
  <c r="F116" i="6"/>
  <c r="L116" i="6" l="1"/>
  <c r="N116" i="6" s="1"/>
  <c r="F115" i="6"/>
  <c r="L115" i="6" s="1"/>
  <c r="N115" i="6" s="1"/>
  <c r="H41" i="1" l="1"/>
  <c r="N42" i="1"/>
  <c r="O42" i="1"/>
  <c r="D104" i="8"/>
  <c r="E104" i="8"/>
  <c r="F104" i="8"/>
  <c r="G104" i="8"/>
  <c r="H104" i="8"/>
  <c r="I104" i="8"/>
  <c r="J104" i="8"/>
  <c r="K104" i="8"/>
  <c r="L104" i="8"/>
  <c r="C104" i="8"/>
  <c r="M102" i="8"/>
  <c r="D101" i="8"/>
  <c r="E101" i="8"/>
  <c r="F101" i="8"/>
  <c r="C101" i="8"/>
  <c r="D100" i="8"/>
  <c r="E100" i="8"/>
  <c r="F100" i="8"/>
  <c r="G100" i="8"/>
  <c r="H100" i="8"/>
  <c r="I100" i="8"/>
  <c r="J100" i="8"/>
  <c r="K100" i="8"/>
  <c r="L100" i="8"/>
  <c r="C100" i="8"/>
  <c r="D96" i="8"/>
  <c r="E96" i="8"/>
  <c r="F96" i="8"/>
  <c r="G96" i="8"/>
  <c r="H96" i="8"/>
  <c r="I96" i="8"/>
  <c r="J96" i="8"/>
  <c r="K96" i="8"/>
  <c r="L96" i="8"/>
  <c r="C96" i="8"/>
  <c r="M94" i="8"/>
  <c r="D93" i="8"/>
  <c r="E93" i="8"/>
  <c r="F93" i="8"/>
  <c r="C93" i="8"/>
  <c r="D92" i="8"/>
  <c r="E92" i="8"/>
  <c r="F92" i="8"/>
  <c r="G92" i="8"/>
  <c r="H92" i="8"/>
  <c r="I92" i="8"/>
  <c r="J92" i="8"/>
  <c r="K92" i="8"/>
  <c r="M92" i="8" s="1"/>
  <c r="L92" i="8"/>
  <c r="C92" i="8"/>
  <c r="D88" i="8"/>
  <c r="E88" i="8"/>
  <c r="F88" i="8"/>
  <c r="G88" i="8"/>
  <c r="H88" i="8"/>
  <c r="I88" i="8"/>
  <c r="J88" i="8"/>
  <c r="K88" i="8"/>
  <c r="L88" i="8"/>
  <c r="C88" i="8"/>
  <c r="M86" i="8"/>
  <c r="D85" i="8"/>
  <c r="E85" i="8"/>
  <c r="F85" i="8"/>
  <c r="C85" i="8"/>
  <c r="D84" i="8"/>
  <c r="E84" i="8"/>
  <c r="F84" i="8"/>
  <c r="G84" i="8"/>
  <c r="H84" i="8"/>
  <c r="I84" i="8"/>
  <c r="J84" i="8"/>
  <c r="K84" i="8"/>
  <c r="M84" i="8" s="1"/>
  <c r="L84" i="8"/>
  <c r="C84" i="8"/>
  <c r="D80" i="8"/>
  <c r="E80" i="8"/>
  <c r="F80" i="8"/>
  <c r="G80" i="8"/>
  <c r="H80" i="8"/>
  <c r="I80" i="8"/>
  <c r="J80" i="8"/>
  <c r="K80" i="8"/>
  <c r="L80" i="8"/>
  <c r="C80" i="8"/>
  <c r="M78" i="8"/>
  <c r="N78" i="8"/>
  <c r="D77" i="8"/>
  <c r="E77" i="8"/>
  <c r="F77" i="8"/>
  <c r="C77" i="8"/>
  <c r="D72" i="8"/>
  <c r="E72" i="8"/>
  <c r="F72" i="8"/>
  <c r="G72" i="8"/>
  <c r="H72" i="8"/>
  <c r="I72" i="8"/>
  <c r="J72" i="8"/>
  <c r="K72" i="8"/>
  <c r="L72" i="8"/>
  <c r="C72" i="8"/>
  <c r="D68" i="8"/>
  <c r="E68" i="8"/>
  <c r="F68" i="8"/>
  <c r="G68" i="8"/>
  <c r="H68" i="8"/>
  <c r="I68" i="8"/>
  <c r="J68" i="8"/>
  <c r="K68" i="8"/>
  <c r="M68" i="8" s="1"/>
  <c r="L68" i="8"/>
  <c r="C68" i="8"/>
  <c r="D64" i="8"/>
  <c r="E64" i="8"/>
  <c r="F64" i="8"/>
  <c r="G64" i="8"/>
  <c r="H64" i="8"/>
  <c r="I64" i="8"/>
  <c r="J64" i="8"/>
  <c r="K64" i="8"/>
  <c r="L64" i="8"/>
  <c r="C64" i="8"/>
  <c r="N62" i="8"/>
  <c r="D61" i="8"/>
  <c r="E61" i="8"/>
  <c r="F61" i="8"/>
  <c r="C61" i="8"/>
  <c r="D60" i="8"/>
  <c r="E60" i="8"/>
  <c r="F60" i="8"/>
  <c r="G60" i="8"/>
  <c r="H60" i="8"/>
  <c r="I60" i="8"/>
  <c r="J60" i="8"/>
  <c r="K60" i="8"/>
  <c r="M60" i="8" s="1"/>
  <c r="L60" i="8"/>
  <c r="C60" i="8"/>
  <c r="D56" i="8"/>
  <c r="E56" i="8"/>
  <c r="F56" i="8"/>
  <c r="G56" i="8"/>
  <c r="H56" i="8"/>
  <c r="I56" i="8"/>
  <c r="J56" i="8"/>
  <c r="K56" i="8"/>
  <c r="L56" i="8"/>
  <c r="C56" i="8"/>
  <c r="D52" i="8"/>
  <c r="E52" i="8"/>
  <c r="F52" i="8"/>
  <c r="G52" i="8"/>
  <c r="H52" i="8"/>
  <c r="I52" i="8"/>
  <c r="J52" i="8"/>
  <c r="K52" i="8"/>
  <c r="M52" i="8" s="1"/>
  <c r="L52" i="8"/>
  <c r="C52" i="8"/>
  <c r="D48" i="8"/>
  <c r="E48" i="8"/>
  <c r="F48" i="8"/>
  <c r="G48" i="8"/>
  <c r="H48" i="8"/>
  <c r="I48" i="8"/>
  <c r="J48" i="8"/>
  <c r="K48" i="8"/>
  <c r="M48" i="8" s="1"/>
  <c r="L48" i="8"/>
  <c r="C48" i="8"/>
  <c r="M46" i="8"/>
  <c r="D44" i="8"/>
  <c r="E44" i="8"/>
  <c r="F44" i="8"/>
  <c r="G44" i="8"/>
  <c r="H44" i="8"/>
  <c r="I44" i="8"/>
  <c r="J44" i="8"/>
  <c r="K44" i="8"/>
  <c r="M44" i="8" s="1"/>
  <c r="L44" i="8"/>
  <c r="C44" i="8"/>
  <c r="D40" i="8"/>
  <c r="E40" i="8"/>
  <c r="F40" i="8"/>
  <c r="G40" i="8"/>
  <c r="H40" i="8"/>
  <c r="I40" i="8"/>
  <c r="J40" i="8"/>
  <c r="K40" i="8"/>
  <c r="M40" i="8" s="1"/>
  <c r="L40" i="8"/>
  <c r="C40" i="8"/>
  <c r="N38" i="8"/>
  <c r="D37" i="8"/>
  <c r="E37" i="8"/>
  <c r="F37" i="8"/>
  <c r="C37" i="8"/>
  <c r="D36" i="8"/>
  <c r="E36" i="8"/>
  <c r="F36" i="8"/>
  <c r="G36" i="8"/>
  <c r="H36" i="8"/>
  <c r="I36" i="8"/>
  <c r="J36" i="8"/>
  <c r="K36" i="8"/>
  <c r="M36" i="8" s="1"/>
  <c r="L36" i="8"/>
  <c r="C36" i="8"/>
  <c r="D32" i="8"/>
  <c r="E32" i="8"/>
  <c r="F32" i="8"/>
  <c r="G32" i="8"/>
  <c r="H32" i="8"/>
  <c r="I32" i="8"/>
  <c r="J32" i="8"/>
  <c r="K32" i="8"/>
  <c r="L32" i="8"/>
  <c r="C32" i="8"/>
  <c r="D29" i="8"/>
  <c r="E29" i="8"/>
  <c r="F29" i="8"/>
  <c r="G29" i="8"/>
  <c r="H29" i="8"/>
  <c r="C29" i="8"/>
  <c r="D28" i="8"/>
  <c r="E28" i="8"/>
  <c r="F28" i="8"/>
  <c r="G28" i="8"/>
  <c r="H28" i="8"/>
  <c r="I28" i="8"/>
  <c r="J28" i="8"/>
  <c r="K28" i="8"/>
  <c r="L28" i="8"/>
  <c r="C28" i="8"/>
  <c r="L24" i="8"/>
  <c r="D24" i="8"/>
  <c r="E24" i="8"/>
  <c r="F24" i="8"/>
  <c r="G24" i="8"/>
  <c r="H24" i="8"/>
  <c r="I24" i="8"/>
  <c r="J24" i="8"/>
  <c r="K24" i="8"/>
  <c r="C24" i="8"/>
  <c r="D20" i="8"/>
  <c r="E20" i="8"/>
  <c r="F20" i="8"/>
  <c r="G20" i="8"/>
  <c r="H20" i="8"/>
  <c r="I20" i="8"/>
  <c r="J20" i="8"/>
  <c r="K20" i="8"/>
  <c r="L20" i="8"/>
  <c r="C20" i="8"/>
  <c r="D16" i="8"/>
  <c r="E16" i="8"/>
  <c r="F16" i="8"/>
  <c r="G16" i="8"/>
  <c r="H16" i="8"/>
  <c r="I16" i="8"/>
  <c r="J16" i="8"/>
  <c r="K16" i="8"/>
  <c r="L16" i="8"/>
  <c r="C16" i="8"/>
  <c r="D13" i="8"/>
  <c r="E13" i="8"/>
  <c r="F13" i="8"/>
  <c r="G13" i="8"/>
  <c r="H13" i="8"/>
  <c r="C13" i="8"/>
  <c r="D12" i="8"/>
  <c r="E12" i="8"/>
  <c r="F12" i="8"/>
  <c r="G12" i="8"/>
  <c r="H12" i="8"/>
  <c r="I12" i="8"/>
  <c r="J12" i="8"/>
  <c r="K12" i="8"/>
  <c r="L12" i="8"/>
  <c r="C12" i="8"/>
  <c r="N36" i="8"/>
  <c r="N44" i="8"/>
  <c r="N48" i="8"/>
  <c r="E125" i="1"/>
  <c r="F125" i="1"/>
  <c r="G125" i="1"/>
  <c r="D125" i="1"/>
  <c r="E119" i="1"/>
  <c r="F119" i="1"/>
  <c r="G119" i="1"/>
  <c r="D119" i="1"/>
  <c r="F29" i="1"/>
  <c r="G29" i="1"/>
  <c r="M17" i="8"/>
  <c r="N17" i="8"/>
  <c r="M20" i="8"/>
  <c r="N20" i="8"/>
  <c r="M22" i="8"/>
  <c r="N24" i="8"/>
  <c r="M25" i="8"/>
  <c r="N25" i="8"/>
  <c r="M28" i="8"/>
  <c r="N28" i="8"/>
  <c r="M29" i="8"/>
  <c r="N29" i="8"/>
  <c r="N30" i="8"/>
  <c r="M32" i="8"/>
  <c r="N32" i="8"/>
  <c r="M33" i="8"/>
  <c r="N33" i="8"/>
  <c r="N40" i="8"/>
  <c r="M41" i="8"/>
  <c r="N41" i="8"/>
  <c r="M49" i="8"/>
  <c r="N49" i="8"/>
  <c r="N52" i="8"/>
  <c r="N54" i="8"/>
  <c r="M56" i="8"/>
  <c r="N56" i="8"/>
  <c r="M57" i="8"/>
  <c r="N57" i="8"/>
  <c r="N60" i="8"/>
  <c r="M62" i="8"/>
  <c r="M64" i="8"/>
  <c r="N64" i="8"/>
  <c r="M65" i="8"/>
  <c r="N65" i="8"/>
  <c r="N68" i="8"/>
  <c r="M70" i="8"/>
  <c r="N70" i="8"/>
  <c r="M72" i="8"/>
  <c r="N72" i="8"/>
  <c r="M73" i="8"/>
  <c r="N73" i="8"/>
  <c r="M80" i="8"/>
  <c r="N80" i="8"/>
  <c r="M81" i="8"/>
  <c r="N81" i="8"/>
  <c r="N84" i="8"/>
  <c r="N86" i="8"/>
  <c r="M88" i="8"/>
  <c r="N88" i="8"/>
  <c r="M89" i="8"/>
  <c r="N89" i="8"/>
  <c r="N92" i="8"/>
  <c r="N94" i="8"/>
  <c r="M96" i="8"/>
  <c r="N96" i="8"/>
  <c r="M97" i="8"/>
  <c r="N97" i="8"/>
  <c r="M100" i="8"/>
  <c r="N100" i="8"/>
  <c r="N102" i="8"/>
  <c r="M104" i="8"/>
  <c r="N104" i="8"/>
  <c r="M105" i="8"/>
  <c r="N105" i="8"/>
  <c r="E79" i="1"/>
  <c r="F79" i="1"/>
  <c r="G79" i="1"/>
  <c r="H79" i="1"/>
  <c r="I79" i="1"/>
  <c r="J79" i="1"/>
  <c r="K79" i="1"/>
  <c r="L79" i="1"/>
  <c r="M79" i="1"/>
  <c r="D79" i="1"/>
  <c r="N80" i="1"/>
  <c r="O80" i="1"/>
  <c r="N81" i="1"/>
  <c r="O81" i="1"/>
  <c r="N82" i="1"/>
  <c r="O82" i="1"/>
  <c r="N83" i="1"/>
  <c r="O83" i="1"/>
  <c r="N84" i="1"/>
  <c r="O84" i="1"/>
  <c r="N85" i="1"/>
  <c r="O85" i="1"/>
  <c r="N86" i="1"/>
  <c r="O86" i="1"/>
  <c r="N87" i="1"/>
  <c r="O87" i="1"/>
  <c r="N88" i="1"/>
  <c r="O88" i="1"/>
  <c r="N89" i="1"/>
  <c r="O89" i="1"/>
  <c r="N90" i="1"/>
  <c r="O90" i="1"/>
  <c r="N91" i="1"/>
  <c r="O91" i="1"/>
  <c r="D138" i="1" l="1"/>
  <c r="P80" i="1"/>
  <c r="M54" i="8"/>
  <c r="M38" i="8"/>
  <c r="O38" i="8" s="1"/>
  <c r="M30" i="8"/>
  <c r="N22" i="8"/>
  <c r="O22" i="8" s="1"/>
  <c r="N46" i="8"/>
  <c r="M24" i="8"/>
  <c r="O24" i="8" s="1"/>
  <c r="O104" i="8"/>
  <c r="O102" i="8"/>
  <c r="O96" i="8"/>
  <c r="O94" i="8"/>
  <c r="O92" i="8"/>
  <c r="O88" i="8"/>
  <c r="O86" i="8"/>
  <c r="O84" i="8"/>
  <c r="O80" i="8"/>
  <c r="O78" i="8"/>
  <c r="O65" i="8"/>
  <c r="O64" i="8"/>
  <c r="O62" i="8"/>
  <c r="O60" i="8"/>
  <c r="O48" i="8"/>
  <c r="O46" i="8"/>
  <c r="O44" i="8"/>
  <c r="O33" i="8"/>
  <c r="O32" i="8"/>
  <c r="O30" i="8"/>
  <c r="O29" i="8"/>
  <c r="O28" i="8"/>
  <c r="O105" i="8"/>
  <c r="O57" i="8"/>
  <c r="O56" i="8"/>
  <c r="O54" i="8"/>
  <c r="O52" i="8"/>
  <c r="O100" i="8"/>
  <c r="O97" i="8"/>
  <c r="O89" i="8"/>
  <c r="O81" i="8"/>
  <c r="O73" i="8"/>
  <c r="O72" i="8"/>
  <c r="O70" i="8"/>
  <c r="O68" i="8"/>
  <c r="O49" i="8"/>
  <c r="O41" i="8"/>
  <c r="O40" i="8"/>
  <c r="O36" i="8"/>
  <c r="O25" i="8"/>
  <c r="O20" i="8"/>
  <c r="O17" i="8"/>
  <c r="P91" i="1"/>
  <c r="P90" i="1"/>
  <c r="P89" i="1"/>
  <c r="P88" i="1"/>
  <c r="P87" i="1"/>
  <c r="P86" i="1"/>
  <c r="P85" i="1"/>
  <c r="P84" i="1"/>
  <c r="P83" i="1"/>
  <c r="P82" i="1"/>
  <c r="P81" i="1"/>
  <c r="H138" i="1" l="1"/>
  <c r="G138" i="1"/>
  <c r="F138" i="1"/>
  <c r="E138" i="1"/>
  <c r="O60" i="1"/>
  <c r="O59" i="1"/>
  <c r="O58" i="1"/>
  <c r="O57" i="1"/>
  <c r="O56" i="1"/>
  <c r="N56" i="1"/>
  <c r="O55" i="1"/>
  <c r="O54" i="1"/>
  <c r="O53" i="1"/>
  <c r="O52" i="1"/>
  <c r="O51" i="1"/>
  <c r="D41" i="1"/>
  <c r="O50" i="1"/>
  <c r="N52" i="1"/>
  <c r="N53" i="1"/>
  <c r="N54" i="1"/>
  <c r="N55" i="1"/>
  <c r="N57" i="1"/>
  <c r="N58" i="1"/>
  <c r="N59" i="1"/>
  <c r="N60" i="1"/>
  <c r="N50" i="1" l="1"/>
  <c r="I138" i="1"/>
  <c r="N51" i="1"/>
  <c r="P51" i="1" s="1"/>
  <c r="P60" i="1"/>
  <c r="P59" i="1"/>
  <c r="P58" i="1"/>
  <c r="P57" i="1"/>
  <c r="P56" i="1"/>
  <c r="P55" i="1"/>
  <c r="P54" i="1"/>
  <c r="P53" i="1"/>
  <c r="P52" i="1"/>
  <c r="P50" i="1"/>
  <c r="E123" i="1" l="1"/>
  <c r="F123" i="1"/>
  <c r="G123" i="1"/>
  <c r="H123" i="1"/>
  <c r="I123" i="1"/>
  <c r="J123" i="1"/>
  <c r="K123" i="1"/>
  <c r="D123" i="1"/>
  <c r="N75" i="1" l="1"/>
  <c r="O75" i="1"/>
  <c r="N76" i="1"/>
  <c r="O76" i="1"/>
  <c r="N77" i="1"/>
  <c r="O77" i="1"/>
  <c r="N78" i="1"/>
  <c r="O78" i="1"/>
  <c r="N79" i="1"/>
  <c r="O79" i="1"/>
  <c r="D120" i="1"/>
  <c r="E120" i="1"/>
  <c r="F120" i="1"/>
  <c r="G120" i="1"/>
  <c r="H120" i="1"/>
  <c r="I120" i="1"/>
  <c r="J120" i="1"/>
  <c r="K120" i="1"/>
  <c r="L120" i="1"/>
  <c r="M120" i="1"/>
  <c r="D121" i="1"/>
  <c r="E121" i="1"/>
  <c r="F121" i="1"/>
  <c r="G121" i="1"/>
  <c r="H121" i="1"/>
  <c r="I121" i="1"/>
  <c r="J121" i="1"/>
  <c r="K121" i="1"/>
  <c r="L121" i="1"/>
  <c r="M121" i="1"/>
  <c r="D122" i="1"/>
  <c r="E122" i="1"/>
  <c r="F122" i="1"/>
  <c r="G122" i="1"/>
  <c r="H122" i="1"/>
  <c r="I122" i="1"/>
  <c r="J122" i="1"/>
  <c r="K122" i="1"/>
  <c r="L122" i="1"/>
  <c r="M122" i="1"/>
  <c r="D124" i="1"/>
  <c r="E124" i="1"/>
  <c r="F124" i="1"/>
  <c r="G124" i="1"/>
  <c r="H124" i="1"/>
  <c r="I124" i="1"/>
  <c r="J124" i="1"/>
  <c r="K124" i="1"/>
  <c r="L124" i="1"/>
  <c r="M124" i="1"/>
  <c r="H125" i="1"/>
  <c r="I125" i="1"/>
  <c r="J125" i="1"/>
  <c r="K125" i="1"/>
  <c r="L125" i="1"/>
  <c r="M125" i="1"/>
  <c r="D126" i="1"/>
  <c r="E126" i="1"/>
  <c r="F126" i="1"/>
  <c r="G126" i="1"/>
  <c r="H126" i="1"/>
  <c r="I126" i="1"/>
  <c r="J126" i="1"/>
  <c r="K126" i="1"/>
  <c r="L126" i="1"/>
  <c r="M126" i="1"/>
  <c r="M119" i="1"/>
  <c r="E127" i="1"/>
  <c r="F127" i="1"/>
  <c r="G127" i="1"/>
  <c r="H119" i="1"/>
  <c r="H127" i="1" s="1"/>
  <c r="I119" i="1"/>
  <c r="I127" i="1" s="1"/>
  <c r="J119" i="1"/>
  <c r="J127" i="1" s="1"/>
  <c r="K119" i="1"/>
  <c r="K127" i="1" s="1"/>
  <c r="L119" i="1"/>
  <c r="D109" i="1"/>
  <c r="E109" i="1"/>
  <c r="F109" i="1"/>
  <c r="G109" i="1"/>
  <c r="H109" i="1"/>
  <c r="I109" i="1"/>
  <c r="J109" i="1"/>
  <c r="K109" i="1"/>
  <c r="D110" i="1"/>
  <c r="E110" i="1"/>
  <c r="F110" i="1"/>
  <c r="G110" i="1"/>
  <c r="H110" i="1"/>
  <c r="I110" i="1"/>
  <c r="J110" i="1"/>
  <c r="K110" i="1"/>
  <c r="D111" i="1"/>
  <c r="E111" i="1"/>
  <c r="F111" i="1"/>
  <c r="G111" i="1"/>
  <c r="H111" i="1"/>
  <c r="I111" i="1"/>
  <c r="J111" i="1"/>
  <c r="K111" i="1"/>
  <c r="D112" i="1"/>
  <c r="E112" i="1"/>
  <c r="F112" i="1"/>
  <c r="G112" i="1"/>
  <c r="H112" i="1"/>
  <c r="I112" i="1"/>
  <c r="J112" i="1"/>
  <c r="K112" i="1"/>
  <c r="E108" i="1"/>
  <c r="F108" i="1"/>
  <c r="G108" i="1"/>
  <c r="H108" i="1"/>
  <c r="I108" i="1"/>
  <c r="J108" i="1"/>
  <c r="K108" i="1"/>
  <c r="D108" i="1"/>
  <c r="P78" i="1" l="1"/>
  <c r="P77" i="1"/>
  <c r="P76" i="1"/>
  <c r="P75" i="1"/>
  <c r="P79" i="1"/>
  <c r="D127" i="1"/>
  <c r="L76" i="10"/>
  <c r="K76" i="10"/>
  <c r="J76" i="10"/>
  <c r="I76" i="10"/>
  <c r="H76" i="10"/>
  <c r="G76" i="10"/>
  <c r="F76" i="10"/>
  <c r="E76" i="10"/>
  <c r="D76" i="10"/>
  <c r="C76" i="10"/>
  <c r="L71" i="10"/>
  <c r="K71" i="10"/>
  <c r="J71" i="10"/>
  <c r="I71" i="10"/>
  <c r="H71" i="10"/>
  <c r="G71" i="10"/>
  <c r="F71" i="10"/>
  <c r="E71" i="10"/>
  <c r="D71" i="10"/>
  <c r="C71" i="10"/>
  <c r="L66" i="10"/>
  <c r="K66" i="10"/>
  <c r="J66" i="10"/>
  <c r="I66" i="10"/>
  <c r="H66" i="10"/>
  <c r="G66" i="10"/>
  <c r="F66" i="10"/>
  <c r="E66" i="10"/>
  <c r="D66" i="10"/>
  <c r="C66" i="10"/>
  <c r="L61" i="10"/>
  <c r="K61" i="10"/>
  <c r="J61" i="10"/>
  <c r="I61" i="10"/>
  <c r="H61" i="10"/>
  <c r="G61" i="10"/>
  <c r="F61" i="10"/>
  <c r="E61" i="10"/>
  <c r="D61" i="10"/>
  <c r="C61" i="10"/>
  <c r="L56" i="10"/>
  <c r="K56" i="10"/>
  <c r="J56" i="10"/>
  <c r="I56" i="10"/>
  <c r="H56" i="10"/>
  <c r="G56" i="10"/>
  <c r="F56" i="10"/>
  <c r="E56" i="10"/>
  <c r="D56" i="10"/>
  <c r="C56" i="10"/>
  <c r="L51" i="10"/>
  <c r="K51" i="10"/>
  <c r="J51" i="10"/>
  <c r="I51" i="10"/>
  <c r="H51" i="10"/>
  <c r="G51" i="10"/>
  <c r="F51" i="10"/>
  <c r="E51" i="10"/>
  <c r="D51" i="10"/>
  <c r="C51" i="10"/>
  <c r="L46" i="10"/>
  <c r="K46" i="10"/>
  <c r="J46" i="10"/>
  <c r="I46" i="10"/>
  <c r="H46" i="10"/>
  <c r="G46" i="10"/>
  <c r="F46" i="10"/>
  <c r="E46" i="10"/>
  <c r="D46" i="10"/>
  <c r="C46" i="10"/>
  <c r="L41" i="10"/>
  <c r="K41" i="10"/>
  <c r="J41" i="10"/>
  <c r="I41" i="10"/>
  <c r="H41" i="10"/>
  <c r="G41" i="10"/>
  <c r="F41" i="10"/>
  <c r="E41" i="10"/>
  <c r="D41" i="10"/>
  <c r="C41" i="10"/>
  <c r="L36" i="10"/>
  <c r="K36" i="10"/>
  <c r="J36" i="10"/>
  <c r="I36" i="10"/>
  <c r="H36" i="10"/>
  <c r="G36" i="10"/>
  <c r="F36" i="10"/>
  <c r="E36" i="10"/>
  <c r="D36" i="10"/>
  <c r="C36" i="10"/>
  <c r="L31" i="10"/>
  <c r="K31" i="10"/>
  <c r="J31" i="10"/>
  <c r="I31" i="10"/>
  <c r="H31" i="10"/>
  <c r="G31" i="10"/>
  <c r="F31" i="10"/>
  <c r="E31" i="10"/>
  <c r="D31" i="10"/>
  <c r="C31" i="10"/>
  <c r="L26" i="10"/>
  <c r="K26" i="10"/>
  <c r="J26" i="10"/>
  <c r="I26" i="10"/>
  <c r="H26" i="10"/>
  <c r="G26" i="10"/>
  <c r="F26" i="10"/>
  <c r="E26" i="10"/>
  <c r="D26" i="10"/>
  <c r="C26" i="10"/>
  <c r="D21" i="10"/>
  <c r="C21" i="10"/>
  <c r="O449" i="5" l="1"/>
  <c r="N449" i="5"/>
  <c r="M449" i="5"/>
  <c r="L449" i="5"/>
  <c r="K449" i="5"/>
  <c r="J449" i="5"/>
  <c r="I449" i="5"/>
  <c r="H449" i="5"/>
  <c r="G449" i="5"/>
  <c r="F449" i="5"/>
  <c r="Q448" i="5"/>
  <c r="P448" i="5"/>
  <c r="Q447" i="5"/>
  <c r="P447" i="5"/>
  <c r="Q446" i="5"/>
  <c r="P446" i="5"/>
  <c r="Q445" i="5"/>
  <c r="P445" i="5"/>
  <c r="Q444" i="5"/>
  <c r="P444" i="5"/>
  <c r="Q443" i="5"/>
  <c r="P443" i="5"/>
  <c r="O442" i="5"/>
  <c r="N442" i="5"/>
  <c r="M442" i="5"/>
  <c r="L442" i="5"/>
  <c r="K442" i="5"/>
  <c r="J442" i="5"/>
  <c r="I442" i="5"/>
  <c r="H442" i="5"/>
  <c r="G442" i="5"/>
  <c r="F442" i="5"/>
  <c r="Q441" i="5"/>
  <c r="P441" i="5"/>
  <c r="Q440" i="5"/>
  <c r="P440" i="5"/>
  <c r="Q439" i="5"/>
  <c r="P439" i="5"/>
  <c r="Q438" i="5"/>
  <c r="P438" i="5"/>
  <c r="Q437" i="5"/>
  <c r="P437" i="5"/>
  <c r="Q436" i="5"/>
  <c r="P436" i="5"/>
  <c r="Q435" i="5"/>
  <c r="P435" i="5"/>
  <c r="O434" i="5"/>
  <c r="O457" i="5" s="1"/>
  <c r="N434" i="5"/>
  <c r="M434" i="5"/>
  <c r="M457" i="5" s="1"/>
  <c r="L434" i="5"/>
  <c r="L457" i="5" s="1"/>
  <c r="K434" i="5"/>
  <c r="K457" i="5" s="1"/>
  <c r="J434" i="5"/>
  <c r="J457" i="5" s="1"/>
  <c r="I434" i="5"/>
  <c r="I457" i="5" s="1"/>
  <c r="H434" i="5"/>
  <c r="H457" i="5" s="1"/>
  <c r="G434" i="5"/>
  <c r="G457" i="5" s="1"/>
  <c r="F434" i="5"/>
  <c r="F457" i="5" s="1"/>
  <c r="Q427" i="5"/>
  <c r="P427" i="5"/>
  <c r="Q426" i="5"/>
  <c r="P426" i="5"/>
  <c r="Q425" i="5"/>
  <c r="P425" i="5"/>
  <c r="Q424" i="5"/>
  <c r="P424" i="5"/>
  <c r="Q423" i="5"/>
  <c r="P423" i="5"/>
  <c r="Q422" i="5"/>
  <c r="P422" i="5"/>
  <c r="Q421" i="5"/>
  <c r="P421" i="5"/>
  <c r="O420" i="5"/>
  <c r="N420" i="5"/>
  <c r="M420" i="5"/>
  <c r="L420" i="5"/>
  <c r="K420" i="5"/>
  <c r="J420" i="5"/>
  <c r="I420" i="5"/>
  <c r="H420" i="5"/>
  <c r="G420" i="5"/>
  <c r="F420" i="5"/>
  <c r="Q419" i="5"/>
  <c r="P419" i="5"/>
  <c r="Q418" i="5"/>
  <c r="P418" i="5"/>
  <c r="Q417" i="5"/>
  <c r="P417" i="5"/>
  <c r="Q416" i="5"/>
  <c r="P416" i="5"/>
  <c r="Q415" i="5"/>
  <c r="P415" i="5"/>
  <c r="Q414" i="5"/>
  <c r="P414" i="5"/>
  <c r="Q413" i="5"/>
  <c r="P413" i="5"/>
  <c r="O412" i="5"/>
  <c r="N412" i="5"/>
  <c r="M412" i="5"/>
  <c r="L412" i="5"/>
  <c r="K412" i="5"/>
  <c r="J412" i="5"/>
  <c r="I412" i="5"/>
  <c r="H412" i="5"/>
  <c r="G412" i="5"/>
  <c r="F412" i="5"/>
  <c r="Q411" i="5"/>
  <c r="P411" i="5"/>
  <c r="Q410" i="5"/>
  <c r="P410" i="5"/>
  <c r="Q409" i="5"/>
  <c r="P409" i="5"/>
  <c r="Q408" i="5"/>
  <c r="P408" i="5"/>
  <c r="Q407" i="5"/>
  <c r="P407" i="5"/>
  <c r="Q406" i="5"/>
  <c r="P406" i="5"/>
  <c r="Q405" i="5"/>
  <c r="P405" i="5"/>
  <c r="O404" i="5"/>
  <c r="N404" i="5"/>
  <c r="M404" i="5"/>
  <c r="L404" i="5"/>
  <c r="K404" i="5"/>
  <c r="J404" i="5"/>
  <c r="I404" i="5"/>
  <c r="H404" i="5"/>
  <c r="G404" i="5"/>
  <c r="F404" i="5"/>
  <c r="Q403" i="5"/>
  <c r="P403" i="5"/>
  <c r="Q402" i="5"/>
  <c r="P402" i="5"/>
  <c r="Q401" i="5"/>
  <c r="P401" i="5"/>
  <c r="Q400" i="5"/>
  <c r="P400" i="5"/>
  <c r="Q399" i="5"/>
  <c r="P399" i="5"/>
  <c r="Q398" i="5"/>
  <c r="P398" i="5"/>
  <c r="Q397" i="5"/>
  <c r="P397" i="5"/>
  <c r="O396" i="5"/>
  <c r="N396" i="5"/>
  <c r="M396" i="5"/>
  <c r="L396" i="5"/>
  <c r="K396" i="5"/>
  <c r="J396" i="5"/>
  <c r="I396" i="5"/>
  <c r="H396" i="5"/>
  <c r="G396" i="5"/>
  <c r="F396" i="5"/>
  <c r="Q395" i="5"/>
  <c r="P395" i="5"/>
  <c r="Q394" i="5"/>
  <c r="P394" i="5"/>
  <c r="Q393" i="5"/>
  <c r="P393" i="5"/>
  <c r="Q392" i="5"/>
  <c r="P392" i="5"/>
  <c r="Q391" i="5"/>
  <c r="P391" i="5"/>
  <c r="Q390" i="5"/>
  <c r="P390" i="5"/>
  <c r="Q389" i="5"/>
  <c r="P389" i="5"/>
  <c r="O388" i="5"/>
  <c r="N388" i="5"/>
  <c r="M388" i="5"/>
  <c r="L388" i="5"/>
  <c r="K388" i="5"/>
  <c r="J388" i="5"/>
  <c r="I388" i="5"/>
  <c r="H388" i="5"/>
  <c r="G388" i="5"/>
  <c r="F388" i="5"/>
  <c r="Q387" i="5"/>
  <c r="P387" i="5"/>
  <c r="Q386" i="5"/>
  <c r="P386" i="5"/>
  <c r="Q385" i="5"/>
  <c r="P385" i="5"/>
  <c r="Q384" i="5"/>
  <c r="P384" i="5"/>
  <c r="Q383" i="5"/>
  <c r="P383" i="5"/>
  <c r="Q382" i="5"/>
  <c r="P382" i="5"/>
  <c r="Q381" i="5"/>
  <c r="P381" i="5"/>
  <c r="O380" i="5"/>
  <c r="L63" i="8" s="1"/>
  <c r="N380" i="5"/>
  <c r="K63" i="8" s="1"/>
  <c r="M380" i="5"/>
  <c r="J63" i="8" s="1"/>
  <c r="L380" i="5"/>
  <c r="K380" i="5"/>
  <c r="J380" i="5"/>
  <c r="I380" i="5"/>
  <c r="F63" i="8" s="1"/>
  <c r="H380" i="5"/>
  <c r="E63" i="8" s="1"/>
  <c r="G380" i="5"/>
  <c r="D63" i="8" s="1"/>
  <c r="F380" i="5"/>
  <c r="C63" i="8" s="1"/>
  <c r="Q379" i="5"/>
  <c r="P379" i="5"/>
  <c r="Q378" i="5"/>
  <c r="P378" i="5"/>
  <c r="Q377" i="5"/>
  <c r="P377" i="5"/>
  <c r="Q376" i="5"/>
  <c r="P376" i="5"/>
  <c r="Q375" i="5"/>
  <c r="P375" i="5"/>
  <c r="Q374" i="5"/>
  <c r="P374" i="5"/>
  <c r="Q373" i="5"/>
  <c r="P373" i="5"/>
  <c r="O372" i="5"/>
  <c r="N372" i="5"/>
  <c r="M372" i="5"/>
  <c r="L372" i="5"/>
  <c r="K372" i="5"/>
  <c r="J372" i="5"/>
  <c r="I372" i="5"/>
  <c r="H372" i="5"/>
  <c r="G372" i="5"/>
  <c r="F372" i="5"/>
  <c r="Q371" i="5"/>
  <c r="P371" i="5"/>
  <c r="Q370" i="5"/>
  <c r="P370" i="5"/>
  <c r="Q369" i="5"/>
  <c r="P369" i="5"/>
  <c r="Q368" i="5"/>
  <c r="P368" i="5"/>
  <c r="Q367" i="5"/>
  <c r="P367" i="5"/>
  <c r="Q366" i="5"/>
  <c r="P366" i="5"/>
  <c r="Q365" i="5"/>
  <c r="P365" i="5"/>
  <c r="O364" i="5"/>
  <c r="N364" i="5"/>
  <c r="M364" i="5"/>
  <c r="L364" i="5"/>
  <c r="K364" i="5"/>
  <c r="J364" i="5"/>
  <c r="I364" i="5"/>
  <c r="H364" i="5"/>
  <c r="G364" i="5"/>
  <c r="F364" i="5"/>
  <c r="Q363" i="5"/>
  <c r="P363" i="5"/>
  <c r="Q362" i="5"/>
  <c r="P362" i="5"/>
  <c r="Q361" i="5"/>
  <c r="P361" i="5"/>
  <c r="Q360" i="5"/>
  <c r="P360" i="5"/>
  <c r="Q359" i="5"/>
  <c r="P359" i="5"/>
  <c r="Q358" i="5"/>
  <c r="P358" i="5"/>
  <c r="Q357" i="5"/>
  <c r="P357" i="5"/>
  <c r="O356" i="5"/>
  <c r="N356" i="5"/>
  <c r="M356" i="5"/>
  <c r="L356" i="5"/>
  <c r="K356" i="5"/>
  <c r="J356" i="5"/>
  <c r="I356" i="5"/>
  <c r="H356" i="5"/>
  <c r="G356" i="5"/>
  <c r="F356" i="5"/>
  <c r="Q355" i="5"/>
  <c r="P355" i="5"/>
  <c r="Q354" i="5"/>
  <c r="P354" i="5"/>
  <c r="Q353" i="5"/>
  <c r="P353" i="5"/>
  <c r="Q352" i="5"/>
  <c r="P352" i="5"/>
  <c r="Q351" i="5"/>
  <c r="P351" i="5"/>
  <c r="Q350" i="5"/>
  <c r="P350" i="5"/>
  <c r="Q349" i="5"/>
  <c r="P349" i="5"/>
  <c r="O348" i="5"/>
  <c r="N348" i="5"/>
  <c r="M348" i="5"/>
  <c r="L348" i="5"/>
  <c r="K348" i="5"/>
  <c r="J348" i="5"/>
  <c r="I348" i="5"/>
  <c r="H348" i="5"/>
  <c r="G348" i="5"/>
  <c r="F348" i="5"/>
  <c r="Q347" i="5"/>
  <c r="P347" i="5"/>
  <c r="Q346" i="5"/>
  <c r="P346" i="5"/>
  <c r="Q345" i="5"/>
  <c r="P345" i="5"/>
  <c r="Q344" i="5"/>
  <c r="P344" i="5"/>
  <c r="Q343" i="5"/>
  <c r="P343" i="5"/>
  <c r="Q342" i="5"/>
  <c r="P342" i="5"/>
  <c r="Q341" i="5"/>
  <c r="P341" i="5"/>
  <c r="O340" i="5"/>
  <c r="N340" i="5"/>
  <c r="M340" i="5"/>
  <c r="L340" i="5"/>
  <c r="K340" i="5"/>
  <c r="J340" i="5"/>
  <c r="I340" i="5"/>
  <c r="H340" i="5"/>
  <c r="G340" i="5"/>
  <c r="F340" i="5"/>
  <c r="Q339" i="5"/>
  <c r="P339" i="5"/>
  <c r="Q338" i="5"/>
  <c r="P338" i="5"/>
  <c r="Q337" i="5"/>
  <c r="P337" i="5"/>
  <c r="Q336" i="5"/>
  <c r="P336" i="5"/>
  <c r="Q335" i="5"/>
  <c r="P335" i="5"/>
  <c r="Q334" i="5"/>
  <c r="P334" i="5"/>
  <c r="Q333" i="5"/>
  <c r="P333" i="5"/>
  <c r="Q332" i="5"/>
  <c r="P332" i="5"/>
  <c r="Q331" i="5"/>
  <c r="P331" i="5"/>
  <c r="Q330" i="5"/>
  <c r="P330" i="5"/>
  <c r="O329" i="5"/>
  <c r="N329" i="5"/>
  <c r="M329" i="5"/>
  <c r="L329" i="5"/>
  <c r="K329" i="5"/>
  <c r="J329" i="5"/>
  <c r="I329" i="5"/>
  <c r="H329" i="5"/>
  <c r="G329" i="5"/>
  <c r="F329" i="5"/>
  <c r="Q322" i="5"/>
  <c r="P322" i="5"/>
  <c r="Q321" i="5"/>
  <c r="P321" i="5"/>
  <c r="Q320" i="5"/>
  <c r="P320" i="5"/>
  <c r="O319" i="5"/>
  <c r="N319" i="5"/>
  <c r="M319" i="5"/>
  <c r="L319" i="5"/>
  <c r="K319" i="5"/>
  <c r="J319" i="5"/>
  <c r="I319" i="5"/>
  <c r="H319" i="5"/>
  <c r="G319" i="5"/>
  <c r="F319" i="5"/>
  <c r="Q318" i="5"/>
  <c r="P318" i="5"/>
  <c r="Q317" i="5"/>
  <c r="P317" i="5"/>
  <c r="Q316" i="5"/>
  <c r="P316" i="5"/>
  <c r="O315" i="5"/>
  <c r="N315" i="5"/>
  <c r="M315" i="5"/>
  <c r="L315" i="5"/>
  <c r="K315" i="5"/>
  <c r="J315" i="5"/>
  <c r="I315" i="5"/>
  <c r="H315" i="5"/>
  <c r="G315" i="5"/>
  <c r="F315" i="5"/>
  <c r="Q314" i="5"/>
  <c r="P314" i="5"/>
  <c r="Q313" i="5"/>
  <c r="P313" i="5"/>
  <c r="Q312" i="5"/>
  <c r="P312" i="5"/>
  <c r="O311" i="5"/>
  <c r="N311" i="5"/>
  <c r="M311" i="5"/>
  <c r="L311" i="5"/>
  <c r="K311" i="5"/>
  <c r="J311" i="5"/>
  <c r="I311" i="5"/>
  <c r="H311" i="5"/>
  <c r="G311" i="5"/>
  <c r="F311" i="5"/>
  <c r="Q310" i="5"/>
  <c r="P310" i="5"/>
  <c r="Q309" i="5"/>
  <c r="P309" i="5"/>
  <c r="O308" i="5"/>
  <c r="N308" i="5"/>
  <c r="M308" i="5"/>
  <c r="L308" i="5"/>
  <c r="K308" i="5"/>
  <c r="J308" i="5"/>
  <c r="I308" i="5"/>
  <c r="H308" i="5"/>
  <c r="G308" i="5"/>
  <c r="F308" i="5"/>
  <c r="Q307" i="5"/>
  <c r="P307" i="5"/>
  <c r="Q306" i="5"/>
  <c r="P306" i="5"/>
  <c r="Q305" i="5"/>
  <c r="P305" i="5"/>
  <c r="O304" i="5"/>
  <c r="N304" i="5"/>
  <c r="M304" i="5"/>
  <c r="L304" i="5"/>
  <c r="K304" i="5"/>
  <c r="J304" i="5"/>
  <c r="I304" i="5"/>
  <c r="H304" i="5"/>
  <c r="G304" i="5"/>
  <c r="F304" i="5"/>
  <c r="Q303" i="5"/>
  <c r="P303" i="5"/>
  <c r="Q302" i="5"/>
  <c r="P302" i="5"/>
  <c r="Q301" i="5"/>
  <c r="P301" i="5"/>
  <c r="O300" i="5"/>
  <c r="N300" i="5"/>
  <c r="M300" i="5"/>
  <c r="L300" i="5"/>
  <c r="K300" i="5"/>
  <c r="J300" i="5"/>
  <c r="I300" i="5"/>
  <c r="H300" i="5"/>
  <c r="G300" i="5"/>
  <c r="F300" i="5"/>
  <c r="Q299" i="5"/>
  <c r="P299" i="5"/>
  <c r="Q298" i="5"/>
  <c r="P298" i="5"/>
  <c r="Q297" i="5"/>
  <c r="P297" i="5"/>
  <c r="Q296" i="5"/>
  <c r="P296" i="5"/>
  <c r="Q295" i="5"/>
  <c r="P295" i="5"/>
  <c r="Q294" i="5"/>
  <c r="P294" i="5"/>
  <c r="Q293" i="5"/>
  <c r="P293" i="5"/>
  <c r="O292" i="5"/>
  <c r="N292" i="5"/>
  <c r="M292" i="5"/>
  <c r="L292" i="5"/>
  <c r="K292" i="5"/>
  <c r="J292" i="5"/>
  <c r="I292" i="5"/>
  <c r="H292" i="5"/>
  <c r="G292" i="5"/>
  <c r="F292" i="5"/>
  <c r="Q291" i="5"/>
  <c r="P291" i="5"/>
  <c r="Q290" i="5"/>
  <c r="P290" i="5"/>
  <c r="Q289" i="5"/>
  <c r="P289" i="5"/>
  <c r="O288" i="5"/>
  <c r="N288" i="5"/>
  <c r="M288" i="5"/>
  <c r="L288" i="5"/>
  <c r="K288" i="5"/>
  <c r="J288" i="5"/>
  <c r="I288" i="5"/>
  <c r="H288" i="5"/>
  <c r="G288" i="5"/>
  <c r="F288" i="5"/>
  <c r="Q287" i="5"/>
  <c r="P287" i="5"/>
  <c r="Q286" i="5"/>
  <c r="P286" i="5"/>
  <c r="Q285" i="5"/>
  <c r="P285" i="5"/>
  <c r="O284" i="5"/>
  <c r="N284" i="5"/>
  <c r="M284" i="5"/>
  <c r="L284" i="5"/>
  <c r="K284" i="5"/>
  <c r="J284" i="5"/>
  <c r="I284" i="5"/>
  <c r="H284" i="5"/>
  <c r="G284" i="5"/>
  <c r="F284" i="5"/>
  <c r="Q283" i="5"/>
  <c r="P283" i="5"/>
  <c r="Q282" i="5"/>
  <c r="P282" i="5"/>
  <c r="Q281" i="5"/>
  <c r="P281" i="5"/>
  <c r="O280" i="5"/>
  <c r="N280" i="5"/>
  <c r="M280" i="5"/>
  <c r="L280" i="5"/>
  <c r="K280" i="5"/>
  <c r="J280" i="5"/>
  <c r="I280" i="5"/>
  <c r="H280" i="5"/>
  <c r="G280" i="5"/>
  <c r="F280" i="5"/>
  <c r="Q279" i="5"/>
  <c r="P279" i="5"/>
  <c r="Q278" i="5"/>
  <c r="P278" i="5"/>
  <c r="Q277" i="5"/>
  <c r="P277" i="5"/>
  <c r="O276" i="5"/>
  <c r="N276" i="5"/>
  <c r="M276" i="5"/>
  <c r="L276" i="5"/>
  <c r="K276" i="5"/>
  <c r="J276" i="5"/>
  <c r="I276" i="5"/>
  <c r="H276" i="5"/>
  <c r="G276" i="5"/>
  <c r="F276" i="5"/>
  <c r="Q275" i="5"/>
  <c r="P275" i="5"/>
  <c r="Q274" i="5"/>
  <c r="P274" i="5"/>
  <c r="Q273" i="5"/>
  <c r="P273" i="5"/>
  <c r="Q272" i="5"/>
  <c r="P272" i="5"/>
  <c r="Q271" i="5"/>
  <c r="P271" i="5"/>
  <c r="O270" i="5"/>
  <c r="N270" i="5"/>
  <c r="M270" i="5"/>
  <c r="L270" i="5"/>
  <c r="K270" i="5"/>
  <c r="J270" i="5"/>
  <c r="I270" i="5"/>
  <c r="H270" i="5"/>
  <c r="G270" i="5"/>
  <c r="F270" i="5"/>
  <c r="P263" i="5"/>
  <c r="O263" i="5"/>
  <c r="P262" i="5"/>
  <c r="O262" i="5"/>
  <c r="P260" i="5"/>
  <c r="O260" i="5"/>
  <c r="P259" i="5"/>
  <c r="O259" i="5"/>
  <c r="P258" i="5"/>
  <c r="O258" i="5"/>
  <c r="P257" i="5"/>
  <c r="O257" i="5"/>
  <c r="N256" i="5"/>
  <c r="M256" i="5"/>
  <c r="L256" i="5"/>
  <c r="K256" i="5"/>
  <c r="J256" i="5"/>
  <c r="I256" i="5"/>
  <c r="H256" i="5"/>
  <c r="G256" i="5"/>
  <c r="F256" i="5"/>
  <c r="E256" i="5"/>
  <c r="P255" i="5"/>
  <c r="O255" i="5"/>
  <c r="P254" i="5"/>
  <c r="O254" i="5"/>
  <c r="P253" i="5"/>
  <c r="O253" i="5"/>
  <c r="P252" i="5"/>
  <c r="O252" i="5"/>
  <c r="P250" i="5"/>
  <c r="O250" i="5"/>
  <c r="P249" i="5"/>
  <c r="O249" i="5"/>
  <c r="P248" i="5"/>
  <c r="O248" i="5"/>
  <c r="P247" i="5"/>
  <c r="O247" i="5"/>
  <c r="P246" i="5"/>
  <c r="O246" i="5"/>
  <c r="P245" i="5"/>
  <c r="O245" i="5"/>
  <c r="N244" i="5"/>
  <c r="M244" i="5"/>
  <c r="L244" i="5"/>
  <c r="K244" i="5"/>
  <c r="J244" i="5"/>
  <c r="I244" i="5"/>
  <c r="H244" i="5"/>
  <c r="G244" i="5"/>
  <c r="F244" i="5"/>
  <c r="E244" i="5"/>
  <c r="P243" i="5"/>
  <c r="O243" i="5"/>
  <c r="P242" i="5"/>
  <c r="O242" i="5"/>
  <c r="P241" i="5"/>
  <c r="O241" i="5"/>
  <c r="P240" i="5"/>
  <c r="O240" i="5"/>
  <c r="P239" i="5"/>
  <c r="O239" i="5"/>
  <c r="P237" i="5"/>
  <c r="O237" i="5"/>
  <c r="P236" i="5"/>
  <c r="O236" i="5"/>
  <c r="P235" i="5"/>
  <c r="O235" i="5"/>
  <c r="P234" i="5"/>
  <c r="O234" i="5"/>
  <c r="N233" i="5"/>
  <c r="N264" i="5" s="1"/>
  <c r="M233" i="5"/>
  <c r="L233" i="5"/>
  <c r="L264" i="5" s="1"/>
  <c r="K233" i="5"/>
  <c r="K264" i="5" s="1"/>
  <c r="J233" i="5"/>
  <c r="J264" i="5" s="1"/>
  <c r="I233" i="5"/>
  <c r="I264" i="5" s="1"/>
  <c r="H233" i="5"/>
  <c r="H264" i="5" s="1"/>
  <c r="G233" i="5"/>
  <c r="G264" i="5" s="1"/>
  <c r="F233" i="5"/>
  <c r="F264" i="5" s="1"/>
  <c r="E233" i="5"/>
  <c r="P225" i="5"/>
  <c r="O225" i="5"/>
  <c r="P224" i="5"/>
  <c r="O224" i="5"/>
  <c r="P223" i="5"/>
  <c r="O223" i="5"/>
  <c r="P222" i="5"/>
  <c r="O222" i="5"/>
  <c r="N221" i="5"/>
  <c r="L103" i="8" s="1"/>
  <c r="M221" i="5"/>
  <c r="K103" i="8" s="1"/>
  <c r="L221" i="5"/>
  <c r="J103" i="8" s="1"/>
  <c r="K221" i="5"/>
  <c r="I103" i="8" s="1"/>
  <c r="J221" i="5"/>
  <c r="H103" i="8" s="1"/>
  <c r="I221" i="5"/>
  <c r="G103" i="8" s="1"/>
  <c r="H221" i="5"/>
  <c r="F103" i="8" s="1"/>
  <c r="G221" i="5"/>
  <c r="E103" i="8" s="1"/>
  <c r="F221" i="5"/>
  <c r="D103" i="8" s="1"/>
  <c r="E221" i="5"/>
  <c r="C103" i="8" s="1"/>
  <c r="P220" i="5"/>
  <c r="O220" i="5"/>
  <c r="P219" i="5"/>
  <c r="O219" i="5"/>
  <c r="P218" i="5"/>
  <c r="O218" i="5"/>
  <c r="P217" i="5"/>
  <c r="O217" i="5"/>
  <c r="P216" i="5"/>
  <c r="O216" i="5"/>
  <c r="P215" i="5"/>
  <c r="O215" i="5"/>
  <c r="P214" i="5"/>
  <c r="O214" i="5"/>
  <c r="N213" i="5"/>
  <c r="L95" i="8" s="1"/>
  <c r="M213" i="5"/>
  <c r="K95" i="8" s="1"/>
  <c r="L213" i="5"/>
  <c r="J95" i="8" s="1"/>
  <c r="K213" i="5"/>
  <c r="I95" i="8" s="1"/>
  <c r="J213" i="5"/>
  <c r="H95" i="8" s="1"/>
  <c r="I213" i="5"/>
  <c r="G95" i="8" s="1"/>
  <c r="H213" i="5"/>
  <c r="F95" i="8" s="1"/>
  <c r="G213" i="5"/>
  <c r="E95" i="8" s="1"/>
  <c r="F213" i="5"/>
  <c r="D95" i="8" s="1"/>
  <c r="E213" i="5"/>
  <c r="C95" i="8" s="1"/>
  <c r="P212" i="5"/>
  <c r="O212" i="5"/>
  <c r="P211" i="5"/>
  <c r="O211" i="5"/>
  <c r="P210" i="5"/>
  <c r="O210" i="5"/>
  <c r="P209" i="5"/>
  <c r="O209" i="5"/>
  <c r="P208" i="5"/>
  <c r="O208" i="5"/>
  <c r="P207" i="5"/>
  <c r="O207" i="5"/>
  <c r="N206" i="5"/>
  <c r="L87" i="8" s="1"/>
  <c r="M206" i="5"/>
  <c r="K87" i="8" s="1"/>
  <c r="L206" i="5"/>
  <c r="J87" i="8" s="1"/>
  <c r="K206" i="5"/>
  <c r="I87" i="8" s="1"/>
  <c r="J206" i="5"/>
  <c r="H87" i="8" s="1"/>
  <c r="I206" i="5"/>
  <c r="G87" i="8" s="1"/>
  <c r="H206" i="5"/>
  <c r="F87" i="8" s="1"/>
  <c r="G206" i="5"/>
  <c r="E87" i="8" s="1"/>
  <c r="F206" i="5"/>
  <c r="D87" i="8" s="1"/>
  <c r="E206" i="5"/>
  <c r="C87" i="8" s="1"/>
  <c r="P205" i="5"/>
  <c r="O205" i="5"/>
  <c r="P204" i="5"/>
  <c r="O204" i="5"/>
  <c r="P203" i="5"/>
  <c r="O203" i="5"/>
  <c r="P202" i="5"/>
  <c r="O202" i="5"/>
  <c r="P201" i="5"/>
  <c r="O201" i="5"/>
  <c r="P200" i="5"/>
  <c r="O200" i="5"/>
  <c r="P199" i="5"/>
  <c r="O199" i="5"/>
  <c r="N198" i="5"/>
  <c r="L79" i="8" s="1"/>
  <c r="M198" i="5"/>
  <c r="K79" i="8" s="1"/>
  <c r="L198" i="5"/>
  <c r="J79" i="8" s="1"/>
  <c r="K198" i="5"/>
  <c r="I79" i="8" s="1"/>
  <c r="J198" i="5"/>
  <c r="H79" i="8" s="1"/>
  <c r="I198" i="5"/>
  <c r="G79" i="8" s="1"/>
  <c r="H198" i="5"/>
  <c r="F79" i="8" s="1"/>
  <c r="G198" i="5"/>
  <c r="E79" i="8" s="1"/>
  <c r="F198" i="5"/>
  <c r="D79" i="8" s="1"/>
  <c r="E198" i="5"/>
  <c r="C79" i="8" s="1"/>
  <c r="P197" i="5"/>
  <c r="O197" i="5"/>
  <c r="P196" i="5"/>
  <c r="O196" i="5"/>
  <c r="P195" i="5"/>
  <c r="O195" i="5"/>
  <c r="P194" i="5"/>
  <c r="O194" i="5"/>
  <c r="P193" i="5"/>
  <c r="O193" i="5"/>
  <c r="P192" i="5"/>
  <c r="O192" i="5"/>
  <c r="P191" i="5"/>
  <c r="O191" i="5"/>
  <c r="P190" i="5"/>
  <c r="O190" i="5"/>
  <c r="P189" i="5"/>
  <c r="O189" i="5"/>
  <c r="P188" i="5"/>
  <c r="O188" i="5"/>
  <c r="N187" i="5"/>
  <c r="L71" i="8" s="1"/>
  <c r="M187" i="5"/>
  <c r="L187" i="5"/>
  <c r="J71" i="8" s="1"/>
  <c r="K187" i="5"/>
  <c r="J187" i="5"/>
  <c r="H71" i="8" s="1"/>
  <c r="I187" i="5"/>
  <c r="H187" i="5"/>
  <c r="F71" i="8" s="1"/>
  <c r="G187" i="5"/>
  <c r="F187" i="5"/>
  <c r="D71" i="8" s="1"/>
  <c r="E187" i="5"/>
  <c r="P186" i="5"/>
  <c r="O186" i="5"/>
  <c r="P185" i="5"/>
  <c r="O185" i="5"/>
  <c r="P184" i="5"/>
  <c r="O184" i="5"/>
  <c r="P183" i="5"/>
  <c r="O183" i="5"/>
  <c r="P182" i="5"/>
  <c r="O182" i="5"/>
  <c r="P181" i="5"/>
  <c r="O181" i="5"/>
  <c r="P180" i="5"/>
  <c r="O180" i="5"/>
  <c r="K179" i="5"/>
  <c r="J179" i="5"/>
  <c r="H63" i="8" s="1"/>
  <c r="I179" i="5"/>
  <c r="P178" i="5"/>
  <c r="O178" i="5"/>
  <c r="P177" i="5"/>
  <c r="O177" i="5"/>
  <c r="P176" i="5"/>
  <c r="O176" i="5"/>
  <c r="P175" i="5"/>
  <c r="O175" i="5"/>
  <c r="P174" i="5"/>
  <c r="O174" i="5"/>
  <c r="P173" i="5"/>
  <c r="O173" i="5"/>
  <c r="P172" i="5"/>
  <c r="O172" i="5"/>
  <c r="P171" i="5"/>
  <c r="O171" i="5"/>
  <c r="P170" i="5"/>
  <c r="O170" i="5"/>
  <c r="N169" i="5"/>
  <c r="L55" i="8" s="1"/>
  <c r="M169" i="5"/>
  <c r="L169" i="5"/>
  <c r="J55" i="8" s="1"/>
  <c r="K169" i="5"/>
  <c r="J169" i="5"/>
  <c r="H55" i="8" s="1"/>
  <c r="I169" i="5"/>
  <c r="H169" i="5"/>
  <c r="F55" i="8" s="1"/>
  <c r="G169" i="5"/>
  <c r="F169" i="5"/>
  <c r="D55" i="8" s="1"/>
  <c r="E169" i="5"/>
  <c r="P168" i="5"/>
  <c r="O168" i="5"/>
  <c r="P167" i="5"/>
  <c r="O167" i="5"/>
  <c r="P166" i="5"/>
  <c r="O166" i="5"/>
  <c r="P165" i="5"/>
  <c r="O165" i="5"/>
  <c r="P164" i="5"/>
  <c r="O164" i="5"/>
  <c r="P163" i="5"/>
  <c r="O163" i="5"/>
  <c r="P162" i="5"/>
  <c r="O162" i="5"/>
  <c r="N161" i="5"/>
  <c r="L47" i="8" s="1"/>
  <c r="M161" i="5"/>
  <c r="L161" i="5"/>
  <c r="J47" i="8" s="1"/>
  <c r="K161" i="5"/>
  <c r="J161" i="5"/>
  <c r="H47" i="8" s="1"/>
  <c r="I161" i="5"/>
  <c r="H161" i="5"/>
  <c r="F47" i="8" s="1"/>
  <c r="G161" i="5"/>
  <c r="F161" i="5"/>
  <c r="D47" i="8" s="1"/>
  <c r="E161" i="5"/>
  <c r="P160" i="5"/>
  <c r="O160" i="5"/>
  <c r="P159" i="5"/>
  <c r="O159" i="5"/>
  <c r="P158" i="5"/>
  <c r="O158" i="5"/>
  <c r="P157" i="5"/>
  <c r="O157" i="5"/>
  <c r="P156" i="5"/>
  <c r="O156" i="5"/>
  <c r="P155" i="5"/>
  <c r="O155" i="5"/>
  <c r="P154" i="5"/>
  <c r="O154" i="5"/>
  <c r="P153" i="5"/>
  <c r="O153" i="5"/>
  <c r="P152" i="5"/>
  <c r="O152" i="5"/>
  <c r="N151" i="5"/>
  <c r="L39" i="8" s="1"/>
  <c r="M151" i="5"/>
  <c r="L151" i="5"/>
  <c r="J39" i="8" s="1"/>
  <c r="K151" i="5"/>
  <c r="J151" i="5"/>
  <c r="H39" i="8" s="1"/>
  <c r="I151" i="5"/>
  <c r="H151" i="5"/>
  <c r="F39" i="8" s="1"/>
  <c r="G151" i="5"/>
  <c r="F151" i="5"/>
  <c r="D39" i="8" s="1"/>
  <c r="E151" i="5"/>
  <c r="P150" i="5"/>
  <c r="O150" i="5"/>
  <c r="P149" i="5"/>
  <c r="O149" i="5"/>
  <c r="P148" i="5"/>
  <c r="O148" i="5"/>
  <c r="P147" i="5"/>
  <c r="O147" i="5"/>
  <c r="P146" i="5"/>
  <c r="O146" i="5"/>
  <c r="P145" i="5"/>
  <c r="O145" i="5"/>
  <c r="P144" i="5"/>
  <c r="O144" i="5"/>
  <c r="P143" i="5"/>
  <c r="O143" i="5"/>
  <c r="P142" i="5"/>
  <c r="O142" i="5"/>
  <c r="N141" i="5"/>
  <c r="L31" i="8" s="1"/>
  <c r="M141" i="5"/>
  <c r="L141" i="5"/>
  <c r="J31" i="8" s="1"/>
  <c r="K141" i="5"/>
  <c r="J141" i="5"/>
  <c r="H31" i="8" s="1"/>
  <c r="I141" i="5"/>
  <c r="H141" i="5"/>
  <c r="F31" i="8" s="1"/>
  <c r="G141" i="5"/>
  <c r="F141" i="5"/>
  <c r="D31" i="8" s="1"/>
  <c r="E141" i="5"/>
  <c r="P140" i="5"/>
  <c r="O140" i="5"/>
  <c r="P139" i="5"/>
  <c r="O139" i="5"/>
  <c r="P138" i="5"/>
  <c r="O138" i="5"/>
  <c r="P137" i="5"/>
  <c r="O137" i="5"/>
  <c r="P136" i="5"/>
  <c r="O136" i="5"/>
  <c r="P135" i="5"/>
  <c r="O135" i="5"/>
  <c r="P134" i="5"/>
  <c r="O134" i="5"/>
  <c r="P133" i="5"/>
  <c r="O133" i="5"/>
  <c r="N132" i="5"/>
  <c r="L23" i="8" s="1"/>
  <c r="M132" i="5"/>
  <c r="L132" i="5"/>
  <c r="J23" i="8" s="1"/>
  <c r="K132" i="5"/>
  <c r="J132" i="5"/>
  <c r="H23" i="8" s="1"/>
  <c r="I132" i="5"/>
  <c r="H132" i="5"/>
  <c r="F23" i="8" s="1"/>
  <c r="G132" i="5"/>
  <c r="F132" i="5"/>
  <c r="D23" i="8" s="1"/>
  <c r="E132" i="5"/>
  <c r="P131" i="5"/>
  <c r="O131" i="5"/>
  <c r="P130" i="5"/>
  <c r="O130" i="5"/>
  <c r="P129" i="5"/>
  <c r="O129" i="5"/>
  <c r="P128" i="5"/>
  <c r="O128" i="5"/>
  <c r="P127" i="5"/>
  <c r="O127" i="5"/>
  <c r="P126" i="5"/>
  <c r="O126" i="5"/>
  <c r="P124" i="5"/>
  <c r="O124" i="5"/>
  <c r="P123" i="5"/>
  <c r="O123" i="5"/>
  <c r="P122" i="5"/>
  <c r="O122" i="5"/>
  <c r="P121" i="5"/>
  <c r="O121" i="5"/>
  <c r="P120" i="5"/>
  <c r="O120" i="5"/>
  <c r="P119" i="5"/>
  <c r="O119" i="5"/>
  <c r="P118" i="5"/>
  <c r="O118" i="5"/>
  <c r="P117" i="5"/>
  <c r="O117" i="5"/>
  <c r="P116" i="5"/>
  <c r="O116" i="5"/>
  <c r="N115" i="5"/>
  <c r="L15" i="8" s="1"/>
  <c r="M115" i="5"/>
  <c r="L115" i="5"/>
  <c r="J15" i="8" s="1"/>
  <c r="K115" i="5"/>
  <c r="J115" i="5"/>
  <c r="H15" i="8" s="1"/>
  <c r="I115" i="5"/>
  <c r="H115" i="5"/>
  <c r="F15" i="8" s="1"/>
  <c r="G115" i="5"/>
  <c r="F115" i="5"/>
  <c r="D15" i="8" s="1"/>
  <c r="E115" i="5"/>
  <c r="O107" i="5"/>
  <c r="N107" i="5"/>
  <c r="O106" i="5"/>
  <c r="N106" i="5"/>
  <c r="O105" i="5"/>
  <c r="N105" i="5"/>
  <c r="O104" i="5"/>
  <c r="N104" i="5"/>
  <c r="O103" i="5"/>
  <c r="N103" i="5"/>
  <c r="M102" i="5"/>
  <c r="L102" i="5"/>
  <c r="K102" i="5"/>
  <c r="J102" i="5"/>
  <c r="I102" i="5"/>
  <c r="H102" i="5"/>
  <c r="G102" i="5"/>
  <c r="F102" i="5"/>
  <c r="E102" i="5"/>
  <c r="D102" i="5"/>
  <c r="O101" i="5"/>
  <c r="N101" i="5"/>
  <c r="O100" i="5"/>
  <c r="N100" i="5"/>
  <c r="O99" i="5"/>
  <c r="N99" i="5"/>
  <c r="O98" i="5"/>
  <c r="N98" i="5"/>
  <c r="O97" i="5"/>
  <c r="N97" i="5"/>
  <c r="M96" i="5"/>
  <c r="L96" i="5"/>
  <c r="K96" i="5"/>
  <c r="J96" i="5"/>
  <c r="I96" i="5"/>
  <c r="H96" i="5"/>
  <c r="G96" i="5"/>
  <c r="F96" i="5"/>
  <c r="E96" i="5"/>
  <c r="D96" i="5"/>
  <c r="O95" i="5"/>
  <c r="N95" i="5"/>
  <c r="O94" i="5"/>
  <c r="N94" i="5"/>
  <c r="O93" i="5"/>
  <c r="N93" i="5"/>
  <c r="O92" i="5"/>
  <c r="N92" i="5"/>
  <c r="M91" i="5"/>
  <c r="L91" i="5"/>
  <c r="K91" i="5"/>
  <c r="J91" i="5"/>
  <c r="I91" i="5"/>
  <c r="H91" i="5"/>
  <c r="G91" i="5"/>
  <c r="F91" i="5"/>
  <c r="E91" i="5"/>
  <c r="D91" i="5"/>
  <c r="O90" i="5"/>
  <c r="N90" i="5"/>
  <c r="O89" i="5"/>
  <c r="N89" i="5"/>
  <c r="O88" i="5"/>
  <c r="N88" i="5"/>
  <c r="O87" i="5"/>
  <c r="N87" i="5"/>
  <c r="M86" i="5"/>
  <c r="L86" i="5"/>
  <c r="K86" i="5"/>
  <c r="J86" i="5"/>
  <c r="I86" i="5"/>
  <c r="H86" i="5"/>
  <c r="G86" i="5"/>
  <c r="F86" i="5"/>
  <c r="E86" i="5"/>
  <c r="D86" i="5"/>
  <c r="O85" i="5"/>
  <c r="N85" i="5"/>
  <c r="O84" i="5"/>
  <c r="N84" i="5"/>
  <c r="O83" i="5"/>
  <c r="N83" i="5"/>
  <c r="O82" i="5"/>
  <c r="N82" i="5"/>
  <c r="M81" i="5"/>
  <c r="L81" i="5"/>
  <c r="K81" i="5"/>
  <c r="J81" i="5"/>
  <c r="I81" i="5"/>
  <c r="H81" i="5"/>
  <c r="G81" i="5"/>
  <c r="F81" i="5"/>
  <c r="E81" i="5"/>
  <c r="D81" i="5"/>
  <c r="O80" i="5"/>
  <c r="N80" i="5"/>
  <c r="O79" i="5"/>
  <c r="N79" i="5"/>
  <c r="O78" i="5"/>
  <c r="N78" i="5"/>
  <c r="O77" i="5"/>
  <c r="N77" i="5"/>
  <c r="M76" i="5"/>
  <c r="L76" i="5"/>
  <c r="K76" i="5"/>
  <c r="J76" i="5"/>
  <c r="I76" i="5"/>
  <c r="H76" i="5"/>
  <c r="G76" i="5"/>
  <c r="F76" i="5"/>
  <c r="E76" i="5"/>
  <c r="D76" i="5"/>
  <c r="O75" i="5"/>
  <c r="N75" i="5"/>
  <c r="O74" i="5"/>
  <c r="N74" i="5"/>
  <c r="O73" i="5"/>
  <c r="N73" i="5"/>
  <c r="O72" i="5"/>
  <c r="N72" i="5"/>
  <c r="M71" i="5"/>
  <c r="L71" i="5"/>
  <c r="K71" i="5"/>
  <c r="J71" i="5"/>
  <c r="I71" i="5"/>
  <c r="H71" i="5"/>
  <c r="G71" i="5"/>
  <c r="F71" i="5"/>
  <c r="E71" i="5"/>
  <c r="D71" i="5"/>
  <c r="O70" i="5"/>
  <c r="N70" i="5"/>
  <c r="O69" i="5"/>
  <c r="N69" i="5"/>
  <c r="O68" i="5"/>
  <c r="N68" i="5"/>
  <c r="O67" i="5"/>
  <c r="N67" i="5"/>
  <c r="O66" i="5"/>
  <c r="N66" i="5"/>
  <c r="O65" i="5"/>
  <c r="N65" i="5"/>
  <c r="O64" i="5"/>
  <c r="N64" i="5"/>
  <c r="M63" i="5"/>
  <c r="L63" i="5"/>
  <c r="K63" i="5"/>
  <c r="J63" i="5"/>
  <c r="I63" i="5"/>
  <c r="H63" i="5"/>
  <c r="G63" i="5"/>
  <c r="F63" i="5"/>
  <c r="E63" i="5"/>
  <c r="D63" i="5"/>
  <c r="O62" i="5"/>
  <c r="N62" i="5"/>
  <c r="O61" i="5"/>
  <c r="N61" i="5"/>
  <c r="O60" i="5"/>
  <c r="N60" i="5"/>
  <c r="O59" i="5"/>
  <c r="N59" i="5"/>
  <c r="M58" i="5"/>
  <c r="L58" i="5"/>
  <c r="K58" i="5"/>
  <c r="J58" i="5"/>
  <c r="I58" i="5"/>
  <c r="H58" i="5"/>
  <c r="G58" i="5"/>
  <c r="F58" i="5"/>
  <c r="E58" i="5"/>
  <c r="D58" i="5"/>
  <c r="O57" i="5"/>
  <c r="N57" i="5"/>
  <c r="O56" i="5"/>
  <c r="N56" i="5"/>
  <c r="O55" i="5"/>
  <c r="N55" i="5"/>
  <c r="O54" i="5"/>
  <c r="N54" i="5"/>
  <c r="O53" i="5"/>
  <c r="N53" i="5"/>
  <c r="O52" i="5"/>
  <c r="N52" i="5"/>
  <c r="O51" i="5"/>
  <c r="N51" i="5"/>
  <c r="O50" i="5"/>
  <c r="N50" i="5"/>
  <c r="M49" i="5"/>
  <c r="L49" i="5"/>
  <c r="K49" i="5"/>
  <c r="J49" i="5"/>
  <c r="I49" i="5"/>
  <c r="H49" i="5"/>
  <c r="G49" i="5"/>
  <c r="F49" i="5"/>
  <c r="E49" i="5"/>
  <c r="D49" i="5"/>
  <c r="O48" i="5"/>
  <c r="N48" i="5"/>
  <c r="O47" i="5"/>
  <c r="N47" i="5"/>
  <c r="O46" i="5"/>
  <c r="N46" i="5"/>
  <c r="O45" i="5"/>
  <c r="N45" i="5"/>
  <c r="O44" i="5"/>
  <c r="N44" i="5"/>
  <c r="O43" i="5"/>
  <c r="N43" i="5"/>
  <c r="O42" i="5"/>
  <c r="N42" i="5"/>
  <c r="M41" i="5"/>
  <c r="L41" i="5"/>
  <c r="K41" i="5"/>
  <c r="J41" i="5"/>
  <c r="I41" i="5"/>
  <c r="H41" i="5"/>
  <c r="G41" i="5"/>
  <c r="F41" i="5"/>
  <c r="E41" i="5"/>
  <c r="D41" i="5"/>
  <c r="O40" i="5"/>
  <c r="N40" i="5"/>
  <c r="O39" i="5"/>
  <c r="N39" i="5"/>
  <c r="O38" i="5"/>
  <c r="N38" i="5"/>
  <c r="O37" i="5"/>
  <c r="N37" i="5"/>
  <c r="M36" i="5"/>
  <c r="L36" i="5"/>
  <c r="K36" i="5"/>
  <c r="J36" i="5"/>
  <c r="I36" i="5"/>
  <c r="H36" i="5"/>
  <c r="G36" i="5"/>
  <c r="F36" i="5"/>
  <c r="E36" i="5"/>
  <c r="D36" i="5"/>
  <c r="O35" i="5"/>
  <c r="N35" i="5"/>
  <c r="O34" i="5"/>
  <c r="N34" i="5"/>
  <c r="O33" i="5"/>
  <c r="N33" i="5"/>
  <c r="M32" i="5"/>
  <c r="L32" i="5"/>
  <c r="K32" i="5"/>
  <c r="J32" i="5"/>
  <c r="I32" i="5"/>
  <c r="H32" i="5"/>
  <c r="G32" i="5"/>
  <c r="F32" i="5"/>
  <c r="E32" i="5"/>
  <c r="D32" i="5"/>
  <c r="O31" i="5"/>
  <c r="N31" i="5"/>
  <c r="O30" i="5"/>
  <c r="N30" i="5"/>
  <c r="O29" i="5"/>
  <c r="N29" i="5"/>
  <c r="O28" i="5"/>
  <c r="N28" i="5"/>
  <c r="M27" i="5"/>
  <c r="L27" i="5"/>
  <c r="K27" i="5"/>
  <c r="J27" i="5"/>
  <c r="I27" i="5"/>
  <c r="H27" i="5"/>
  <c r="G27" i="5"/>
  <c r="F27" i="5"/>
  <c r="E27" i="5"/>
  <c r="D27" i="5"/>
  <c r="O26" i="5"/>
  <c r="N26" i="5"/>
  <c r="O25" i="5"/>
  <c r="N25" i="5"/>
  <c r="O24" i="5"/>
  <c r="N24" i="5"/>
  <c r="O23" i="5"/>
  <c r="N23" i="5"/>
  <c r="M22" i="5"/>
  <c r="L22" i="5"/>
  <c r="K22" i="5"/>
  <c r="J22" i="5"/>
  <c r="I22" i="5"/>
  <c r="H22" i="5"/>
  <c r="G22" i="5"/>
  <c r="F22" i="5"/>
  <c r="E22" i="5"/>
  <c r="D22" i="5"/>
  <c r="O21" i="5"/>
  <c r="N21" i="5"/>
  <c r="O20" i="5"/>
  <c r="N20" i="5"/>
  <c r="O19" i="5"/>
  <c r="N19" i="5"/>
  <c r="O18" i="5"/>
  <c r="N18" i="5"/>
  <c r="E17" i="5"/>
  <c r="O17" i="5" s="1"/>
  <c r="D17" i="5"/>
  <c r="N17" i="5" s="1"/>
  <c r="M16" i="5"/>
  <c r="L16" i="5"/>
  <c r="K16" i="5"/>
  <c r="J16" i="5"/>
  <c r="I16" i="5"/>
  <c r="H16" i="5"/>
  <c r="G16" i="5"/>
  <c r="F16" i="5"/>
  <c r="E16" i="5"/>
  <c r="D16" i="5"/>
  <c r="O15" i="5"/>
  <c r="N15" i="5"/>
  <c r="O14" i="5"/>
  <c r="N14" i="5"/>
  <c r="O13" i="5"/>
  <c r="N13" i="5"/>
  <c r="O12" i="5"/>
  <c r="N12" i="5"/>
  <c r="O11" i="5"/>
  <c r="N11" i="5"/>
  <c r="O10" i="5"/>
  <c r="N10" i="5"/>
  <c r="M9" i="5"/>
  <c r="M108" i="5" s="1"/>
  <c r="M72" i="1" s="1"/>
  <c r="L9" i="5"/>
  <c r="L108" i="5" s="1"/>
  <c r="L72" i="1" s="1"/>
  <c r="K9" i="5"/>
  <c r="K108" i="5" s="1"/>
  <c r="K72" i="1" s="1"/>
  <c r="J9" i="5"/>
  <c r="I9" i="5"/>
  <c r="I108" i="5" s="1"/>
  <c r="I72" i="1" s="1"/>
  <c r="H9" i="5"/>
  <c r="H108" i="5" s="1"/>
  <c r="H72" i="1" s="1"/>
  <c r="G9" i="5"/>
  <c r="G108" i="5" s="1"/>
  <c r="G72" i="1" s="1"/>
  <c r="F9" i="5"/>
  <c r="E9" i="5"/>
  <c r="E108" i="5" s="1"/>
  <c r="E72" i="1" s="1"/>
  <c r="D9" i="5"/>
  <c r="D108" i="5" s="1"/>
  <c r="D72" i="1" s="1"/>
  <c r="E15" i="8" l="1"/>
  <c r="G15" i="8"/>
  <c r="I15" i="8"/>
  <c r="K15" i="8"/>
  <c r="C23" i="8"/>
  <c r="E23" i="8"/>
  <c r="G23" i="8"/>
  <c r="I23" i="8"/>
  <c r="K23" i="8"/>
  <c r="M23" i="8" s="1"/>
  <c r="C31" i="8"/>
  <c r="E31" i="8"/>
  <c r="G31" i="8"/>
  <c r="I31" i="8"/>
  <c r="K31" i="8"/>
  <c r="C39" i="8"/>
  <c r="E39" i="8"/>
  <c r="G39" i="8"/>
  <c r="I39" i="8"/>
  <c r="K39" i="8"/>
  <c r="C47" i="8"/>
  <c r="E47" i="8"/>
  <c r="G47" i="8"/>
  <c r="I47" i="8"/>
  <c r="K47" i="8"/>
  <c r="C55" i="8"/>
  <c r="E55" i="8"/>
  <c r="G55" i="8"/>
  <c r="I55" i="8"/>
  <c r="K55" i="8"/>
  <c r="M55" i="8" s="1"/>
  <c r="G63" i="8"/>
  <c r="I63" i="8"/>
  <c r="M39" i="8"/>
  <c r="N71" i="8"/>
  <c r="M79" i="8"/>
  <c r="M87" i="8"/>
  <c r="M95" i="8"/>
  <c r="M103" i="8"/>
  <c r="N23" i="8"/>
  <c r="N31" i="8"/>
  <c r="N39" i="8"/>
  <c r="N47" i="8"/>
  <c r="N55" i="8"/>
  <c r="Q181" i="5"/>
  <c r="Q183" i="5"/>
  <c r="Q185" i="5"/>
  <c r="C71" i="8"/>
  <c r="E71" i="8"/>
  <c r="G71" i="8"/>
  <c r="I71" i="8"/>
  <c r="K71" i="8"/>
  <c r="P187" i="5"/>
  <c r="N79" i="8"/>
  <c r="N87" i="8"/>
  <c r="N95" i="8"/>
  <c r="N103" i="8"/>
  <c r="N63" i="8"/>
  <c r="P179" i="5"/>
  <c r="P11" i="5"/>
  <c r="P13" i="5"/>
  <c r="P15" i="5"/>
  <c r="P19" i="5"/>
  <c r="P21" i="5"/>
  <c r="P24" i="5"/>
  <c r="P25" i="5"/>
  <c r="P26" i="5"/>
  <c r="P28" i="5"/>
  <c r="P29" i="5"/>
  <c r="P30" i="5"/>
  <c r="P31" i="5"/>
  <c r="P33" i="5"/>
  <c r="P34" i="5"/>
  <c r="P35" i="5"/>
  <c r="P37" i="5"/>
  <c r="P38" i="5"/>
  <c r="P39" i="5"/>
  <c r="P40" i="5"/>
  <c r="P42" i="5"/>
  <c r="P43" i="5"/>
  <c r="P44" i="5"/>
  <c r="P45" i="5"/>
  <c r="P46" i="5"/>
  <c r="P47" i="5"/>
  <c r="P48" i="5"/>
  <c r="P50" i="5"/>
  <c r="P51" i="5"/>
  <c r="P52" i="5"/>
  <c r="P53" i="5"/>
  <c r="P54" i="5"/>
  <c r="P55" i="5"/>
  <c r="P56" i="5"/>
  <c r="P57" i="5"/>
  <c r="P59" i="5"/>
  <c r="P60" i="5"/>
  <c r="P61" i="5"/>
  <c r="P62" i="5"/>
  <c r="P64" i="5"/>
  <c r="R405" i="5"/>
  <c r="R407" i="5"/>
  <c r="R409" i="5"/>
  <c r="R411" i="5"/>
  <c r="R414" i="5"/>
  <c r="R416" i="5"/>
  <c r="R418" i="5"/>
  <c r="R422" i="5"/>
  <c r="R424" i="5"/>
  <c r="R426" i="5"/>
  <c r="F458" i="5"/>
  <c r="J458" i="5"/>
  <c r="R435" i="5"/>
  <c r="R437" i="5"/>
  <c r="R439" i="5"/>
  <c r="R441" i="5"/>
  <c r="R444" i="5"/>
  <c r="R446" i="5"/>
  <c r="R448" i="5"/>
  <c r="Q388" i="5"/>
  <c r="P65" i="5"/>
  <c r="P66" i="5"/>
  <c r="P67" i="5"/>
  <c r="P68" i="5"/>
  <c r="P69" i="5"/>
  <c r="P70" i="5"/>
  <c r="P72" i="5"/>
  <c r="P73" i="5"/>
  <c r="P74" i="5"/>
  <c r="P75" i="5"/>
  <c r="P77" i="5"/>
  <c r="P78" i="5"/>
  <c r="P79" i="5"/>
  <c r="P80" i="5"/>
  <c r="P82" i="5"/>
  <c r="P83" i="5"/>
  <c r="P84" i="5"/>
  <c r="P85" i="5"/>
  <c r="P87" i="5"/>
  <c r="P88" i="5"/>
  <c r="P89" i="5"/>
  <c r="P90" i="5"/>
  <c r="P92" i="5"/>
  <c r="P93" i="5"/>
  <c r="P94" i="5"/>
  <c r="P95" i="5"/>
  <c r="P97" i="5"/>
  <c r="P98" i="5"/>
  <c r="P99" i="5"/>
  <c r="P100" i="5"/>
  <c r="P101" i="5"/>
  <c r="P103" i="5"/>
  <c r="P104" i="5"/>
  <c r="P105" i="5"/>
  <c r="P106" i="5"/>
  <c r="P107" i="5"/>
  <c r="G226" i="5"/>
  <c r="Q116" i="5"/>
  <c r="Q117" i="5"/>
  <c r="Q118" i="5"/>
  <c r="Q119" i="5"/>
  <c r="Q120" i="5"/>
  <c r="Q121" i="5"/>
  <c r="Q122" i="5"/>
  <c r="Q123" i="5"/>
  <c r="Q124" i="5"/>
  <c r="Q126" i="5"/>
  <c r="Q127" i="5"/>
  <c r="Q128" i="5"/>
  <c r="Q129" i="5"/>
  <c r="Q130" i="5"/>
  <c r="Q131" i="5"/>
  <c r="Q133" i="5"/>
  <c r="Q134" i="5"/>
  <c r="Q135" i="5"/>
  <c r="Q136" i="5"/>
  <c r="Q137" i="5"/>
  <c r="Q138" i="5"/>
  <c r="Q139" i="5"/>
  <c r="Q140" i="5"/>
  <c r="Q142" i="5"/>
  <c r="Q143" i="5"/>
  <c r="Q144" i="5"/>
  <c r="Q145" i="5"/>
  <c r="Q146" i="5"/>
  <c r="Q147" i="5"/>
  <c r="Q148" i="5"/>
  <c r="Q149" i="5"/>
  <c r="Q150" i="5"/>
  <c r="Q152" i="5"/>
  <c r="Q153" i="5"/>
  <c r="Q154" i="5"/>
  <c r="Q155" i="5"/>
  <c r="Q156" i="5"/>
  <c r="Q157" i="5"/>
  <c r="Q158" i="5"/>
  <c r="Q159" i="5"/>
  <c r="Q160" i="5"/>
  <c r="Q162" i="5"/>
  <c r="Q163" i="5"/>
  <c r="Q164" i="5"/>
  <c r="Q165" i="5"/>
  <c r="Q166" i="5"/>
  <c r="Q167" i="5"/>
  <c r="Q168" i="5"/>
  <c r="Q170" i="5"/>
  <c r="Q171" i="5"/>
  <c r="Q172" i="5"/>
  <c r="Q173" i="5"/>
  <c r="Q174" i="5"/>
  <c r="Q175" i="5"/>
  <c r="Q176" i="5"/>
  <c r="Q177" i="5"/>
  <c r="Q178" i="5"/>
  <c r="R271" i="5"/>
  <c r="R272" i="5"/>
  <c r="R273" i="5"/>
  <c r="R274" i="5"/>
  <c r="R275" i="5"/>
  <c r="R277" i="5"/>
  <c r="R278" i="5"/>
  <c r="R279" i="5"/>
  <c r="R281" i="5"/>
  <c r="R282" i="5"/>
  <c r="R283" i="5"/>
  <c r="R285" i="5"/>
  <c r="R286" i="5"/>
  <c r="R287" i="5"/>
  <c r="R289" i="5"/>
  <c r="R290" i="5"/>
  <c r="R291" i="5"/>
  <c r="R293" i="5"/>
  <c r="R294" i="5"/>
  <c r="R295" i="5"/>
  <c r="R296" i="5"/>
  <c r="R297" i="5"/>
  <c r="R298" i="5"/>
  <c r="R299" i="5"/>
  <c r="R301" i="5"/>
  <c r="R302" i="5"/>
  <c r="R303" i="5"/>
  <c r="R305" i="5"/>
  <c r="R306" i="5"/>
  <c r="R307" i="5"/>
  <c r="R309" i="5"/>
  <c r="R310" i="5"/>
  <c r="R312" i="5"/>
  <c r="R313" i="5"/>
  <c r="R314" i="5"/>
  <c r="R316" i="5"/>
  <c r="R317" i="5"/>
  <c r="R318" i="5"/>
  <c r="R320" i="5"/>
  <c r="R321" i="5"/>
  <c r="R322" i="5"/>
  <c r="R330" i="5"/>
  <c r="R331" i="5"/>
  <c r="R332" i="5"/>
  <c r="R333" i="5"/>
  <c r="R334" i="5"/>
  <c r="R335" i="5"/>
  <c r="R336" i="5"/>
  <c r="R337" i="5"/>
  <c r="R338" i="5"/>
  <c r="R339" i="5"/>
  <c r="R341" i="5"/>
  <c r="R342" i="5"/>
  <c r="R343" i="5"/>
  <c r="R344" i="5"/>
  <c r="R345" i="5"/>
  <c r="R346" i="5"/>
  <c r="R347" i="5"/>
  <c r="R349" i="5"/>
  <c r="R350" i="5"/>
  <c r="R351" i="5"/>
  <c r="R352" i="5"/>
  <c r="R353" i="5"/>
  <c r="R354" i="5"/>
  <c r="R355" i="5"/>
  <c r="R357" i="5"/>
  <c r="R358" i="5"/>
  <c r="R359" i="5"/>
  <c r="R360" i="5"/>
  <c r="R361" i="5"/>
  <c r="R362" i="5"/>
  <c r="R363" i="5"/>
  <c r="R365" i="5"/>
  <c r="R366" i="5"/>
  <c r="R367" i="5"/>
  <c r="R368" i="5"/>
  <c r="R369" i="5"/>
  <c r="R370" i="5"/>
  <c r="R371" i="5"/>
  <c r="R373" i="5"/>
  <c r="R374" i="5"/>
  <c r="R375" i="5"/>
  <c r="R376" i="5"/>
  <c r="R377" i="5"/>
  <c r="R378" i="5"/>
  <c r="R379" i="5"/>
  <c r="R381" i="5"/>
  <c r="R382" i="5"/>
  <c r="R383" i="5"/>
  <c r="R384" i="5"/>
  <c r="R385" i="5"/>
  <c r="R386" i="5"/>
  <c r="N16" i="5"/>
  <c r="N22" i="5"/>
  <c r="N27" i="5"/>
  <c r="N32" i="5"/>
  <c r="N36" i="5"/>
  <c r="N41" i="5"/>
  <c r="N49" i="5"/>
  <c r="N58" i="5"/>
  <c r="N63" i="5"/>
  <c r="N71" i="5"/>
  <c r="N76" i="5"/>
  <c r="N81" i="5"/>
  <c r="N86" i="5"/>
  <c r="N91" i="5"/>
  <c r="N96" i="5"/>
  <c r="F108" i="5"/>
  <c r="J108" i="5"/>
  <c r="J72" i="1" s="1"/>
  <c r="N102" i="5"/>
  <c r="K226" i="5"/>
  <c r="O132" i="5"/>
  <c r="O141" i="5"/>
  <c r="O151" i="5"/>
  <c r="O161" i="5"/>
  <c r="O169" i="5"/>
  <c r="O187" i="5"/>
  <c r="P198" i="5"/>
  <c r="P206" i="5"/>
  <c r="P213" i="5"/>
  <c r="P221" i="5"/>
  <c r="P244" i="5"/>
  <c r="P256" i="5"/>
  <c r="O16" i="5"/>
  <c r="O22" i="5"/>
  <c r="O27" i="5"/>
  <c r="O32" i="5"/>
  <c r="O36" i="5"/>
  <c r="O41" i="5"/>
  <c r="O49" i="5"/>
  <c r="O58" i="5"/>
  <c r="O63" i="5"/>
  <c r="O71" i="5"/>
  <c r="O76" i="5"/>
  <c r="O81" i="5"/>
  <c r="O86" i="5"/>
  <c r="O91" i="5"/>
  <c r="O96" i="5"/>
  <c r="O102" i="5"/>
  <c r="P132" i="5"/>
  <c r="P141" i="5"/>
  <c r="P151" i="5"/>
  <c r="P161" i="5"/>
  <c r="P169" i="5"/>
  <c r="Q188" i="5"/>
  <c r="Q190" i="5"/>
  <c r="Q192" i="5"/>
  <c r="Q194" i="5"/>
  <c r="Q196" i="5"/>
  <c r="Q197" i="5"/>
  <c r="O198" i="5"/>
  <c r="Q199" i="5"/>
  <c r="Q200" i="5"/>
  <c r="Q201" i="5"/>
  <c r="Q202" i="5"/>
  <c r="Q203" i="5"/>
  <c r="Q204" i="5"/>
  <c r="Q205" i="5"/>
  <c r="O206" i="5"/>
  <c r="Q206" i="5" s="1"/>
  <c r="Q207" i="5"/>
  <c r="Q208" i="5"/>
  <c r="Q209" i="5"/>
  <c r="Q210" i="5"/>
  <c r="Q211" i="5"/>
  <c r="Q212" i="5"/>
  <c r="O213" i="5"/>
  <c r="Q213" i="5" s="1"/>
  <c r="Q214" i="5"/>
  <c r="Q215" i="5"/>
  <c r="Q216" i="5"/>
  <c r="Q217" i="5"/>
  <c r="Q218" i="5"/>
  <c r="Q219" i="5"/>
  <c r="Q220" i="5"/>
  <c r="O221" i="5"/>
  <c r="Q222" i="5"/>
  <c r="Q223" i="5"/>
  <c r="Q224" i="5"/>
  <c r="Q225" i="5"/>
  <c r="G265" i="5"/>
  <c r="I265" i="5"/>
  <c r="K265" i="5"/>
  <c r="O233" i="5"/>
  <c r="Q234" i="5"/>
  <c r="Q235" i="5"/>
  <c r="Q236" i="5"/>
  <c r="Q237" i="5"/>
  <c r="Q239" i="5"/>
  <c r="Q240" i="5"/>
  <c r="Q241" i="5"/>
  <c r="Q242" i="5"/>
  <c r="Q243" i="5"/>
  <c r="E264" i="5"/>
  <c r="E265" i="5" s="1"/>
  <c r="M264" i="5"/>
  <c r="M265" i="5" s="1"/>
  <c r="Q245" i="5"/>
  <c r="Q246" i="5"/>
  <c r="Q247" i="5"/>
  <c r="Q248" i="5"/>
  <c r="Q249" i="5"/>
  <c r="Q250" i="5"/>
  <c r="Q252" i="5"/>
  <c r="Q253" i="5"/>
  <c r="Q254" i="5"/>
  <c r="Q255" i="5"/>
  <c r="O256" i="5"/>
  <c r="Q257" i="5"/>
  <c r="P412" i="5"/>
  <c r="P434" i="5"/>
  <c r="N457" i="5"/>
  <c r="N458" i="5" s="1"/>
  <c r="P442" i="5"/>
  <c r="P449" i="5"/>
  <c r="Q258" i="5"/>
  <c r="Q259" i="5"/>
  <c r="Q260" i="5"/>
  <c r="Q262" i="5"/>
  <c r="Q263" i="5"/>
  <c r="P270" i="5"/>
  <c r="P276" i="5"/>
  <c r="P280" i="5"/>
  <c r="F323" i="5"/>
  <c r="D73" i="1" s="1"/>
  <c r="H323" i="5"/>
  <c r="F73" i="1" s="1"/>
  <c r="J323" i="5"/>
  <c r="H73" i="1" s="1"/>
  <c r="L323" i="5"/>
  <c r="J73" i="1" s="1"/>
  <c r="N323" i="5"/>
  <c r="L73" i="1" s="1"/>
  <c r="P288" i="5"/>
  <c r="P292" i="5"/>
  <c r="P300" i="5"/>
  <c r="P304" i="5"/>
  <c r="P308" i="5"/>
  <c r="P311" i="5"/>
  <c r="P315" i="5"/>
  <c r="P319" i="5"/>
  <c r="P329" i="5"/>
  <c r="P340" i="5"/>
  <c r="P348" i="5"/>
  <c r="P356" i="5"/>
  <c r="P364" i="5"/>
  <c r="P372" i="5"/>
  <c r="P380" i="5"/>
  <c r="P388" i="5"/>
  <c r="Q396" i="5"/>
  <c r="Q404" i="5"/>
  <c r="Q270" i="5"/>
  <c r="Q276" i="5"/>
  <c r="Q280" i="5"/>
  <c r="G323" i="5"/>
  <c r="E73" i="1" s="1"/>
  <c r="I323" i="5"/>
  <c r="G73" i="1" s="1"/>
  <c r="K323" i="5"/>
  <c r="I73" i="1" s="1"/>
  <c r="M323" i="5"/>
  <c r="K73" i="1" s="1"/>
  <c r="O323" i="5"/>
  <c r="Q288" i="5"/>
  <c r="Q292" i="5"/>
  <c r="Q300" i="5"/>
  <c r="Q304" i="5"/>
  <c r="Q308" i="5"/>
  <c r="Q311" i="5"/>
  <c r="Q315" i="5"/>
  <c r="Q319" i="5"/>
  <c r="Q329" i="5"/>
  <c r="Q340" i="5"/>
  <c r="Q348" i="5"/>
  <c r="Q356" i="5"/>
  <c r="Q364" i="5"/>
  <c r="Q372" i="5"/>
  <c r="Q380" i="5"/>
  <c r="R389" i="5"/>
  <c r="R391" i="5"/>
  <c r="R393" i="5"/>
  <c r="R395" i="5"/>
  <c r="P396" i="5"/>
  <c r="R398" i="5"/>
  <c r="R400" i="5"/>
  <c r="R402" i="5"/>
  <c r="P404" i="5"/>
  <c r="R404" i="5" s="1"/>
  <c r="Q412" i="5"/>
  <c r="Q420" i="5"/>
  <c r="Q442" i="5"/>
  <c r="Q449" i="5"/>
  <c r="P284" i="5"/>
  <c r="Q284" i="5"/>
  <c r="G428" i="5"/>
  <c r="I428" i="5"/>
  <c r="K428" i="5"/>
  <c r="M428" i="5"/>
  <c r="R387" i="5"/>
  <c r="R390" i="5"/>
  <c r="R392" i="5"/>
  <c r="R394" i="5"/>
  <c r="R397" i="5"/>
  <c r="R399" i="5"/>
  <c r="R401" i="5"/>
  <c r="R403" i="5"/>
  <c r="R406" i="5"/>
  <c r="R408" i="5"/>
  <c r="R410" i="5"/>
  <c r="R413" i="5"/>
  <c r="R415" i="5"/>
  <c r="R417" i="5"/>
  <c r="R419" i="5"/>
  <c r="O428" i="5"/>
  <c r="Q434" i="5"/>
  <c r="F428" i="5"/>
  <c r="H428" i="5"/>
  <c r="J428" i="5"/>
  <c r="L428" i="5"/>
  <c r="N428" i="5"/>
  <c r="R421" i="5"/>
  <c r="R423" i="5"/>
  <c r="R425" i="5"/>
  <c r="R427" i="5"/>
  <c r="Q457" i="5"/>
  <c r="R436" i="5"/>
  <c r="R438" i="5"/>
  <c r="R440" i="5"/>
  <c r="R443" i="5"/>
  <c r="R445" i="5"/>
  <c r="R447" i="5"/>
  <c r="H458" i="5"/>
  <c r="L458" i="5"/>
  <c r="P420" i="5"/>
  <c r="O108" i="5"/>
  <c r="D109" i="5"/>
  <c r="H109" i="5"/>
  <c r="L109" i="5"/>
  <c r="O9" i="5"/>
  <c r="P10" i="5"/>
  <c r="P12" i="5"/>
  <c r="P14" i="5"/>
  <c r="P17" i="5"/>
  <c r="P18" i="5"/>
  <c r="P20" i="5"/>
  <c r="P23" i="5"/>
  <c r="O179" i="5"/>
  <c r="N9" i="5"/>
  <c r="E226" i="5"/>
  <c r="I226" i="5"/>
  <c r="M226" i="5"/>
  <c r="O115" i="5"/>
  <c r="Q180" i="5"/>
  <c r="Q182" i="5"/>
  <c r="Q184" i="5"/>
  <c r="Q186" i="5"/>
  <c r="Q189" i="5"/>
  <c r="Q191" i="5"/>
  <c r="Q193" i="5"/>
  <c r="Q195" i="5"/>
  <c r="P264" i="5"/>
  <c r="O244" i="5"/>
  <c r="F226" i="5"/>
  <c r="H226" i="5"/>
  <c r="J226" i="5"/>
  <c r="L226" i="5"/>
  <c r="N226" i="5"/>
  <c r="P115" i="5"/>
  <c r="P233" i="5"/>
  <c r="D13" i="11"/>
  <c r="O23" i="8" l="1"/>
  <c r="Q179" i="5"/>
  <c r="R434" i="5"/>
  <c r="M31" i="8"/>
  <c r="O31" i="8" s="1"/>
  <c r="Q244" i="5"/>
  <c r="O265" i="5"/>
  <c r="P22" i="5"/>
  <c r="P16" i="5"/>
  <c r="M63" i="8"/>
  <c r="O63" i="8" s="1"/>
  <c r="O87" i="8"/>
  <c r="O79" i="8"/>
  <c r="M47" i="8"/>
  <c r="Q187" i="5"/>
  <c r="M71" i="8"/>
  <c r="O71" i="8" s="1"/>
  <c r="O103" i="8"/>
  <c r="O95" i="8"/>
  <c r="O55" i="8"/>
  <c r="O47" i="8"/>
  <c r="K227" i="5"/>
  <c r="G227" i="5"/>
  <c r="J109" i="5"/>
  <c r="J429" i="5"/>
  <c r="F429" i="5"/>
  <c r="P323" i="5"/>
  <c r="R396" i="5"/>
  <c r="R449" i="5"/>
  <c r="O39" i="8"/>
  <c r="R412" i="5"/>
  <c r="F109" i="5"/>
  <c r="F72" i="1"/>
  <c r="L429" i="5"/>
  <c r="H429" i="5"/>
  <c r="N324" i="5"/>
  <c r="M73" i="1"/>
  <c r="R388" i="5"/>
  <c r="R329" i="5"/>
  <c r="R315" i="5"/>
  <c r="R308" i="5"/>
  <c r="R300" i="5"/>
  <c r="R288" i="5"/>
  <c r="L324" i="5"/>
  <c r="H324" i="5"/>
  <c r="R280" i="5"/>
  <c r="R270" i="5"/>
  <c r="Q169" i="5"/>
  <c r="Q151" i="5"/>
  <c r="Q132" i="5"/>
  <c r="Q233" i="5"/>
  <c r="P226" i="5"/>
  <c r="P457" i="5"/>
  <c r="R457" i="5" s="1"/>
  <c r="S457" i="5" s="1"/>
  <c r="R284" i="5"/>
  <c r="R442" i="5"/>
  <c r="S442" i="5" s="1"/>
  <c r="O264" i="5"/>
  <c r="Q264" i="5" s="1"/>
  <c r="R251" i="5" s="1"/>
  <c r="Q198" i="5"/>
  <c r="P96" i="5"/>
  <c r="P86" i="5"/>
  <c r="P76" i="5"/>
  <c r="P36" i="5"/>
  <c r="Q161" i="5"/>
  <c r="P102" i="5"/>
  <c r="P58" i="5"/>
  <c r="P32" i="5"/>
  <c r="N108" i="5"/>
  <c r="P108" i="5" s="1"/>
  <c r="R420" i="5"/>
  <c r="Q428" i="5"/>
  <c r="Q323" i="5"/>
  <c r="R380" i="5"/>
  <c r="R372" i="5"/>
  <c r="R364" i="5"/>
  <c r="R356" i="5"/>
  <c r="R348" i="5"/>
  <c r="R340" i="5"/>
  <c r="R319" i="5"/>
  <c r="R311" i="5"/>
  <c r="R304" i="5"/>
  <c r="R292" i="5"/>
  <c r="J324" i="5"/>
  <c r="F324" i="5"/>
  <c r="R276" i="5"/>
  <c r="Q256" i="5"/>
  <c r="Q221" i="5"/>
  <c r="Q141" i="5"/>
  <c r="P91" i="5"/>
  <c r="P81" i="5"/>
  <c r="P71" i="5"/>
  <c r="P63" i="5"/>
  <c r="P49" i="5"/>
  <c r="P41" i="5"/>
  <c r="P27" i="5"/>
  <c r="P458" i="5"/>
  <c r="N429" i="5"/>
  <c r="P428" i="5"/>
  <c r="M227" i="5"/>
  <c r="O226" i="5"/>
  <c r="E227" i="5"/>
  <c r="Q115" i="5"/>
  <c r="I227" i="5"/>
  <c r="P9" i="5"/>
  <c r="D13" i="1"/>
  <c r="E13" i="1"/>
  <c r="F13" i="1"/>
  <c r="G13" i="1"/>
  <c r="H13" i="1"/>
  <c r="I13" i="1"/>
  <c r="J13" i="1"/>
  <c r="K13" i="1"/>
  <c r="L13" i="1"/>
  <c r="M13" i="1"/>
  <c r="D14" i="1"/>
  <c r="E14" i="1"/>
  <c r="F14" i="1"/>
  <c r="G14" i="1"/>
  <c r="H14" i="1"/>
  <c r="I14" i="1"/>
  <c r="J14" i="1"/>
  <c r="K14" i="1"/>
  <c r="L14" i="1"/>
  <c r="M14" i="1"/>
  <c r="D15" i="1"/>
  <c r="E15" i="1"/>
  <c r="F15" i="1"/>
  <c r="G15" i="1"/>
  <c r="H15" i="1"/>
  <c r="I15" i="1"/>
  <c r="J15" i="1"/>
  <c r="K15" i="1"/>
  <c r="L15" i="1"/>
  <c r="M15" i="1"/>
  <c r="D16" i="1"/>
  <c r="E16" i="1"/>
  <c r="F16" i="1"/>
  <c r="G16" i="1"/>
  <c r="H16" i="1"/>
  <c r="I16" i="1"/>
  <c r="J16" i="1"/>
  <c r="K16" i="1"/>
  <c r="L16" i="1"/>
  <c r="M16" i="1"/>
  <c r="D17" i="1"/>
  <c r="E17" i="1"/>
  <c r="F17" i="1"/>
  <c r="G17" i="1"/>
  <c r="H17" i="1"/>
  <c r="I17" i="1"/>
  <c r="J17" i="1"/>
  <c r="K17" i="1"/>
  <c r="L17" i="1"/>
  <c r="M17" i="1"/>
  <c r="D18" i="1"/>
  <c r="E18" i="1"/>
  <c r="F18" i="1"/>
  <c r="G18" i="1"/>
  <c r="H18" i="1"/>
  <c r="I18" i="1"/>
  <c r="J18" i="1"/>
  <c r="K18" i="1"/>
  <c r="L18" i="1"/>
  <c r="M18" i="1"/>
  <c r="D19" i="1"/>
  <c r="E19" i="1"/>
  <c r="F19" i="1"/>
  <c r="G19" i="1"/>
  <c r="H19" i="1"/>
  <c r="I19" i="1"/>
  <c r="J19" i="1"/>
  <c r="K19" i="1"/>
  <c r="L19" i="1"/>
  <c r="M19" i="1"/>
  <c r="E12" i="1"/>
  <c r="F12" i="1"/>
  <c r="G12" i="1"/>
  <c r="H12" i="1"/>
  <c r="I12" i="1"/>
  <c r="J12" i="1"/>
  <c r="K12" i="1"/>
  <c r="L12" i="1"/>
  <c r="M12" i="1"/>
  <c r="D12" i="1"/>
  <c r="C26" i="4"/>
  <c r="C11" i="8" s="1"/>
  <c r="C10" i="8" s="1"/>
  <c r="D26" i="4"/>
  <c r="D11" i="8" s="1"/>
  <c r="D10" i="8" s="1"/>
  <c r="E26" i="4"/>
  <c r="E11" i="8" s="1"/>
  <c r="E10" i="8" s="1"/>
  <c r="F26" i="4"/>
  <c r="F11" i="8" s="1"/>
  <c r="F10" i="8" s="1"/>
  <c r="G26" i="4"/>
  <c r="G11" i="8" s="1"/>
  <c r="G10" i="8" s="1"/>
  <c r="H26" i="4"/>
  <c r="H11" i="8" s="1"/>
  <c r="H10" i="8" s="1"/>
  <c r="I26" i="4"/>
  <c r="I11" i="8" s="1"/>
  <c r="I10" i="8" s="1"/>
  <c r="J26" i="4"/>
  <c r="J11" i="8" s="1"/>
  <c r="J10" i="8" s="1"/>
  <c r="K26" i="4"/>
  <c r="K11" i="8" s="1"/>
  <c r="K10" i="8" s="1"/>
  <c r="L26" i="4"/>
  <c r="L11" i="8" s="1"/>
  <c r="L10" i="8" s="1"/>
  <c r="M26" i="4"/>
  <c r="N26" i="4"/>
  <c r="M27" i="4"/>
  <c r="N27" i="4"/>
  <c r="M28" i="4"/>
  <c r="N28" i="4"/>
  <c r="M29" i="4"/>
  <c r="N29" i="4"/>
  <c r="M30" i="4"/>
  <c r="N30" i="4"/>
  <c r="M31" i="4"/>
  <c r="N31" i="4"/>
  <c r="M32" i="4"/>
  <c r="N32" i="4"/>
  <c r="M33" i="4"/>
  <c r="N33" i="4"/>
  <c r="M34" i="4"/>
  <c r="N34" i="4"/>
  <c r="C35" i="4"/>
  <c r="C19" i="8" s="1"/>
  <c r="D35" i="4"/>
  <c r="D19" i="8" s="1"/>
  <c r="E35" i="4"/>
  <c r="E19" i="8" s="1"/>
  <c r="F35" i="4"/>
  <c r="F19" i="8" s="1"/>
  <c r="G35" i="4"/>
  <c r="G19" i="8" s="1"/>
  <c r="H35" i="4"/>
  <c r="H19" i="8" s="1"/>
  <c r="I35" i="4"/>
  <c r="I19" i="8" s="1"/>
  <c r="I18" i="8" s="1"/>
  <c r="J35" i="4"/>
  <c r="J19" i="8" s="1"/>
  <c r="J18" i="8" s="1"/>
  <c r="K35" i="4"/>
  <c r="K19" i="8" s="1"/>
  <c r="M19" i="8" s="1"/>
  <c r="L35" i="4"/>
  <c r="L19" i="8" s="1"/>
  <c r="M35" i="4"/>
  <c r="N35" i="4"/>
  <c r="M36" i="4"/>
  <c r="N36" i="4"/>
  <c r="M37" i="4"/>
  <c r="N37" i="4"/>
  <c r="M38" i="4"/>
  <c r="N38" i="4"/>
  <c r="M39" i="4"/>
  <c r="N39" i="4"/>
  <c r="M40" i="4"/>
  <c r="N40" i="4"/>
  <c r="M41" i="4"/>
  <c r="N41" i="4"/>
  <c r="M42" i="4"/>
  <c r="N42" i="4"/>
  <c r="M43" i="4"/>
  <c r="N43" i="4"/>
  <c r="C44" i="4"/>
  <c r="C27" i="8" s="1"/>
  <c r="C26" i="8" s="1"/>
  <c r="D44" i="4"/>
  <c r="D27" i="8" s="1"/>
  <c r="D26" i="8" s="1"/>
  <c r="E44" i="4"/>
  <c r="E27" i="8" s="1"/>
  <c r="E26" i="8" s="1"/>
  <c r="F44" i="4"/>
  <c r="F27" i="8" s="1"/>
  <c r="F26" i="8" s="1"/>
  <c r="G44" i="4"/>
  <c r="G27" i="8" s="1"/>
  <c r="G26" i="8" s="1"/>
  <c r="H44" i="4"/>
  <c r="H27" i="8" s="1"/>
  <c r="H26" i="8" s="1"/>
  <c r="I44" i="4"/>
  <c r="I27" i="8" s="1"/>
  <c r="I26" i="8" s="1"/>
  <c r="J44" i="4"/>
  <c r="J27" i="8" s="1"/>
  <c r="J26" i="8" s="1"/>
  <c r="K44" i="4"/>
  <c r="K27" i="8" s="1"/>
  <c r="L44" i="4"/>
  <c r="L27" i="8" s="1"/>
  <c r="M44" i="4"/>
  <c r="N44" i="4"/>
  <c r="M45" i="4"/>
  <c r="N45" i="4"/>
  <c r="M46" i="4"/>
  <c r="N46" i="4"/>
  <c r="M47" i="4"/>
  <c r="N47" i="4"/>
  <c r="M48" i="4"/>
  <c r="N48" i="4"/>
  <c r="M49" i="4"/>
  <c r="N49" i="4"/>
  <c r="M50" i="4"/>
  <c r="N50" i="4"/>
  <c r="M51" i="4"/>
  <c r="N51" i="4"/>
  <c r="M52" i="4"/>
  <c r="N52" i="4"/>
  <c r="C53" i="4"/>
  <c r="C35" i="8" s="1"/>
  <c r="C34" i="8" s="1"/>
  <c r="D53" i="4"/>
  <c r="D35" i="8" s="1"/>
  <c r="D34" i="8" s="1"/>
  <c r="E53" i="4"/>
  <c r="E35" i="8" s="1"/>
  <c r="F53" i="4"/>
  <c r="F35" i="8" s="1"/>
  <c r="G53" i="4"/>
  <c r="G35" i="8" s="1"/>
  <c r="G34" i="8" s="1"/>
  <c r="H53" i="4"/>
  <c r="H35" i="8" s="1"/>
  <c r="H34" i="8" s="1"/>
  <c r="I53" i="4"/>
  <c r="I35" i="8" s="1"/>
  <c r="I34" i="8" s="1"/>
  <c r="J53" i="4"/>
  <c r="J35" i="8" s="1"/>
  <c r="J34" i="8" s="1"/>
  <c r="K53" i="4"/>
  <c r="K35" i="8" s="1"/>
  <c r="M35" i="8" s="1"/>
  <c r="L53" i="4"/>
  <c r="L35" i="8" s="1"/>
  <c r="M53" i="4"/>
  <c r="N53" i="4"/>
  <c r="M54" i="4"/>
  <c r="N54" i="4"/>
  <c r="M55" i="4"/>
  <c r="N55" i="4"/>
  <c r="M56" i="4"/>
  <c r="N56" i="4"/>
  <c r="M57" i="4"/>
  <c r="N57" i="4"/>
  <c r="M58" i="4"/>
  <c r="N58" i="4"/>
  <c r="M59" i="4"/>
  <c r="N59" i="4"/>
  <c r="M60" i="4"/>
  <c r="N60" i="4"/>
  <c r="M61" i="4"/>
  <c r="N61" i="4"/>
  <c r="C62" i="4"/>
  <c r="C43" i="8" s="1"/>
  <c r="D62" i="4"/>
  <c r="D43" i="8" s="1"/>
  <c r="E62" i="4"/>
  <c r="E43" i="8" s="1"/>
  <c r="F62" i="4"/>
  <c r="F43" i="8" s="1"/>
  <c r="G62" i="4"/>
  <c r="G43" i="8" s="1"/>
  <c r="G42" i="8" s="1"/>
  <c r="H62" i="4"/>
  <c r="H43" i="8" s="1"/>
  <c r="H42" i="8" s="1"/>
  <c r="I62" i="4"/>
  <c r="I43" i="8" s="1"/>
  <c r="I42" i="8" s="1"/>
  <c r="J62" i="4"/>
  <c r="J43" i="8" s="1"/>
  <c r="J42" i="8" s="1"/>
  <c r="K62" i="4"/>
  <c r="K43" i="8" s="1"/>
  <c r="L62" i="4"/>
  <c r="L43" i="8" s="1"/>
  <c r="M62" i="4"/>
  <c r="N62" i="4"/>
  <c r="M63" i="4"/>
  <c r="N63" i="4"/>
  <c r="M64" i="4"/>
  <c r="N64" i="4"/>
  <c r="M65" i="4"/>
  <c r="N65" i="4"/>
  <c r="M66" i="4"/>
  <c r="N66" i="4"/>
  <c r="M67" i="4"/>
  <c r="N67" i="4"/>
  <c r="M68" i="4"/>
  <c r="N68" i="4"/>
  <c r="M69" i="4"/>
  <c r="N69" i="4"/>
  <c r="M70" i="4"/>
  <c r="N70" i="4"/>
  <c r="C71" i="4"/>
  <c r="C51" i="8" s="1"/>
  <c r="D71" i="4"/>
  <c r="D51" i="8" s="1"/>
  <c r="E71" i="4"/>
  <c r="E51" i="8" s="1"/>
  <c r="F71" i="4"/>
  <c r="F51" i="8" s="1"/>
  <c r="G71" i="4"/>
  <c r="G51" i="8" s="1"/>
  <c r="G50" i="8" s="1"/>
  <c r="H71" i="4"/>
  <c r="H51" i="8" s="1"/>
  <c r="H50" i="8" s="1"/>
  <c r="I71" i="4"/>
  <c r="I51" i="8" s="1"/>
  <c r="I50" i="8" s="1"/>
  <c r="J71" i="4"/>
  <c r="J51" i="8" s="1"/>
  <c r="J50" i="8" s="1"/>
  <c r="K71" i="4"/>
  <c r="K51" i="8" s="1"/>
  <c r="L71" i="4"/>
  <c r="L51" i="8" s="1"/>
  <c r="M71" i="4"/>
  <c r="N71" i="4"/>
  <c r="M72" i="4"/>
  <c r="N72" i="4"/>
  <c r="M73" i="4"/>
  <c r="N73" i="4"/>
  <c r="M74" i="4"/>
  <c r="N74" i="4"/>
  <c r="M75" i="4"/>
  <c r="N75" i="4"/>
  <c r="M76" i="4"/>
  <c r="N76" i="4"/>
  <c r="M77" i="4"/>
  <c r="N77" i="4"/>
  <c r="M78" i="4"/>
  <c r="N78" i="4"/>
  <c r="M79" i="4"/>
  <c r="N79" i="4"/>
  <c r="C80" i="4"/>
  <c r="C59" i="8" s="1"/>
  <c r="C58" i="8" s="1"/>
  <c r="D80" i="4"/>
  <c r="D59" i="8" s="1"/>
  <c r="D58" i="8" s="1"/>
  <c r="E80" i="4"/>
  <c r="E59" i="8" s="1"/>
  <c r="F80" i="4"/>
  <c r="F59" i="8" s="1"/>
  <c r="G80" i="4"/>
  <c r="G59" i="8" s="1"/>
  <c r="G58" i="8" s="1"/>
  <c r="H80" i="4"/>
  <c r="H59" i="8" s="1"/>
  <c r="H58" i="8" s="1"/>
  <c r="I80" i="4"/>
  <c r="I59" i="8" s="1"/>
  <c r="I58" i="8" s="1"/>
  <c r="J80" i="4"/>
  <c r="J59" i="8" s="1"/>
  <c r="J58" i="8" s="1"/>
  <c r="K80" i="4"/>
  <c r="K59" i="8" s="1"/>
  <c r="L80" i="4"/>
  <c r="L59" i="8" s="1"/>
  <c r="M80" i="4"/>
  <c r="N80" i="4"/>
  <c r="M81" i="4"/>
  <c r="N81" i="4"/>
  <c r="M82" i="4"/>
  <c r="N82" i="4"/>
  <c r="M83" i="4"/>
  <c r="N83" i="4"/>
  <c r="M84" i="4"/>
  <c r="N84" i="4"/>
  <c r="M85" i="4"/>
  <c r="N85" i="4"/>
  <c r="M86" i="4"/>
  <c r="N86" i="4"/>
  <c r="M87" i="4"/>
  <c r="N87" i="4"/>
  <c r="M88" i="4"/>
  <c r="N88" i="4"/>
  <c r="C89" i="4"/>
  <c r="C67" i="8" s="1"/>
  <c r="D89" i="4"/>
  <c r="D67" i="8" s="1"/>
  <c r="E89" i="4"/>
  <c r="E67" i="8" s="1"/>
  <c r="F89" i="4"/>
  <c r="F67" i="8" s="1"/>
  <c r="G89" i="4"/>
  <c r="G67" i="8" s="1"/>
  <c r="G66" i="8" s="1"/>
  <c r="H89" i="4"/>
  <c r="H67" i="8" s="1"/>
  <c r="H66" i="8" s="1"/>
  <c r="I89" i="4"/>
  <c r="I67" i="8" s="1"/>
  <c r="I66" i="8" s="1"/>
  <c r="J89" i="4"/>
  <c r="J67" i="8" s="1"/>
  <c r="J66" i="8" s="1"/>
  <c r="K89" i="4"/>
  <c r="L89" i="4"/>
  <c r="M90" i="4"/>
  <c r="N90" i="4"/>
  <c r="M91" i="4"/>
  <c r="N91" i="4"/>
  <c r="M92" i="4"/>
  <c r="N92" i="4"/>
  <c r="M93" i="4"/>
  <c r="N93" i="4"/>
  <c r="M94" i="4"/>
  <c r="N94" i="4"/>
  <c r="M95" i="4"/>
  <c r="N95" i="4"/>
  <c r="M96" i="4"/>
  <c r="N96" i="4"/>
  <c r="M97" i="4"/>
  <c r="N97" i="4"/>
  <c r="M99" i="4"/>
  <c r="N99" i="4"/>
  <c r="M100" i="4"/>
  <c r="N100" i="4"/>
  <c r="M101" i="4"/>
  <c r="N101" i="4"/>
  <c r="M102" i="4"/>
  <c r="N102" i="4"/>
  <c r="M103" i="4"/>
  <c r="N103" i="4"/>
  <c r="M105" i="4"/>
  <c r="N105" i="4"/>
  <c r="M106" i="4"/>
  <c r="N106" i="4"/>
  <c r="C107" i="4"/>
  <c r="C83" i="8" s="1"/>
  <c r="C82" i="8" s="1"/>
  <c r="D107" i="4"/>
  <c r="D83" i="8" s="1"/>
  <c r="D82" i="8" s="1"/>
  <c r="E107" i="4"/>
  <c r="E83" i="8" s="1"/>
  <c r="F107" i="4"/>
  <c r="F83" i="8" s="1"/>
  <c r="G107" i="4"/>
  <c r="G83" i="8" s="1"/>
  <c r="G82" i="8" s="1"/>
  <c r="H107" i="4"/>
  <c r="H83" i="8" s="1"/>
  <c r="H82" i="8" s="1"/>
  <c r="I107" i="4"/>
  <c r="I83" i="8" s="1"/>
  <c r="I82" i="8" s="1"/>
  <c r="J107" i="4"/>
  <c r="J83" i="8" s="1"/>
  <c r="J82" i="8" s="1"/>
  <c r="K107" i="4"/>
  <c r="K83" i="8" s="1"/>
  <c r="L107" i="4"/>
  <c r="L83" i="8" s="1"/>
  <c r="M107" i="4"/>
  <c r="N107" i="4"/>
  <c r="M108" i="4"/>
  <c r="N108" i="4"/>
  <c r="M109" i="4"/>
  <c r="N109" i="4"/>
  <c r="M110" i="4"/>
  <c r="N110" i="4"/>
  <c r="M111" i="4"/>
  <c r="N111" i="4"/>
  <c r="M112" i="4"/>
  <c r="N112" i="4"/>
  <c r="M113" i="4"/>
  <c r="N113" i="4"/>
  <c r="M114" i="4"/>
  <c r="N114" i="4"/>
  <c r="M115" i="4"/>
  <c r="N115" i="4"/>
  <c r="C116" i="4"/>
  <c r="C91" i="8" s="1"/>
  <c r="C90" i="8" s="1"/>
  <c r="D116" i="4"/>
  <c r="D91" i="8" s="1"/>
  <c r="D90" i="8" s="1"/>
  <c r="E116" i="4"/>
  <c r="E91" i="8" s="1"/>
  <c r="F116" i="4"/>
  <c r="F91" i="8" s="1"/>
  <c r="G116" i="4"/>
  <c r="G91" i="8" s="1"/>
  <c r="G90" i="8" s="1"/>
  <c r="H116" i="4"/>
  <c r="H91" i="8" s="1"/>
  <c r="H90" i="8" s="1"/>
  <c r="I116" i="4"/>
  <c r="I91" i="8" s="1"/>
  <c r="I90" i="8" s="1"/>
  <c r="J116" i="4"/>
  <c r="J91" i="8" s="1"/>
  <c r="J90" i="8" s="1"/>
  <c r="K116" i="4"/>
  <c r="K91" i="8" s="1"/>
  <c r="L116" i="4"/>
  <c r="L91" i="8" s="1"/>
  <c r="M116" i="4"/>
  <c r="N116" i="4"/>
  <c r="M117" i="4"/>
  <c r="N117" i="4"/>
  <c r="M118" i="4"/>
  <c r="N118" i="4"/>
  <c r="M119" i="4"/>
  <c r="N119" i="4"/>
  <c r="M120" i="4"/>
  <c r="N120" i="4"/>
  <c r="M121" i="4"/>
  <c r="N121" i="4"/>
  <c r="M122" i="4"/>
  <c r="N122" i="4"/>
  <c r="M123" i="4"/>
  <c r="N123" i="4"/>
  <c r="M124" i="4"/>
  <c r="N124" i="4"/>
  <c r="C125" i="4"/>
  <c r="C99" i="8" s="1"/>
  <c r="C98" i="8" s="1"/>
  <c r="D125" i="4"/>
  <c r="D99" i="8" s="1"/>
  <c r="D98" i="8" s="1"/>
  <c r="E125" i="4"/>
  <c r="E99" i="8" s="1"/>
  <c r="F125" i="4"/>
  <c r="F99" i="8" s="1"/>
  <c r="G125" i="4"/>
  <c r="G99" i="8" s="1"/>
  <c r="G98" i="8" s="1"/>
  <c r="H125" i="4"/>
  <c r="H99" i="8" s="1"/>
  <c r="H98" i="8" s="1"/>
  <c r="I125" i="4"/>
  <c r="I99" i="8" s="1"/>
  <c r="I98" i="8" s="1"/>
  <c r="J125" i="4"/>
  <c r="J99" i="8" s="1"/>
  <c r="J98" i="8" s="1"/>
  <c r="K125" i="4"/>
  <c r="K99" i="8" s="1"/>
  <c r="L125" i="4"/>
  <c r="L99" i="8" s="1"/>
  <c r="M125" i="4"/>
  <c r="N125" i="4"/>
  <c r="M126" i="4"/>
  <c r="N126" i="4"/>
  <c r="M127" i="4"/>
  <c r="N127" i="4"/>
  <c r="M128" i="4"/>
  <c r="N128" i="4"/>
  <c r="M129" i="4"/>
  <c r="N129" i="4"/>
  <c r="M130" i="4"/>
  <c r="N130" i="4"/>
  <c r="M131" i="4"/>
  <c r="N131" i="4"/>
  <c r="M132" i="4"/>
  <c r="N132" i="4"/>
  <c r="M133" i="4"/>
  <c r="N133" i="4"/>
  <c r="M99" i="8" l="1"/>
  <c r="K98" i="8"/>
  <c r="M91" i="8"/>
  <c r="K90" i="8"/>
  <c r="M83" i="8"/>
  <c r="K82" i="8"/>
  <c r="M59" i="8"/>
  <c r="K58" i="8"/>
  <c r="M51" i="8"/>
  <c r="K50" i="8"/>
  <c r="M43" i="8"/>
  <c r="K42" i="8"/>
  <c r="M27" i="8"/>
  <c r="K26" i="8"/>
  <c r="M26" i="8" s="1"/>
  <c r="K18" i="8"/>
  <c r="O131" i="4"/>
  <c r="O127" i="4"/>
  <c r="O125" i="4"/>
  <c r="N99" i="8"/>
  <c r="L98" i="8"/>
  <c r="O121" i="4"/>
  <c r="O119" i="4"/>
  <c r="O118" i="4"/>
  <c r="O117" i="4"/>
  <c r="O116" i="4"/>
  <c r="N91" i="8"/>
  <c r="L90" i="8"/>
  <c r="O113" i="4"/>
  <c r="O107" i="4"/>
  <c r="N83" i="8"/>
  <c r="L82" i="8"/>
  <c r="O105" i="4"/>
  <c r="O101" i="4"/>
  <c r="O99" i="4"/>
  <c r="O87" i="4"/>
  <c r="O83" i="4"/>
  <c r="O81" i="4"/>
  <c r="O80" i="4"/>
  <c r="N59" i="8"/>
  <c r="L58" i="8"/>
  <c r="N51" i="8"/>
  <c r="L50" i="8"/>
  <c r="O69" i="4"/>
  <c r="O65" i="4"/>
  <c r="O63" i="4"/>
  <c r="O62" i="4"/>
  <c r="N43" i="8"/>
  <c r="O43" i="8" s="1"/>
  <c r="L42" i="8"/>
  <c r="O59" i="4"/>
  <c r="O53" i="4"/>
  <c r="N35" i="8"/>
  <c r="O35" i="8" s="1"/>
  <c r="L34" i="8"/>
  <c r="N27" i="8"/>
  <c r="L26" i="8"/>
  <c r="N26" i="8" s="1"/>
  <c r="O43" i="4"/>
  <c r="O42" i="4"/>
  <c r="O41" i="4"/>
  <c r="O40" i="4"/>
  <c r="O39" i="4"/>
  <c r="O38" i="4"/>
  <c r="O37" i="4"/>
  <c r="O36" i="4"/>
  <c r="O35" i="4"/>
  <c r="N19" i="8"/>
  <c r="O19" i="8" s="1"/>
  <c r="L18" i="8"/>
  <c r="O29" i="4"/>
  <c r="O27" i="4"/>
  <c r="O26" i="4"/>
  <c r="K34" i="8"/>
  <c r="M89" i="4"/>
  <c r="K67" i="8"/>
  <c r="N89" i="4"/>
  <c r="L67" i="8"/>
  <c r="R323" i="5"/>
  <c r="R264" i="5"/>
  <c r="R238" i="5"/>
  <c r="P324" i="5"/>
  <c r="N109" i="5"/>
  <c r="O51" i="4"/>
  <c r="O50" i="4"/>
  <c r="O49" i="4"/>
  <c r="O47" i="4"/>
  <c r="O45" i="4"/>
  <c r="O46" i="4"/>
  <c r="S435" i="5"/>
  <c r="S444" i="5"/>
  <c r="R234" i="5"/>
  <c r="R239" i="5"/>
  <c r="R243" i="5"/>
  <c r="R248" i="5"/>
  <c r="R253" i="5"/>
  <c r="R257" i="5"/>
  <c r="R260" i="5"/>
  <c r="S443" i="5"/>
  <c r="S437" i="5"/>
  <c r="S446" i="5"/>
  <c r="R237" i="5"/>
  <c r="R242" i="5"/>
  <c r="R247" i="5"/>
  <c r="R252" i="5"/>
  <c r="R259" i="5"/>
  <c r="S436" i="5"/>
  <c r="S445" i="5"/>
  <c r="R256" i="5"/>
  <c r="R233" i="5"/>
  <c r="S439" i="5"/>
  <c r="S448" i="5"/>
  <c r="R236" i="5"/>
  <c r="R241" i="5"/>
  <c r="R246" i="5"/>
  <c r="R250" i="5"/>
  <c r="R255" i="5"/>
  <c r="R258" i="5"/>
  <c r="R263" i="5"/>
  <c r="S438" i="5"/>
  <c r="S447" i="5"/>
  <c r="S441" i="5"/>
  <c r="R235" i="5"/>
  <c r="R240" i="5"/>
  <c r="R245" i="5"/>
  <c r="R249" i="5"/>
  <c r="R254" i="5"/>
  <c r="S449" i="5"/>
  <c r="R262" i="5"/>
  <c r="S440" i="5"/>
  <c r="R244" i="5"/>
  <c r="O97" i="4"/>
  <c r="O96" i="4"/>
  <c r="O95" i="4"/>
  <c r="O91" i="4"/>
  <c r="O89" i="4"/>
  <c r="O77" i="4"/>
  <c r="O73" i="4"/>
  <c r="O71" i="4"/>
  <c r="O34" i="4"/>
  <c r="O33" i="4"/>
  <c r="O31" i="4"/>
  <c r="O30" i="4"/>
  <c r="O32" i="4"/>
  <c r="O28" i="4"/>
  <c r="S323" i="5"/>
  <c r="S322" i="5"/>
  <c r="S317" i="5"/>
  <c r="S312" i="5"/>
  <c r="S306" i="5"/>
  <c r="S301" i="5"/>
  <c r="S296" i="5"/>
  <c r="S291" i="5"/>
  <c r="S286" i="5"/>
  <c r="S281" i="5"/>
  <c r="S275" i="5"/>
  <c r="S271" i="5"/>
  <c r="S321" i="5"/>
  <c r="S316" i="5"/>
  <c r="S310" i="5"/>
  <c r="S305" i="5"/>
  <c r="S299" i="5"/>
  <c r="S295" i="5"/>
  <c r="S290" i="5"/>
  <c r="S285" i="5"/>
  <c r="S279" i="5"/>
  <c r="S274" i="5"/>
  <c r="S320" i="5"/>
  <c r="S314" i="5"/>
  <c r="S309" i="5"/>
  <c r="S303" i="5"/>
  <c r="S298" i="5"/>
  <c r="S294" i="5"/>
  <c r="S289" i="5"/>
  <c r="S283" i="5"/>
  <c r="S278" i="5"/>
  <c r="S273" i="5"/>
  <c r="S318" i="5"/>
  <c r="S313" i="5"/>
  <c r="S307" i="5"/>
  <c r="S302" i="5"/>
  <c r="S293" i="5"/>
  <c r="S287" i="5"/>
  <c r="S277" i="5"/>
  <c r="S297" i="5"/>
  <c r="S282" i="5"/>
  <c r="S272" i="5"/>
  <c r="S434" i="5"/>
  <c r="S292" i="5"/>
  <c r="S311" i="5"/>
  <c r="S280" i="5"/>
  <c r="S300" i="5"/>
  <c r="S315" i="5"/>
  <c r="S276" i="5"/>
  <c r="S304" i="5"/>
  <c r="S319" i="5"/>
  <c r="S284" i="5"/>
  <c r="S270" i="5"/>
  <c r="S288" i="5"/>
  <c r="S308" i="5"/>
  <c r="Q108" i="5"/>
  <c r="Q11" i="5"/>
  <c r="Q15" i="5"/>
  <c r="Q19" i="5"/>
  <c r="Q25" i="5"/>
  <c r="Q29" i="5"/>
  <c r="Q31" i="5"/>
  <c r="Q33" i="5"/>
  <c r="Q35" i="5"/>
  <c r="Q37" i="5"/>
  <c r="Q39" i="5"/>
  <c r="Q43" i="5"/>
  <c r="Q45" i="5"/>
  <c r="Q47" i="5"/>
  <c r="Q51" i="5"/>
  <c r="Q53" i="5"/>
  <c r="Q55" i="5"/>
  <c r="Q57" i="5"/>
  <c r="Q59" i="5"/>
  <c r="Q61" i="5"/>
  <c r="Q65" i="5"/>
  <c r="Q67" i="5"/>
  <c r="Q69" i="5"/>
  <c r="Q73" i="5"/>
  <c r="Q75" i="5"/>
  <c r="Q77" i="5"/>
  <c r="Q79" i="5"/>
  <c r="Q83" i="5"/>
  <c r="Q85" i="5"/>
  <c r="Q87" i="5"/>
  <c r="Q89" i="5"/>
  <c r="Q93" i="5"/>
  <c r="Q95" i="5"/>
  <c r="Q97" i="5"/>
  <c r="Q99" i="5"/>
  <c r="Q101" i="5"/>
  <c r="Q103" i="5"/>
  <c r="Q105" i="5"/>
  <c r="Q107" i="5"/>
  <c r="Q13" i="5"/>
  <c r="Q21" i="5"/>
  <c r="Q24" i="5"/>
  <c r="Q26" i="5"/>
  <c r="Q28" i="5"/>
  <c r="Q30" i="5"/>
  <c r="Q34" i="5"/>
  <c r="Q38" i="5"/>
  <c r="Q40" i="5"/>
  <c r="Q42" i="5"/>
  <c r="Q44" i="5"/>
  <c r="Q46" i="5"/>
  <c r="Q48" i="5"/>
  <c r="Q50" i="5"/>
  <c r="Q52" i="5"/>
  <c r="Q54" i="5"/>
  <c r="Q56" i="5"/>
  <c r="Q60" i="5"/>
  <c r="Q62" i="5"/>
  <c r="Q64" i="5"/>
  <c r="Q66" i="5"/>
  <c r="Q68" i="5"/>
  <c r="Q70" i="5"/>
  <c r="Q72" i="5"/>
  <c r="Q74" i="5"/>
  <c r="Q78" i="5"/>
  <c r="Q80" i="5"/>
  <c r="Q82" i="5"/>
  <c r="Q84" i="5"/>
  <c r="Q88" i="5"/>
  <c r="Q90" i="5"/>
  <c r="Q92" i="5"/>
  <c r="Q94" i="5"/>
  <c r="Q98" i="5"/>
  <c r="Q100" i="5"/>
  <c r="Q104" i="5"/>
  <c r="Q106" i="5"/>
  <c r="Q18" i="5"/>
  <c r="Q12" i="5"/>
  <c r="Q96" i="5"/>
  <c r="Q76" i="5"/>
  <c r="Q36" i="5"/>
  <c r="Q23" i="5"/>
  <c r="Q17" i="5"/>
  <c r="Q10" i="5"/>
  <c r="Q22" i="5"/>
  <c r="Q16" i="5"/>
  <c r="Q86" i="5"/>
  <c r="Q20" i="5"/>
  <c r="Q14" i="5"/>
  <c r="Q9" i="5"/>
  <c r="Q27" i="5"/>
  <c r="Q49" i="5"/>
  <c r="Q71" i="5"/>
  <c r="Q91" i="5"/>
  <c r="Q32" i="5"/>
  <c r="Q58" i="5"/>
  <c r="Q102" i="5"/>
  <c r="Q41" i="5"/>
  <c r="Q63" i="5"/>
  <c r="Q81" i="5"/>
  <c r="R428" i="5"/>
  <c r="S340" i="5" s="1"/>
  <c r="P429" i="5"/>
  <c r="O227" i="5"/>
  <c r="Q226" i="5"/>
  <c r="R125" i="5" s="1"/>
  <c r="O133" i="4"/>
  <c r="O132" i="4"/>
  <c r="O129" i="4"/>
  <c r="O128" i="4"/>
  <c r="O130" i="4"/>
  <c r="O126" i="4"/>
  <c r="O123" i="4"/>
  <c r="O122" i="4"/>
  <c r="O124" i="4"/>
  <c r="O120" i="4"/>
  <c r="O115" i="4"/>
  <c r="O114" i="4"/>
  <c r="O111" i="4"/>
  <c r="O110" i="4"/>
  <c r="O109" i="4"/>
  <c r="O108" i="4"/>
  <c r="O112" i="4"/>
  <c r="O106" i="4"/>
  <c r="O103" i="4"/>
  <c r="O102" i="4"/>
  <c r="O100" i="4"/>
  <c r="O93" i="4"/>
  <c r="O92" i="4"/>
  <c r="O94" i="4"/>
  <c r="O90" i="4"/>
  <c r="O88" i="4"/>
  <c r="O85" i="4"/>
  <c r="O84" i="4"/>
  <c r="O86" i="4"/>
  <c r="O82" i="4"/>
  <c r="O79" i="4"/>
  <c r="O78" i="4"/>
  <c r="O75" i="4"/>
  <c r="O74" i="4"/>
  <c r="O76" i="4"/>
  <c r="O72" i="4"/>
  <c r="O70" i="4"/>
  <c r="O67" i="4"/>
  <c r="O66" i="4"/>
  <c r="O68" i="4"/>
  <c r="O64" i="4"/>
  <c r="O61" i="4"/>
  <c r="O60" i="4"/>
  <c r="O57" i="4"/>
  <c r="O56" i="4"/>
  <c r="O55" i="4"/>
  <c r="O54" i="4"/>
  <c r="O58" i="4"/>
  <c r="O52" i="4"/>
  <c r="O48" i="4"/>
  <c r="O44" i="4"/>
  <c r="O27" i="8" l="1"/>
  <c r="O26" i="8"/>
  <c r="O51" i="8"/>
  <c r="O59" i="8"/>
  <c r="O83" i="8"/>
  <c r="O91" i="8"/>
  <c r="O99" i="8"/>
  <c r="N67" i="8"/>
  <c r="L66" i="8"/>
  <c r="M67" i="8"/>
  <c r="O67" i="8" s="1"/>
  <c r="K66" i="8"/>
  <c r="S380" i="5"/>
  <c r="S372" i="5"/>
  <c r="S329" i="5"/>
  <c r="S348" i="5"/>
  <c r="S428" i="5"/>
  <c r="S409" i="5"/>
  <c r="S405" i="5"/>
  <c r="S407" i="5"/>
  <c r="S414" i="5"/>
  <c r="S418" i="5"/>
  <c r="S411" i="5"/>
  <c r="S416" i="5"/>
  <c r="S396" i="5"/>
  <c r="S417" i="5"/>
  <c r="S410" i="5"/>
  <c r="S401" i="5"/>
  <c r="S394" i="5"/>
  <c r="S402" i="5"/>
  <c r="S395" i="5"/>
  <c r="S386" i="5"/>
  <c r="S383" i="5"/>
  <c r="S378" i="5"/>
  <c r="S374" i="5"/>
  <c r="S369" i="5"/>
  <c r="S365" i="5"/>
  <c r="S360" i="5"/>
  <c r="S355" i="5"/>
  <c r="S351" i="5"/>
  <c r="S346" i="5"/>
  <c r="S342" i="5"/>
  <c r="S337" i="5"/>
  <c r="S333" i="5"/>
  <c r="S415" i="5"/>
  <c r="S403" i="5"/>
  <c r="S392" i="5"/>
  <c r="S400" i="5"/>
  <c r="S389" i="5"/>
  <c r="S382" i="5"/>
  <c r="S377" i="5"/>
  <c r="S373" i="5"/>
  <c r="S368" i="5"/>
  <c r="S363" i="5"/>
  <c r="S359" i="5"/>
  <c r="S354" i="5"/>
  <c r="S350" i="5"/>
  <c r="S345" i="5"/>
  <c r="S341" i="5"/>
  <c r="S336" i="5"/>
  <c r="S332" i="5"/>
  <c r="S412" i="5"/>
  <c r="S413" i="5"/>
  <c r="S406" i="5"/>
  <c r="S397" i="5"/>
  <c r="S390" i="5"/>
  <c r="S398" i="5"/>
  <c r="S391" i="5"/>
  <c r="S384" i="5"/>
  <c r="S381" i="5"/>
  <c r="S376" i="5"/>
  <c r="S371" i="5"/>
  <c r="S367" i="5"/>
  <c r="S362" i="5"/>
  <c r="S358" i="5"/>
  <c r="S353" i="5"/>
  <c r="S349" i="5"/>
  <c r="S344" i="5"/>
  <c r="S339" i="5"/>
  <c r="S335" i="5"/>
  <c r="S331" i="5"/>
  <c r="S419" i="5"/>
  <c r="S408" i="5"/>
  <c r="S399" i="5"/>
  <c r="S387" i="5"/>
  <c r="S404" i="5"/>
  <c r="S393" i="5"/>
  <c r="S388" i="5"/>
  <c r="S385" i="5"/>
  <c r="S379" i="5"/>
  <c r="S375" i="5"/>
  <c r="S370" i="5"/>
  <c r="S366" i="5"/>
  <c r="S361" i="5"/>
  <c r="S357" i="5"/>
  <c r="S352" i="5"/>
  <c r="S343" i="5"/>
  <c r="S338" i="5"/>
  <c r="S334" i="5"/>
  <c r="S330" i="5"/>
  <c r="S347" i="5"/>
  <c r="S364" i="5"/>
  <c r="S420" i="5"/>
  <c r="S356" i="5"/>
  <c r="R226" i="5"/>
  <c r="R121" i="5"/>
  <c r="R130" i="5"/>
  <c r="R138" i="5"/>
  <c r="R146" i="5"/>
  <c r="R154" i="5"/>
  <c r="R162" i="5"/>
  <c r="R170" i="5"/>
  <c r="R178" i="5"/>
  <c r="R118" i="5"/>
  <c r="R120" i="5"/>
  <c r="R123" i="5"/>
  <c r="R127" i="5"/>
  <c r="R129" i="5"/>
  <c r="R133" i="5"/>
  <c r="R136" i="5"/>
  <c r="R139" i="5"/>
  <c r="R144" i="5"/>
  <c r="R147" i="5"/>
  <c r="R149" i="5"/>
  <c r="R152" i="5"/>
  <c r="R155" i="5"/>
  <c r="R157" i="5"/>
  <c r="R160" i="5"/>
  <c r="R163" i="5"/>
  <c r="R165" i="5"/>
  <c r="R168" i="5"/>
  <c r="R171" i="5"/>
  <c r="R173" i="5"/>
  <c r="R176" i="5"/>
  <c r="R181" i="5"/>
  <c r="R185" i="5"/>
  <c r="R117" i="5"/>
  <c r="R126" i="5"/>
  <c r="R134" i="5"/>
  <c r="R142" i="5"/>
  <c r="R150" i="5"/>
  <c r="R158" i="5"/>
  <c r="R166" i="5"/>
  <c r="R174" i="5"/>
  <c r="R116" i="5"/>
  <c r="R119" i="5"/>
  <c r="R122" i="5"/>
  <c r="R124" i="5"/>
  <c r="R128" i="5"/>
  <c r="R131" i="5"/>
  <c r="R135" i="5"/>
  <c r="R137" i="5"/>
  <c r="R140" i="5"/>
  <c r="R143" i="5"/>
  <c r="R145" i="5"/>
  <c r="R148" i="5"/>
  <c r="R153" i="5"/>
  <c r="R156" i="5"/>
  <c r="R159" i="5"/>
  <c r="R164" i="5"/>
  <c r="R167" i="5"/>
  <c r="R172" i="5"/>
  <c r="R175" i="5"/>
  <c r="R177" i="5"/>
  <c r="R183" i="5"/>
  <c r="R193" i="5"/>
  <c r="R184" i="5"/>
  <c r="R179" i="5"/>
  <c r="R222" i="5"/>
  <c r="R218" i="5"/>
  <c r="R214" i="5"/>
  <c r="R210" i="5"/>
  <c r="R206" i="5"/>
  <c r="R202" i="5"/>
  <c r="R198" i="5"/>
  <c r="R192" i="5"/>
  <c r="R187" i="5"/>
  <c r="R132" i="5"/>
  <c r="R195" i="5"/>
  <c r="R186" i="5"/>
  <c r="R223" i="5"/>
  <c r="R219" i="5"/>
  <c r="R215" i="5"/>
  <c r="R211" i="5"/>
  <c r="R207" i="5"/>
  <c r="R203" i="5"/>
  <c r="R199" i="5"/>
  <c r="R194" i="5"/>
  <c r="R189" i="5"/>
  <c r="R180" i="5"/>
  <c r="R224" i="5"/>
  <c r="R220" i="5"/>
  <c r="R216" i="5"/>
  <c r="R212" i="5"/>
  <c r="R208" i="5"/>
  <c r="R204" i="5"/>
  <c r="R200" i="5"/>
  <c r="R196" i="5"/>
  <c r="R188" i="5"/>
  <c r="R169" i="5"/>
  <c r="R151" i="5"/>
  <c r="R191" i="5"/>
  <c r="R182" i="5"/>
  <c r="R225" i="5"/>
  <c r="R217" i="5"/>
  <c r="R213" i="5"/>
  <c r="R209" i="5"/>
  <c r="R205" i="5"/>
  <c r="R201" i="5"/>
  <c r="R197" i="5"/>
  <c r="R190" i="5"/>
  <c r="R161" i="5"/>
  <c r="R141" i="5"/>
  <c r="R221" i="5"/>
  <c r="R115" i="5"/>
  <c r="S455" i="5" l="1"/>
  <c r="S453" i="5"/>
  <c r="S451" i="5"/>
  <c r="S456" i="5"/>
  <c r="S452" i="5"/>
  <c r="S450" i="5"/>
  <c r="S454" i="5"/>
  <c r="S422" i="5"/>
  <c r="S426" i="5"/>
  <c r="S424" i="5"/>
  <c r="S423" i="5"/>
  <c r="S421" i="5"/>
  <c r="S427" i="5"/>
  <c r="S425" i="5"/>
  <c r="O30" i="1" l="1"/>
  <c r="O31" i="1"/>
  <c r="N32" i="1"/>
  <c r="O32" i="1"/>
  <c r="O33" i="1"/>
  <c r="N34" i="1"/>
  <c r="P34" i="1" s="1"/>
  <c r="O34" i="1"/>
  <c r="O35" i="1"/>
  <c r="N36" i="1"/>
  <c r="O36" i="1"/>
  <c r="O37" i="1"/>
  <c r="N38" i="1"/>
  <c r="P38" i="1" s="1"/>
  <c r="O38" i="1"/>
  <c r="O29" i="1"/>
  <c r="D113" i="1"/>
  <c r="J128" i="1"/>
  <c r="F128" i="1"/>
  <c r="D128" i="1"/>
  <c r="O126" i="1"/>
  <c r="N126" i="1"/>
  <c r="O125" i="1"/>
  <c r="N125" i="1"/>
  <c r="O124" i="1"/>
  <c r="N124" i="1"/>
  <c r="O122" i="1"/>
  <c r="N122" i="1"/>
  <c r="O121" i="1"/>
  <c r="N121" i="1"/>
  <c r="O120" i="1"/>
  <c r="N120" i="1"/>
  <c r="O119" i="1"/>
  <c r="N119" i="1"/>
  <c r="K113" i="1"/>
  <c r="J113" i="1"/>
  <c r="I113" i="1"/>
  <c r="H113" i="1"/>
  <c r="G113" i="1"/>
  <c r="F113" i="1"/>
  <c r="E113" i="1"/>
  <c r="D114" i="1" s="1"/>
  <c r="E113" i="2"/>
  <c r="F113" i="2"/>
  <c r="G113" i="2"/>
  <c r="H113" i="2"/>
  <c r="I113" i="2"/>
  <c r="J113" i="2"/>
  <c r="K113" i="2"/>
  <c r="L113" i="2"/>
  <c r="M113" i="2"/>
  <c r="D113" i="2"/>
  <c r="E97" i="2"/>
  <c r="F97" i="2"/>
  <c r="G97" i="2"/>
  <c r="H97" i="2"/>
  <c r="I97" i="2"/>
  <c r="J97" i="2"/>
  <c r="K97" i="2"/>
  <c r="L97" i="2"/>
  <c r="M97" i="2"/>
  <c r="D97" i="2"/>
  <c r="E89" i="2"/>
  <c r="F89" i="2"/>
  <c r="G89" i="2"/>
  <c r="H89" i="2"/>
  <c r="I89" i="2"/>
  <c r="J89" i="2"/>
  <c r="K89" i="2"/>
  <c r="L89" i="2"/>
  <c r="M89" i="2"/>
  <c r="D89" i="2"/>
  <c r="E81" i="2"/>
  <c r="F81" i="2"/>
  <c r="G81" i="2"/>
  <c r="H81" i="2"/>
  <c r="I81" i="2"/>
  <c r="J81" i="2"/>
  <c r="K81" i="2"/>
  <c r="L81" i="2"/>
  <c r="M81" i="2"/>
  <c r="D81" i="2"/>
  <c r="E73" i="2"/>
  <c r="F73" i="2"/>
  <c r="G73" i="2"/>
  <c r="H73" i="2"/>
  <c r="I73" i="2"/>
  <c r="J73" i="2"/>
  <c r="K73" i="2"/>
  <c r="L73" i="2"/>
  <c r="M73" i="2"/>
  <c r="D73" i="2"/>
  <c r="E65" i="2"/>
  <c r="F65" i="2"/>
  <c r="G65" i="2"/>
  <c r="H65" i="2"/>
  <c r="I65" i="2"/>
  <c r="J65" i="2"/>
  <c r="K65" i="2"/>
  <c r="L65" i="2"/>
  <c r="M65" i="2"/>
  <c r="D65" i="2"/>
  <c r="E57" i="2"/>
  <c r="F57" i="2"/>
  <c r="G57" i="2"/>
  <c r="H57" i="2"/>
  <c r="I57" i="2"/>
  <c r="J57" i="2"/>
  <c r="K57" i="2"/>
  <c r="L57" i="2"/>
  <c r="M57" i="2"/>
  <c r="D57" i="2"/>
  <c r="H49" i="2"/>
  <c r="L49" i="2"/>
  <c r="J41" i="2"/>
  <c r="D41" i="2"/>
  <c r="L25" i="2"/>
  <c r="D22" i="1"/>
  <c r="E22" i="1"/>
  <c r="J22" i="1"/>
  <c r="K22" i="1"/>
  <c r="L22" i="1"/>
  <c r="M22" i="1"/>
  <c r="D23" i="1"/>
  <c r="E23" i="1"/>
  <c r="L23" i="1"/>
  <c r="M23" i="1"/>
  <c r="D24" i="1"/>
  <c r="E24" i="1"/>
  <c r="F24" i="1"/>
  <c r="G24" i="1"/>
  <c r="H24" i="1"/>
  <c r="I24" i="1"/>
  <c r="D25" i="1"/>
  <c r="E25" i="1"/>
  <c r="F25" i="1"/>
  <c r="G25" i="1"/>
  <c r="H25" i="1"/>
  <c r="I25" i="1"/>
  <c r="J25" i="1"/>
  <c r="K25" i="1"/>
  <c r="L25" i="1"/>
  <c r="N25" i="1" s="1"/>
  <c r="M25" i="1"/>
  <c r="O25" i="1" s="1"/>
  <c r="F21" i="1"/>
  <c r="G21" i="1"/>
  <c r="H21" i="1"/>
  <c r="I21" i="1"/>
  <c r="J21" i="1"/>
  <c r="K21" i="1"/>
  <c r="L21" i="1"/>
  <c r="M21" i="1"/>
  <c r="E25" i="2"/>
  <c r="I25" i="2"/>
  <c r="K25" i="2"/>
  <c r="D25" i="2"/>
  <c r="O120" i="2"/>
  <c r="N120" i="2"/>
  <c r="P120" i="2" s="1"/>
  <c r="O119" i="2"/>
  <c r="N119" i="2"/>
  <c r="O118" i="2"/>
  <c r="N118" i="2"/>
  <c r="P118" i="2" s="1"/>
  <c r="O117" i="2"/>
  <c r="N117" i="2"/>
  <c r="O116" i="2"/>
  <c r="N116" i="2"/>
  <c r="O115" i="2"/>
  <c r="N115" i="2"/>
  <c r="O114" i="2"/>
  <c r="N114" i="2"/>
  <c r="O112" i="2"/>
  <c r="N112" i="2"/>
  <c r="O111" i="2"/>
  <c r="N111" i="2"/>
  <c r="O110" i="2"/>
  <c r="N110" i="2"/>
  <c r="O109" i="2"/>
  <c r="N109" i="2"/>
  <c r="O108" i="2"/>
  <c r="N108" i="2"/>
  <c r="P108" i="2" s="1"/>
  <c r="O107" i="2"/>
  <c r="N107" i="2"/>
  <c r="O106" i="2"/>
  <c r="N106" i="2"/>
  <c r="M105" i="2"/>
  <c r="L105" i="2"/>
  <c r="K105" i="2"/>
  <c r="J105" i="2"/>
  <c r="I105" i="2"/>
  <c r="H105" i="2"/>
  <c r="G105" i="2"/>
  <c r="F105" i="2"/>
  <c r="E105" i="2"/>
  <c r="D105" i="2"/>
  <c r="O104" i="2"/>
  <c r="N104" i="2"/>
  <c r="O103" i="2"/>
  <c r="N103" i="2"/>
  <c r="O102" i="2"/>
  <c r="N102" i="2"/>
  <c r="O101" i="2"/>
  <c r="N101" i="2"/>
  <c r="O100" i="2"/>
  <c r="N100" i="2"/>
  <c r="O99" i="2"/>
  <c r="N99" i="2"/>
  <c r="O98" i="2"/>
  <c r="O96" i="2"/>
  <c r="O95" i="2"/>
  <c r="N95" i="2"/>
  <c r="O94" i="2"/>
  <c r="N94" i="2"/>
  <c r="O93" i="2"/>
  <c r="N93" i="2"/>
  <c r="O92" i="2"/>
  <c r="N92" i="2"/>
  <c r="O91" i="2"/>
  <c r="N91" i="2"/>
  <c r="O90" i="2"/>
  <c r="N90" i="2"/>
  <c r="O88" i="2"/>
  <c r="N88" i="2"/>
  <c r="O87" i="2"/>
  <c r="N87" i="2"/>
  <c r="O86" i="2"/>
  <c r="N86" i="2"/>
  <c r="O85" i="2"/>
  <c r="N85" i="2"/>
  <c r="P85" i="2" s="1"/>
  <c r="O84" i="2"/>
  <c r="N84" i="2"/>
  <c r="O83" i="2"/>
  <c r="N83" i="2"/>
  <c r="O82" i="2"/>
  <c r="N82" i="2"/>
  <c r="O80" i="2"/>
  <c r="N80" i="2"/>
  <c r="P80" i="2" s="1"/>
  <c r="O79" i="2"/>
  <c r="N79" i="2"/>
  <c r="O78" i="2"/>
  <c r="N78" i="2"/>
  <c r="O77" i="2"/>
  <c r="N77" i="2"/>
  <c r="O76" i="2"/>
  <c r="N76" i="2"/>
  <c r="O75" i="2"/>
  <c r="N75" i="2"/>
  <c r="O74" i="2"/>
  <c r="N74" i="2"/>
  <c r="O72" i="2"/>
  <c r="N72" i="2"/>
  <c r="O71" i="2"/>
  <c r="N71" i="2"/>
  <c r="O70" i="2"/>
  <c r="P70" i="2" s="1"/>
  <c r="N70" i="2"/>
  <c r="O69" i="2"/>
  <c r="N69" i="2"/>
  <c r="O68" i="2"/>
  <c r="N68" i="2"/>
  <c r="O67" i="2"/>
  <c r="P67" i="2" s="1"/>
  <c r="N67" i="2"/>
  <c r="O66" i="2"/>
  <c r="N66" i="2"/>
  <c r="O64" i="2"/>
  <c r="N64" i="2"/>
  <c r="O63" i="2"/>
  <c r="N63" i="2"/>
  <c r="O62" i="2"/>
  <c r="N62" i="2"/>
  <c r="O61" i="2"/>
  <c r="N61" i="2"/>
  <c r="O60" i="2"/>
  <c r="O59" i="2"/>
  <c r="N59" i="2"/>
  <c r="O58" i="2"/>
  <c r="N58" i="2"/>
  <c r="P58" i="2" s="1"/>
  <c r="O56" i="2"/>
  <c r="N56" i="2"/>
  <c r="O55" i="2"/>
  <c r="N55" i="2"/>
  <c r="O54" i="2"/>
  <c r="N54" i="2"/>
  <c r="O53" i="2"/>
  <c r="N53" i="2"/>
  <c r="O52" i="2"/>
  <c r="N52" i="2"/>
  <c r="P52" i="2" s="1"/>
  <c r="O51" i="2"/>
  <c r="N51" i="2"/>
  <c r="O50" i="2"/>
  <c r="N50" i="2"/>
  <c r="M49" i="2"/>
  <c r="K49" i="2"/>
  <c r="J49" i="2"/>
  <c r="I49" i="2"/>
  <c r="G49" i="2"/>
  <c r="F49" i="2"/>
  <c r="E49" i="2"/>
  <c r="D49" i="2"/>
  <c r="O48" i="2"/>
  <c r="L41" i="2"/>
  <c r="O47" i="2"/>
  <c r="N47" i="2"/>
  <c r="K41" i="2"/>
  <c r="E41" i="2"/>
  <c r="O46" i="2"/>
  <c r="N46" i="2"/>
  <c r="O45" i="2"/>
  <c r="N45" i="2"/>
  <c r="O44" i="2"/>
  <c r="H41" i="2"/>
  <c r="O43" i="2"/>
  <c r="N43" i="2"/>
  <c r="G41" i="2"/>
  <c r="O42" i="2"/>
  <c r="N42" i="2"/>
  <c r="M41" i="2"/>
  <c r="I41" i="2"/>
  <c r="F41" i="2"/>
  <c r="O40" i="2"/>
  <c r="N40" i="2"/>
  <c r="O39" i="2"/>
  <c r="N39" i="2"/>
  <c r="P39" i="2" s="1"/>
  <c r="O38" i="2"/>
  <c r="N38" i="2"/>
  <c r="O37" i="2"/>
  <c r="N37" i="2"/>
  <c r="O36" i="2"/>
  <c r="N36" i="2"/>
  <c r="O35" i="2"/>
  <c r="N35" i="2"/>
  <c r="O34" i="2"/>
  <c r="N34" i="2"/>
  <c r="M33" i="2"/>
  <c r="L33" i="2"/>
  <c r="K33" i="2"/>
  <c r="J33" i="2"/>
  <c r="I33" i="2"/>
  <c r="H33" i="2"/>
  <c r="G33" i="2"/>
  <c r="F33" i="2"/>
  <c r="E33" i="2"/>
  <c r="D33" i="2"/>
  <c r="N32" i="2"/>
  <c r="G25" i="2"/>
  <c r="O31" i="2"/>
  <c r="N31" i="2"/>
  <c r="P31" i="2" s="1"/>
  <c r="O30" i="2"/>
  <c r="N30" i="2"/>
  <c r="O29" i="2"/>
  <c r="N29" i="2"/>
  <c r="O28" i="2"/>
  <c r="N28" i="2"/>
  <c r="O27" i="2"/>
  <c r="N27" i="2"/>
  <c r="O26" i="2"/>
  <c r="N26" i="2"/>
  <c r="M25" i="2"/>
  <c r="J25" i="2"/>
  <c r="H25" i="2"/>
  <c r="F25" i="2"/>
  <c r="M129" i="2"/>
  <c r="N129" i="2"/>
  <c r="M130" i="2"/>
  <c r="N130" i="2"/>
  <c r="M131" i="2"/>
  <c r="O131" i="2" s="1"/>
  <c r="N131" i="2"/>
  <c r="M132" i="2"/>
  <c r="N132" i="2"/>
  <c r="O132" i="2"/>
  <c r="M133" i="2"/>
  <c r="N133" i="2"/>
  <c r="O133" i="2" s="1"/>
  <c r="C134" i="2"/>
  <c r="D134" i="2"/>
  <c r="C135" i="2" s="1"/>
  <c r="E134" i="2"/>
  <c r="F134" i="2"/>
  <c r="E135" i="2" s="1"/>
  <c r="G134" i="2"/>
  <c r="H134" i="2"/>
  <c r="G135" i="2" s="1"/>
  <c r="I134" i="2"/>
  <c r="J134" i="2"/>
  <c r="K134" i="2"/>
  <c r="L134" i="2"/>
  <c r="M134" i="2"/>
  <c r="M141" i="2"/>
  <c r="N141" i="2"/>
  <c r="M142" i="2"/>
  <c r="O142" i="2" s="1"/>
  <c r="N142" i="2"/>
  <c r="M143" i="2"/>
  <c r="O143" i="2" s="1"/>
  <c r="N143" i="2"/>
  <c r="I149" i="2"/>
  <c r="E149" i="2"/>
  <c r="K149" i="2"/>
  <c r="G149" i="2"/>
  <c r="C149" i="2"/>
  <c r="N148" i="2"/>
  <c r="M148" i="2"/>
  <c r="N147" i="2"/>
  <c r="M147" i="2"/>
  <c r="N146" i="2"/>
  <c r="M146" i="2"/>
  <c r="N145" i="2"/>
  <c r="M145" i="2"/>
  <c r="O145" i="2" s="1"/>
  <c r="N144" i="2"/>
  <c r="M144" i="2"/>
  <c r="M27" i="1"/>
  <c r="L27" i="1"/>
  <c r="K27" i="1"/>
  <c r="J27" i="1"/>
  <c r="I27" i="1"/>
  <c r="H27" i="1"/>
  <c r="G27" i="1"/>
  <c r="F27" i="1"/>
  <c r="E27" i="1"/>
  <c r="D27" i="1"/>
  <c r="M26" i="1"/>
  <c r="L26" i="1"/>
  <c r="K26" i="1"/>
  <c r="J26" i="1"/>
  <c r="I26" i="1"/>
  <c r="H26" i="1"/>
  <c r="G26" i="1"/>
  <c r="F26" i="1"/>
  <c r="E26" i="1"/>
  <c r="D26" i="1"/>
  <c r="N15" i="2"/>
  <c r="O15" i="2" s="1"/>
  <c r="M15" i="2"/>
  <c r="L18" i="2"/>
  <c r="K18" i="2"/>
  <c r="K24" i="1"/>
  <c r="J24" i="1"/>
  <c r="J18" i="2"/>
  <c r="J23" i="1"/>
  <c r="I23" i="1"/>
  <c r="H23" i="1"/>
  <c r="G23" i="1"/>
  <c r="F23" i="1"/>
  <c r="H18" i="2"/>
  <c r="G18" i="2"/>
  <c r="F18" i="2"/>
  <c r="E18" i="2"/>
  <c r="H128" i="1"/>
  <c r="M24" i="1"/>
  <c r="K23" i="1"/>
  <c r="I22" i="1"/>
  <c r="G22" i="1"/>
  <c r="P35" i="2"/>
  <c r="P90" i="2"/>
  <c r="L24" i="1"/>
  <c r="H22" i="1"/>
  <c r="F22" i="1"/>
  <c r="P84" i="2"/>
  <c r="O49" i="2"/>
  <c r="P27" i="2"/>
  <c r="N97" i="2"/>
  <c r="N81" i="2"/>
  <c r="N73" i="2"/>
  <c r="N57" i="2"/>
  <c r="N49" i="2"/>
  <c r="P49" i="2" s="1"/>
  <c r="O33" i="2"/>
  <c r="O32" i="2"/>
  <c r="N44" i="2"/>
  <c r="N48" i="2"/>
  <c r="N60" i="2"/>
  <c r="N89" i="2"/>
  <c r="N96" i="2"/>
  <c r="N98" i="2"/>
  <c r="P117" i="2"/>
  <c r="E19" i="2"/>
  <c r="O147" i="2"/>
  <c r="M13" i="2"/>
  <c r="I18" i="2"/>
  <c r="M16" i="2"/>
  <c r="M17" i="2"/>
  <c r="N16" i="2"/>
  <c r="N17" i="2"/>
  <c r="M12" i="2"/>
  <c r="N13" i="2"/>
  <c r="M14" i="2"/>
  <c r="N12" i="2"/>
  <c r="N14" i="2"/>
  <c r="L149" i="2"/>
  <c r="H149" i="2"/>
  <c r="D149" i="2"/>
  <c r="J149" i="2"/>
  <c r="F149" i="2"/>
  <c r="E150" i="2" s="1"/>
  <c r="O16" i="2"/>
  <c r="O17" i="2"/>
  <c r="N149" i="2"/>
  <c r="F74" i="1"/>
  <c r="H74" i="1"/>
  <c r="N80" i="10"/>
  <c r="M80" i="10"/>
  <c r="N79" i="10"/>
  <c r="M79" i="10"/>
  <c r="N78" i="10"/>
  <c r="M78" i="10"/>
  <c r="N77" i="10"/>
  <c r="M77" i="10"/>
  <c r="M76" i="10"/>
  <c r="N75" i="10"/>
  <c r="M75" i="10"/>
  <c r="N74" i="10"/>
  <c r="M74" i="10"/>
  <c r="N73" i="10"/>
  <c r="M73" i="10"/>
  <c r="N72" i="10"/>
  <c r="M72" i="10"/>
  <c r="N70" i="10"/>
  <c r="M70" i="10"/>
  <c r="N69" i="10"/>
  <c r="M69" i="10"/>
  <c r="N68" i="10"/>
  <c r="O68" i="10" s="1"/>
  <c r="M68" i="10"/>
  <c r="N67" i="10"/>
  <c r="M67" i="10"/>
  <c r="N66" i="10"/>
  <c r="M66" i="10"/>
  <c r="N65" i="10"/>
  <c r="M65" i="10"/>
  <c r="N64" i="10"/>
  <c r="M64" i="10"/>
  <c r="N63" i="10"/>
  <c r="M63" i="10"/>
  <c r="N62" i="10"/>
  <c r="M62" i="10"/>
  <c r="N60" i="10"/>
  <c r="M60" i="10"/>
  <c r="N59" i="10"/>
  <c r="M59" i="10"/>
  <c r="N58" i="10"/>
  <c r="M58" i="10"/>
  <c r="N57" i="10"/>
  <c r="M57" i="10"/>
  <c r="N56" i="10"/>
  <c r="M56" i="10"/>
  <c r="N55" i="10"/>
  <c r="M55" i="10"/>
  <c r="N54" i="10"/>
  <c r="M54" i="10"/>
  <c r="N53" i="10"/>
  <c r="M53" i="10"/>
  <c r="N52" i="10"/>
  <c r="M52" i="10"/>
  <c r="N51" i="10"/>
  <c r="M51" i="10"/>
  <c r="N50" i="10"/>
  <c r="M50" i="10"/>
  <c r="N49" i="10"/>
  <c r="M49" i="10"/>
  <c r="N48" i="10"/>
  <c r="M48" i="10"/>
  <c r="N47" i="10"/>
  <c r="M47" i="10"/>
  <c r="N45" i="10"/>
  <c r="M45" i="10"/>
  <c r="N44" i="10"/>
  <c r="M44" i="10"/>
  <c r="N43" i="10"/>
  <c r="M43" i="10"/>
  <c r="N42" i="10"/>
  <c r="M42" i="10"/>
  <c r="N41" i="10"/>
  <c r="M41" i="10"/>
  <c r="N40" i="10"/>
  <c r="M40" i="10"/>
  <c r="N39" i="10"/>
  <c r="M39" i="10"/>
  <c r="N38" i="10"/>
  <c r="M38" i="10"/>
  <c r="N37" i="10"/>
  <c r="M37" i="10"/>
  <c r="N36" i="10"/>
  <c r="N35" i="10"/>
  <c r="M35" i="10"/>
  <c r="N34" i="10"/>
  <c r="M34" i="10"/>
  <c r="N33" i="10"/>
  <c r="M33" i="10"/>
  <c r="N32" i="10"/>
  <c r="M32" i="10"/>
  <c r="N31" i="10"/>
  <c r="M31" i="10"/>
  <c r="N30" i="10"/>
  <c r="M30" i="10"/>
  <c r="N29" i="10"/>
  <c r="M29" i="10"/>
  <c r="N28" i="10"/>
  <c r="M28" i="10"/>
  <c r="N27" i="10"/>
  <c r="M27" i="10"/>
  <c r="N26" i="10"/>
  <c r="M26" i="10"/>
  <c r="N25" i="10"/>
  <c r="M25" i="10"/>
  <c r="N24" i="10"/>
  <c r="M24" i="10"/>
  <c r="N23" i="10"/>
  <c r="M23" i="10"/>
  <c r="N22" i="10"/>
  <c r="M22" i="10"/>
  <c r="L21" i="10"/>
  <c r="K21" i="10"/>
  <c r="J21" i="10"/>
  <c r="I21" i="10"/>
  <c r="H21" i="10"/>
  <c r="G21" i="10"/>
  <c r="F21" i="10"/>
  <c r="E21" i="10"/>
  <c r="N21" i="10"/>
  <c r="O54" i="10"/>
  <c r="O74" i="10"/>
  <c r="C12" i="11"/>
  <c r="C14" i="11"/>
  <c r="D18" i="11" s="1"/>
  <c r="F53" i="3"/>
  <c r="C69" i="8" s="1"/>
  <c r="C66" i="8" s="1"/>
  <c r="N38" i="3"/>
  <c r="O38" i="3"/>
  <c r="F34" i="3"/>
  <c r="M109" i="10"/>
  <c r="L109" i="10"/>
  <c r="K109" i="10"/>
  <c r="J109" i="10"/>
  <c r="I109" i="10"/>
  <c r="H109" i="10"/>
  <c r="G109" i="10"/>
  <c r="F109" i="10"/>
  <c r="E109" i="10"/>
  <c r="D109" i="10"/>
  <c r="O108" i="10"/>
  <c r="N108" i="10"/>
  <c r="O107" i="10"/>
  <c r="N107" i="10"/>
  <c r="O106" i="10"/>
  <c r="N106" i="10"/>
  <c r="O105" i="10"/>
  <c r="N105" i="10"/>
  <c r="O104" i="10"/>
  <c r="N104" i="10"/>
  <c r="O103" i="10"/>
  <c r="N103" i="10"/>
  <c r="O102" i="10"/>
  <c r="N102" i="10"/>
  <c r="O101" i="10"/>
  <c r="N101" i="10"/>
  <c r="O100" i="10"/>
  <c r="O109" i="10" s="1"/>
  <c r="N100" i="10"/>
  <c r="N109" i="10" s="1"/>
  <c r="L92" i="10"/>
  <c r="K92" i="10"/>
  <c r="J92" i="10"/>
  <c r="I92" i="10"/>
  <c r="H92" i="10"/>
  <c r="G92" i="10"/>
  <c r="F92" i="10"/>
  <c r="E92" i="10"/>
  <c r="D92" i="10"/>
  <c r="C92" i="10"/>
  <c r="N91" i="10"/>
  <c r="M91" i="10"/>
  <c r="O91" i="10" s="1"/>
  <c r="N90" i="10"/>
  <c r="M90" i="10"/>
  <c r="N89" i="10"/>
  <c r="M89" i="10"/>
  <c r="N88" i="10"/>
  <c r="M88" i="10"/>
  <c r="N87" i="10"/>
  <c r="M87" i="10"/>
  <c r="L14" i="10"/>
  <c r="K14" i="10"/>
  <c r="J14" i="10"/>
  <c r="I14" i="10"/>
  <c r="H14" i="10"/>
  <c r="G14" i="10"/>
  <c r="F14" i="10"/>
  <c r="E14" i="10"/>
  <c r="D14" i="10"/>
  <c r="C14" i="10"/>
  <c r="M11" i="10"/>
  <c r="M12" i="10"/>
  <c r="M13" i="10"/>
  <c r="N11" i="10"/>
  <c r="N12" i="10"/>
  <c r="N13" i="10"/>
  <c r="N10" i="10"/>
  <c r="M10" i="10"/>
  <c r="E74" i="1"/>
  <c r="G74" i="1"/>
  <c r="I74" i="1"/>
  <c r="K74" i="1"/>
  <c r="M74" i="1"/>
  <c r="D11" i="1"/>
  <c r="O47" i="1"/>
  <c r="N45" i="1"/>
  <c r="O45" i="1"/>
  <c r="N46" i="1"/>
  <c r="O46" i="1"/>
  <c r="N48" i="1"/>
  <c r="O48" i="1"/>
  <c r="N49" i="1"/>
  <c r="O49" i="1"/>
  <c r="N61" i="1"/>
  <c r="O61" i="1"/>
  <c r="N62" i="1"/>
  <c r="O62" i="1"/>
  <c r="N64" i="1"/>
  <c r="O64" i="1"/>
  <c r="N65" i="1"/>
  <c r="O65" i="1"/>
  <c r="N66" i="1"/>
  <c r="O66" i="1"/>
  <c r="N67" i="1"/>
  <c r="O67" i="1"/>
  <c r="N68" i="1"/>
  <c r="O68" i="1"/>
  <c r="N69" i="1"/>
  <c r="O69" i="1"/>
  <c r="O70" i="1"/>
  <c r="N47" i="1"/>
  <c r="N14" i="1"/>
  <c r="N43" i="1"/>
  <c r="O43" i="1"/>
  <c r="N44" i="1"/>
  <c r="O44" i="1"/>
  <c r="N31" i="1"/>
  <c r="P31" i="1" s="1"/>
  <c r="N33" i="1"/>
  <c r="P33" i="1" s="1"/>
  <c r="N35" i="1"/>
  <c r="P35" i="1" s="1"/>
  <c r="N37" i="1"/>
  <c r="P37" i="1" s="1"/>
  <c r="N39" i="1"/>
  <c r="O39" i="1"/>
  <c r="P39" i="1" s="1"/>
  <c r="N40" i="1"/>
  <c r="O40" i="1"/>
  <c r="P40" i="1" s="1"/>
  <c r="N30" i="1"/>
  <c r="P30" i="1" s="1"/>
  <c r="N13" i="1"/>
  <c r="O13" i="1"/>
  <c r="O14" i="1"/>
  <c r="N15" i="1"/>
  <c r="O15" i="1"/>
  <c r="N16" i="1"/>
  <c r="O16" i="1"/>
  <c r="N17" i="1"/>
  <c r="O17" i="1"/>
  <c r="N18" i="1"/>
  <c r="O18" i="1"/>
  <c r="N19" i="1"/>
  <c r="O19" i="1"/>
  <c r="O12" i="1"/>
  <c r="N12" i="1"/>
  <c r="M13" i="8"/>
  <c r="N13" i="8"/>
  <c r="M14" i="8"/>
  <c r="N14" i="8"/>
  <c r="F146" i="4"/>
  <c r="C19" i="4"/>
  <c r="M142" i="4"/>
  <c r="O142" i="4" s="1"/>
  <c r="N142" i="4"/>
  <c r="M143" i="4"/>
  <c r="O143" i="4" s="1"/>
  <c r="N143" i="4"/>
  <c r="M144" i="4"/>
  <c r="N144" i="4"/>
  <c r="M145" i="4"/>
  <c r="O145" i="4" s="1"/>
  <c r="N145" i="4"/>
  <c r="N141" i="4"/>
  <c r="O141" i="4" s="1"/>
  <c r="M141" i="4"/>
  <c r="D146" i="4"/>
  <c r="E146" i="4"/>
  <c r="G146" i="4"/>
  <c r="G147" i="4" s="1"/>
  <c r="H146" i="4"/>
  <c r="I146" i="4"/>
  <c r="I147" i="4" s="1"/>
  <c r="J146" i="4"/>
  <c r="K146" i="4"/>
  <c r="L146" i="4"/>
  <c r="C146" i="4"/>
  <c r="C147" i="4" s="1"/>
  <c r="M154" i="4"/>
  <c r="N154" i="4"/>
  <c r="O154" i="4" s="1"/>
  <c r="M155" i="4"/>
  <c r="N155" i="4"/>
  <c r="M156" i="4"/>
  <c r="N156" i="4"/>
  <c r="O156" i="4" s="1"/>
  <c r="M157" i="4"/>
  <c r="N157" i="4"/>
  <c r="O157" i="4" s="1"/>
  <c r="M158" i="4"/>
  <c r="N158" i="4"/>
  <c r="O158" i="4" s="1"/>
  <c r="M159" i="4"/>
  <c r="N159" i="4"/>
  <c r="O159" i="4" s="1"/>
  <c r="M160" i="4"/>
  <c r="N160" i="4"/>
  <c r="O160" i="4" s="1"/>
  <c r="M161" i="4"/>
  <c r="N161" i="4"/>
  <c r="O161" i="4" s="1"/>
  <c r="N153" i="4"/>
  <c r="M153" i="4"/>
  <c r="D162" i="4"/>
  <c r="E162" i="4"/>
  <c r="E163" i="4" s="1"/>
  <c r="F162" i="4"/>
  <c r="G162" i="4"/>
  <c r="G163" i="4" s="1"/>
  <c r="H162" i="4"/>
  <c r="I162" i="4"/>
  <c r="I163" i="4" s="1"/>
  <c r="J162" i="4"/>
  <c r="K162" i="4"/>
  <c r="K163" i="4" s="1"/>
  <c r="L162" i="4"/>
  <c r="C162" i="4"/>
  <c r="C163" i="4" s="1"/>
  <c r="D19" i="4"/>
  <c r="C20" i="4" s="1"/>
  <c r="M11" i="4"/>
  <c r="N11" i="4"/>
  <c r="M12" i="4"/>
  <c r="N12" i="4"/>
  <c r="M13" i="4"/>
  <c r="N13" i="4"/>
  <c r="M14" i="4"/>
  <c r="N14" i="4"/>
  <c r="M15" i="4"/>
  <c r="O15" i="4" s="1"/>
  <c r="N15" i="4"/>
  <c r="M16" i="4"/>
  <c r="N16" i="4"/>
  <c r="M17" i="4"/>
  <c r="N17" i="4"/>
  <c r="M18" i="4"/>
  <c r="N18" i="4"/>
  <c r="E19" i="4"/>
  <c r="F19" i="4"/>
  <c r="G19" i="4"/>
  <c r="H19" i="4"/>
  <c r="I19" i="4"/>
  <c r="J19" i="4"/>
  <c r="K19" i="4"/>
  <c r="L19" i="4"/>
  <c r="O155" i="4"/>
  <c r="K147" i="4"/>
  <c r="O153" i="4"/>
  <c r="N162" i="4"/>
  <c r="O144" i="4"/>
  <c r="O64" i="3"/>
  <c r="N64" i="3"/>
  <c r="M63" i="3"/>
  <c r="L63" i="3"/>
  <c r="N63" i="3" s="1"/>
  <c r="K63" i="3"/>
  <c r="J63" i="3"/>
  <c r="I63" i="3"/>
  <c r="H63" i="3"/>
  <c r="G63" i="3"/>
  <c r="F63" i="3"/>
  <c r="O62" i="3"/>
  <c r="N62" i="3"/>
  <c r="M61" i="3"/>
  <c r="M60" i="3" s="1"/>
  <c r="L61" i="3"/>
  <c r="L60" i="3" s="1"/>
  <c r="K61" i="3"/>
  <c r="J61" i="3"/>
  <c r="J60" i="3"/>
  <c r="H60" i="3"/>
  <c r="F60" i="3"/>
  <c r="K60" i="3"/>
  <c r="I60" i="3"/>
  <c r="G60" i="3"/>
  <c r="O59" i="3"/>
  <c r="N59" i="3"/>
  <c r="P59" i="3" s="1"/>
  <c r="M58" i="3"/>
  <c r="L58" i="3"/>
  <c r="K58" i="3"/>
  <c r="J58" i="3"/>
  <c r="I58" i="3"/>
  <c r="H58" i="3"/>
  <c r="G58" i="3"/>
  <c r="F58" i="3"/>
  <c r="O57" i="3"/>
  <c r="N57" i="3"/>
  <c r="M56" i="3"/>
  <c r="L56" i="3"/>
  <c r="K56" i="3"/>
  <c r="J56" i="3"/>
  <c r="I56" i="3"/>
  <c r="H56" i="3"/>
  <c r="G56" i="3"/>
  <c r="F56" i="3"/>
  <c r="O55" i="3"/>
  <c r="P55" i="3" s="1"/>
  <c r="N55" i="3"/>
  <c r="O54" i="3"/>
  <c r="N54" i="3"/>
  <c r="M53" i="3"/>
  <c r="L53" i="3"/>
  <c r="K53" i="3"/>
  <c r="J53" i="3"/>
  <c r="I53" i="3"/>
  <c r="F69" i="8" s="1"/>
  <c r="H53" i="3"/>
  <c r="E69" i="8" s="1"/>
  <c r="G53" i="3"/>
  <c r="D69" i="8" s="1"/>
  <c r="D66" i="8" s="1"/>
  <c r="O52" i="3"/>
  <c r="N52" i="3"/>
  <c r="O51" i="3"/>
  <c r="N51" i="3"/>
  <c r="O50" i="3"/>
  <c r="N50" i="3"/>
  <c r="O49" i="3"/>
  <c r="N49" i="3"/>
  <c r="M48" i="3"/>
  <c r="L48" i="3"/>
  <c r="K48" i="3"/>
  <c r="J48" i="3"/>
  <c r="I48" i="3"/>
  <c r="H48" i="3"/>
  <c r="G48" i="3"/>
  <c r="F48" i="3"/>
  <c r="O47" i="3"/>
  <c r="N47" i="3"/>
  <c r="O46" i="3"/>
  <c r="N46" i="3"/>
  <c r="O45" i="3"/>
  <c r="N45" i="3"/>
  <c r="M44" i="3"/>
  <c r="L44" i="3"/>
  <c r="K44" i="3"/>
  <c r="J44" i="3"/>
  <c r="I44" i="3"/>
  <c r="F53" i="8" s="1"/>
  <c r="H44" i="3"/>
  <c r="E53" i="8" s="1"/>
  <c r="G44" i="3"/>
  <c r="D53" i="8" s="1"/>
  <c r="D50" i="8" s="1"/>
  <c r="F44" i="3"/>
  <c r="C53" i="8" s="1"/>
  <c r="C50" i="8" s="1"/>
  <c r="O43" i="3"/>
  <c r="N43" i="3"/>
  <c r="M42" i="3"/>
  <c r="L42" i="3"/>
  <c r="K42" i="3"/>
  <c r="J42" i="3"/>
  <c r="I42" i="3"/>
  <c r="F45" i="8" s="1"/>
  <c r="H42" i="3"/>
  <c r="E45" i="8" s="1"/>
  <c r="G42" i="3"/>
  <c r="D45" i="8" s="1"/>
  <c r="D42" i="8" s="1"/>
  <c r="F42" i="3"/>
  <c r="C45" i="8" s="1"/>
  <c r="C42" i="8" s="1"/>
  <c r="O41" i="3"/>
  <c r="N41" i="3"/>
  <c r="M40" i="3"/>
  <c r="M39" i="3" s="1"/>
  <c r="L40" i="3"/>
  <c r="K40" i="3"/>
  <c r="K39" i="3" s="1"/>
  <c r="J40" i="3"/>
  <c r="J39" i="3" s="1"/>
  <c r="I39" i="3"/>
  <c r="H39" i="3"/>
  <c r="G39" i="3"/>
  <c r="F39" i="3"/>
  <c r="M34" i="3"/>
  <c r="K34" i="3"/>
  <c r="I34" i="3"/>
  <c r="G34" i="3"/>
  <c r="O33" i="3"/>
  <c r="N33" i="3"/>
  <c r="M32" i="3"/>
  <c r="L32" i="3"/>
  <c r="K32" i="3"/>
  <c r="H21" i="8" s="1"/>
  <c r="H18" i="8" s="1"/>
  <c r="J32" i="3"/>
  <c r="G21" i="8" s="1"/>
  <c r="G18" i="8" s="1"/>
  <c r="I32" i="3"/>
  <c r="F21" i="8" s="1"/>
  <c r="H32" i="3"/>
  <c r="E21" i="8" s="1"/>
  <c r="G32" i="3"/>
  <c r="D21" i="8" s="1"/>
  <c r="D18" i="8" s="1"/>
  <c r="F32" i="3"/>
  <c r="C21" i="8" s="1"/>
  <c r="C18" i="8" s="1"/>
  <c r="O31" i="3"/>
  <c r="N31" i="3"/>
  <c r="L29" i="3"/>
  <c r="K29" i="3"/>
  <c r="J29" i="3"/>
  <c r="I29" i="3"/>
  <c r="H29" i="3"/>
  <c r="G29" i="3"/>
  <c r="F29" i="3"/>
  <c r="M29" i="3"/>
  <c r="O29" i="3" s="1"/>
  <c r="K94" i="3"/>
  <c r="J94" i="3"/>
  <c r="I94" i="3"/>
  <c r="H95" i="3" s="1"/>
  <c r="H94" i="3"/>
  <c r="G94" i="3"/>
  <c r="F94" i="3"/>
  <c r="E94" i="3"/>
  <c r="D94" i="3"/>
  <c r="M93" i="3"/>
  <c r="L93" i="3"/>
  <c r="N93" i="3" s="1"/>
  <c r="M92" i="3"/>
  <c r="L92" i="3"/>
  <c r="M91" i="3"/>
  <c r="L91" i="3"/>
  <c r="N91" i="3" s="1"/>
  <c r="M90" i="3"/>
  <c r="M123" i="1" s="1"/>
  <c r="M127" i="1" s="1"/>
  <c r="L90" i="3"/>
  <c r="L123" i="1" s="1"/>
  <c r="L127" i="1" s="1"/>
  <c r="M89" i="3"/>
  <c r="L89" i="3"/>
  <c r="N89" i="3" s="1"/>
  <c r="M88" i="3"/>
  <c r="L88" i="3"/>
  <c r="M87" i="3"/>
  <c r="L87" i="3"/>
  <c r="M86" i="3"/>
  <c r="L86" i="3"/>
  <c r="M85" i="3"/>
  <c r="M94" i="3" s="1"/>
  <c r="L85" i="3"/>
  <c r="K78" i="3"/>
  <c r="J78" i="3"/>
  <c r="I78" i="3"/>
  <c r="H78" i="3"/>
  <c r="G78" i="3"/>
  <c r="F78" i="3"/>
  <c r="E78" i="3"/>
  <c r="D78" i="3"/>
  <c r="D79" i="3" s="1"/>
  <c r="M77" i="3"/>
  <c r="M112" i="1" s="1"/>
  <c r="O112" i="1" s="1"/>
  <c r="L77" i="3"/>
  <c r="L112" i="1" s="1"/>
  <c r="N112" i="1" s="1"/>
  <c r="M76" i="3"/>
  <c r="L76" i="3"/>
  <c r="L111" i="1" s="1"/>
  <c r="N111" i="1" s="1"/>
  <c r="M75" i="3"/>
  <c r="M110" i="1" s="1"/>
  <c r="O110" i="1" s="1"/>
  <c r="L75" i="3"/>
  <c r="L110" i="1" s="1"/>
  <c r="N110" i="1" s="1"/>
  <c r="M74" i="3"/>
  <c r="L74" i="3"/>
  <c r="L109" i="1" s="1"/>
  <c r="N109" i="1" s="1"/>
  <c r="M73" i="3"/>
  <c r="M108" i="1" s="1"/>
  <c r="L73" i="3"/>
  <c r="L108" i="1" s="1"/>
  <c r="M22" i="3"/>
  <c r="L22" i="3"/>
  <c r="K23" i="3"/>
  <c r="J23" i="3"/>
  <c r="I23" i="3"/>
  <c r="H23" i="3"/>
  <c r="G23" i="3"/>
  <c r="F23" i="3"/>
  <c r="E23" i="3"/>
  <c r="D23" i="3"/>
  <c r="D24" i="3" s="1"/>
  <c r="H34" i="3"/>
  <c r="J34" i="3"/>
  <c r="L34" i="3"/>
  <c r="P43" i="3"/>
  <c r="O37" i="3"/>
  <c r="O30" i="3"/>
  <c r="O36" i="3"/>
  <c r="N40" i="3"/>
  <c r="N58" i="3"/>
  <c r="H24" i="3"/>
  <c r="N75" i="3"/>
  <c r="J79" i="3"/>
  <c r="N87" i="3"/>
  <c r="F95" i="3"/>
  <c r="J95" i="3"/>
  <c r="N35" i="3"/>
  <c r="N36" i="3"/>
  <c r="P36" i="3" s="1"/>
  <c r="N37" i="3"/>
  <c r="L39" i="3"/>
  <c r="O42" i="3"/>
  <c r="N30" i="3"/>
  <c r="P30" i="3" s="1"/>
  <c r="O35" i="3"/>
  <c r="O40" i="3"/>
  <c r="N61" i="3"/>
  <c r="L94" i="3"/>
  <c r="L95" i="3" s="1"/>
  <c r="M78" i="3"/>
  <c r="H79" i="3"/>
  <c r="N86" i="3"/>
  <c r="L41" i="1"/>
  <c r="M41" i="1"/>
  <c r="L11" i="1"/>
  <c r="J11" i="1"/>
  <c r="H11" i="1"/>
  <c r="F11" i="1"/>
  <c r="M11" i="1"/>
  <c r="K11" i="1"/>
  <c r="I11" i="1"/>
  <c r="G11" i="1"/>
  <c r="E11" i="1"/>
  <c r="E28" i="1"/>
  <c r="H28" i="1"/>
  <c r="I28" i="1"/>
  <c r="J28" i="1"/>
  <c r="K28" i="1"/>
  <c r="L28" i="1"/>
  <c r="M28" i="1"/>
  <c r="D28" i="1"/>
  <c r="D21" i="1"/>
  <c r="M11" i="2"/>
  <c r="C18" i="2"/>
  <c r="E21" i="1"/>
  <c r="D18" i="2"/>
  <c r="N11" i="2"/>
  <c r="O11" i="2" s="1"/>
  <c r="N18" i="2"/>
  <c r="N146" i="4" l="1"/>
  <c r="E147" i="4"/>
  <c r="N19" i="4"/>
  <c r="N42" i="3"/>
  <c r="M45" i="8"/>
  <c r="E42" i="8"/>
  <c r="M42" i="8" s="1"/>
  <c r="N45" i="8"/>
  <c r="F42" i="8"/>
  <c r="N42" i="8" s="1"/>
  <c r="N32" i="3"/>
  <c r="P36" i="1"/>
  <c r="P32" i="1"/>
  <c r="J24" i="3"/>
  <c r="N22" i="3"/>
  <c r="N88" i="3"/>
  <c r="N92" i="3"/>
  <c r="D95" i="3"/>
  <c r="N85" i="3"/>
  <c r="N101" i="8"/>
  <c r="F98" i="8"/>
  <c r="N98" i="8" s="1"/>
  <c r="O63" i="3"/>
  <c r="E98" i="8"/>
  <c r="M98" i="8" s="1"/>
  <c r="O98" i="8" s="1"/>
  <c r="M101" i="8"/>
  <c r="O101" i="8" s="1"/>
  <c r="P64" i="3"/>
  <c r="F90" i="8"/>
  <c r="N90" i="8" s="1"/>
  <c r="N93" i="8"/>
  <c r="E90" i="8"/>
  <c r="M90" i="8" s="1"/>
  <c r="O90" i="8" s="1"/>
  <c r="M93" i="8"/>
  <c r="F82" i="8"/>
  <c r="N82" i="8" s="1"/>
  <c r="N85" i="8"/>
  <c r="E82" i="8"/>
  <c r="M82" i="8" s="1"/>
  <c r="O82" i="8" s="1"/>
  <c r="M85" i="8"/>
  <c r="O85" i="8" s="1"/>
  <c r="N77" i="8"/>
  <c r="M77" i="8"/>
  <c r="O77" i="8" s="1"/>
  <c r="P57" i="3"/>
  <c r="O53" i="3"/>
  <c r="F66" i="8"/>
  <c r="N66" i="8" s="1"/>
  <c r="N69" i="8"/>
  <c r="P54" i="3"/>
  <c r="P49" i="3"/>
  <c r="F58" i="8"/>
  <c r="N58" i="8" s="1"/>
  <c r="N61" i="8"/>
  <c r="O48" i="3"/>
  <c r="M61" i="8"/>
  <c r="O61" i="8" s="1"/>
  <c r="E58" i="8"/>
  <c r="M58" i="8" s="1"/>
  <c r="O58" i="8" s="1"/>
  <c r="E50" i="8"/>
  <c r="M50" i="8" s="1"/>
  <c r="M53" i="8"/>
  <c r="F50" i="8"/>
  <c r="N50" i="8" s="1"/>
  <c r="N53" i="8"/>
  <c r="P42" i="3"/>
  <c r="E34" i="8"/>
  <c r="M34" i="8" s="1"/>
  <c r="M37" i="8"/>
  <c r="N37" i="8"/>
  <c r="F34" i="8"/>
  <c r="N34" i="8" s="1"/>
  <c r="P41" i="3"/>
  <c r="E18" i="8"/>
  <c r="M18" i="8" s="1"/>
  <c r="M21" i="8"/>
  <c r="F18" i="8"/>
  <c r="N18" i="8" s="1"/>
  <c r="N21" i="8"/>
  <c r="F24" i="3"/>
  <c r="P126" i="1"/>
  <c r="F28" i="1"/>
  <c r="N28" i="1" s="1"/>
  <c r="O26" i="1"/>
  <c r="M149" i="2"/>
  <c r="I150" i="2"/>
  <c r="N105" i="2"/>
  <c r="P106" i="2"/>
  <c r="P107" i="2"/>
  <c r="P109" i="2"/>
  <c r="P110" i="2"/>
  <c r="P111" i="2"/>
  <c r="P112" i="2"/>
  <c r="P102" i="2"/>
  <c r="P104" i="2"/>
  <c r="P75" i="2"/>
  <c r="P76" i="2"/>
  <c r="P78" i="2"/>
  <c r="P79" i="2"/>
  <c r="P68" i="2"/>
  <c r="P60" i="2"/>
  <c r="P50" i="2"/>
  <c r="P55" i="2"/>
  <c r="P37" i="2"/>
  <c r="P96" i="2"/>
  <c r="P91" i="2"/>
  <c r="P92" i="2"/>
  <c r="P93" i="2"/>
  <c r="P94" i="2"/>
  <c r="P95" i="2"/>
  <c r="E121" i="2"/>
  <c r="P82" i="2"/>
  <c r="P83" i="2"/>
  <c r="P86" i="2"/>
  <c r="P87" i="2"/>
  <c r="P88" i="2"/>
  <c r="J121" i="2"/>
  <c r="N65" i="2"/>
  <c r="P59" i="2"/>
  <c r="P63" i="2"/>
  <c r="N12" i="8"/>
  <c r="P29" i="2"/>
  <c r="C19" i="2"/>
  <c r="M150" i="2"/>
  <c r="O27" i="1"/>
  <c r="M12" i="8"/>
  <c r="C150" i="2"/>
  <c r="K150" i="2"/>
  <c r="O13" i="2"/>
  <c r="I19" i="2"/>
  <c r="P48" i="2"/>
  <c r="P32" i="2"/>
  <c r="I121" i="2"/>
  <c r="O57" i="2"/>
  <c r="P57" i="2" s="1"/>
  <c r="O25" i="2"/>
  <c r="O97" i="2"/>
  <c r="P97" i="2" s="1"/>
  <c r="O144" i="2"/>
  <c r="O146" i="2"/>
  <c r="O148" i="2"/>
  <c r="O141" i="2"/>
  <c r="O149" i="2" s="1"/>
  <c r="K135" i="2"/>
  <c r="O129" i="2"/>
  <c r="P26" i="2"/>
  <c r="P28" i="2"/>
  <c r="P30" i="2"/>
  <c r="N33" i="2"/>
  <c r="P33" i="2" s="1"/>
  <c r="P34" i="2"/>
  <c r="P36" i="2"/>
  <c r="P38" i="2"/>
  <c r="P40" i="2"/>
  <c r="P51" i="2"/>
  <c r="P53" i="2"/>
  <c r="P54" i="2"/>
  <c r="P56" i="2"/>
  <c r="P61" i="2"/>
  <c r="P62" i="2"/>
  <c r="P64" i="2"/>
  <c r="P66" i="2"/>
  <c r="P69" i="2"/>
  <c r="P71" i="2"/>
  <c r="P72" i="2"/>
  <c r="P74" i="2"/>
  <c r="P115" i="2"/>
  <c r="P116" i="2"/>
  <c r="G19" i="2"/>
  <c r="K19" i="2"/>
  <c r="O14" i="2"/>
  <c r="H20" i="1"/>
  <c r="N21" i="1"/>
  <c r="L128" i="1"/>
  <c r="P14" i="1"/>
  <c r="N22" i="1"/>
  <c r="N24" i="1"/>
  <c r="M20" i="1"/>
  <c r="I20" i="1"/>
  <c r="O24" i="1"/>
  <c r="P119" i="1"/>
  <c r="P120" i="1"/>
  <c r="P122" i="1"/>
  <c r="N123" i="1"/>
  <c r="N127" i="1" s="1"/>
  <c r="P124" i="1"/>
  <c r="P44" i="1"/>
  <c r="P47" i="1"/>
  <c r="P125" i="1"/>
  <c r="M146" i="4"/>
  <c r="M18" i="2"/>
  <c r="O18" i="2" s="1"/>
  <c r="M23" i="3"/>
  <c r="N73" i="3"/>
  <c r="O61" i="3"/>
  <c r="N39" i="3"/>
  <c r="N90" i="3"/>
  <c r="N77" i="3"/>
  <c r="L78" i="3"/>
  <c r="F79" i="3"/>
  <c r="P62" i="3"/>
  <c r="M162" i="4"/>
  <c r="P106" i="10"/>
  <c r="P38" i="3"/>
  <c r="M21" i="10"/>
  <c r="O22" i="10"/>
  <c r="O24" i="10"/>
  <c r="O27" i="10"/>
  <c r="O32" i="10"/>
  <c r="O50" i="10"/>
  <c r="O59" i="10"/>
  <c r="O70" i="10"/>
  <c r="O80" i="10"/>
  <c r="G150" i="2"/>
  <c r="O12" i="2"/>
  <c r="N113" i="2"/>
  <c r="N121" i="2" s="1"/>
  <c r="P98" i="2"/>
  <c r="H121" i="2"/>
  <c r="N25" i="2"/>
  <c r="P25" i="2" s="1"/>
  <c r="G121" i="2"/>
  <c r="O65" i="2"/>
  <c r="O73" i="2"/>
  <c r="P73" i="2" s="1"/>
  <c r="O81" i="2"/>
  <c r="P81" i="2" s="1"/>
  <c r="O89" i="2"/>
  <c r="P89" i="2" s="1"/>
  <c r="O105" i="2"/>
  <c r="P105" i="2" s="1"/>
  <c r="O113" i="2"/>
  <c r="I135" i="2"/>
  <c r="O130" i="2"/>
  <c r="P77" i="2"/>
  <c r="P114" i="2"/>
  <c r="P119" i="2"/>
  <c r="O123" i="1"/>
  <c r="P123" i="1" s="1"/>
  <c r="O23" i="1"/>
  <c r="N29" i="1"/>
  <c r="P29" i="1" s="1"/>
  <c r="P42" i="1"/>
  <c r="G41" i="1"/>
  <c r="P43" i="1"/>
  <c r="H135" i="1"/>
  <c r="P69" i="1"/>
  <c r="P68" i="1"/>
  <c r="P67" i="1"/>
  <c r="P66" i="1"/>
  <c r="P65" i="1"/>
  <c r="P64" i="1"/>
  <c r="P62" i="1"/>
  <c r="P61" i="1"/>
  <c r="P49" i="1"/>
  <c r="P48" i="1"/>
  <c r="P46" i="1"/>
  <c r="P45" i="1"/>
  <c r="O74" i="1"/>
  <c r="P25" i="1"/>
  <c r="O22" i="1"/>
  <c r="P22" i="1" s="1"/>
  <c r="N70" i="1"/>
  <c r="P70" i="1" s="1"/>
  <c r="N23" i="1"/>
  <c r="N26" i="1"/>
  <c r="P26" i="1" s="1"/>
  <c r="N27" i="1"/>
  <c r="P27" i="1" s="1"/>
  <c r="K20" i="1"/>
  <c r="G20" i="1"/>
  <c r="O21" i="1"/>
  <c r="G28" i="1"/>
  <c r="J20" i="1"/>
  <c r="G133" i="1" s="1"/>
  <c r="E41" i="1"/>
  <c r="I41" i="1"/>
  <c r="E20" i="1"/>
  <c r="D20" i="1"/>
  <c r="F20" i="1"/>
  <c r="L20" i="1"/>
  <c r="D135" i="1"/>
  <c r="F41" i="1"/>
  <c r="E135" i="1" s="1"/>
  <c r="O146" i="4"/>
  <c r="M147" i="4"/>
  <c r="J41" i="1"/>
  <c r="N63" i="1"/>
  <c r="O63" i="1"/>
  <c r="K41" i="1"/>
  <c r="L79" i="3"/>
  <c r="O108" i="1"/>
  <c r="N74" i="3"/>
  <c r="M109" i="1"/>
  <c r="O109" i="1" s="1"/>
  <c r="P109" i="1" s="1"/>
  <c r="N76" i="3"/>
  <c r="M111" i="1"/>
  <c r="O111" i="1" s="1"/>
  <c r="P111" i="1" s="1"/>
  <c r="N53" i="3"/>
  <c r="P53" i="3" s="1"/>
  <c r="O34" i="10"/>
  <c r="O35" i="10"/>
  <c r="P63" i="3"/>
  <c r="P61" i="3"/>
  <c r="L113" i="1"/>
  <c r="N113" i="1" s="1"/>
  <c r="N108" i="1"/>
  <c r="P33" i="3"/>
  <c r="N44" i="3"/>
  <c r="P45" i="3"/>
  <c r="P50" i="3"/>
  <c r="P51" i="3"/>
  <c r="P52" i="3"/>
  <c r="E20" i="4"/>
  <c r="O18" i="4"/>
  <c r="O16" i="4"/>
  <c r="O13" i="4"/>
  <c r="O14" i="8"/>
  <c r="O13" i="8"/>
  <c r="O11" i="10"/>
  <c r="C15" i="10"/>
  <c r="M14" i="10"/>
  <c r="O87" i="10"/>
  <c r="O89" i="10"/>
  <c r="G93" i="10"/>
  <c r="I93" i="10"/>
  <c r="N134" i="2"/>
  <c r="P42" i="2"/>
  <c r="P100" i="2"/>
  <c r="P101" i="2"/>
  <c r="P103" i="2"/>
  <c r="P99" i="2"/>
  <c r="O32" i="3"/>
  <c r="P32" i="3" s="1"/>
  <c r="P44" i="2"/>
  <c r="K121" i="2"/>
  <c r="P43" i="2"/>
  <c r="P45" i="2"/>
  <c r="P46" i="2"/>
  <c r="P47" i="2"/>
  <c r="L121" i="2"/>
  <c r="N41" i="2"/>
  <c r="O41" i="2"/>
  <c r="F121" i="2"/>
  <c r="M121" i="2"/>
  <c r="D121" i="2"/>
  <c r="D122" i="2" s="1"/>
  <c r="M19" i="2"/>
  <c r="P121" i="1"/>
  <c r="P12" i="1"/>
  <c r="F132" i="1"/>
  <c r="K20" i="4"/>
  <c r="I20" i="4"/>
  <c r="G20" i="4"/>
  <c r="O17" i="4"/>
  <c r="O14" i="4"/>
  <c r="O12" i="4"/>
  <c r="O11" i="4"/>
  <c r="D132" i="1"/>
  <c r="P19" i="1"/>
  <c r="P18" i="1"/>
  <c r="P17" i="1"/>
  <c r="P16" i="1"/>
  <c r="P15" i="1"/>
  <c r="P13" i="1"/>
  <c r="J114" i="1"/>
  <c r="P102" i="10"/>
  <c r="P104" i="10"/>
  <c r="P108" i="10"/>
  <c r="H110" i="10"/>
  <c r="J110" i="10"/>
  <c r="M92" i="10"/>
  <c r="N110" i="10"/>
  <c r="P100" i="10"/>
  <c r="O37" i="10"/>
  <c r="O38" i="10"/>
  <c r="O39" i="10"/>
  <c r="O40" i="10"/>
  <c r="O43" i="10"/>
  <c r="O45" i="10"/>
  <c r="O48" i="10"/>
  <c r="O52" i="10"/>
  <c r="O53" i="10"/>
  <c r="O55" i="10"/>
  <c r="O57" i="10"/>
  <c r="O64" i="10"/>
  <c r="E15" i="10"/>
  <c r="G15" i="10"/>
  <c r="I15" i="10"/>
  <c r="K15" i="10"/>
  <c r="O88" i="10"/>
  <c r="O90" i="10"/>
  <c r="C93" i="10"/>
  <c r="E93" i="10"/>
  <c r="K93" i="10"/>
  <c r="P101" i="10"/>
  <c r="P103" i="10"/>
  <c r="P105" i="10"/>
  <c r="P107" i="10"/>
  <c r="D110" i="10"/>
  <c r="F110" i="10"/>
  <c r="L110" i="10"/>
  <c r="O58" i="10"/>
  <c r="O60" i="10"/>
  <c r="O67" i="10"/>
  <c r="O69" i="10"/>
  <c r="O72" i="10"/>
  <c r="O73" i="10"/>
  <c r="O75" i="10"/>
  <c r="O77" i="10"/>
  <c r="O78" i="10"/>
  <c r="O41" i="10"/>
  <c r="O51" i="10"/>
  <c r="O66" i="10"/>
  <c r="N92" i="10"/>
  <c r="N14" i="10"/>
  <c r="M15" i="10" s="1"/>
  <c r="O29" i="10"/>
  <c r="O30" i="10"/>
  <c r="O42" i="10"/>
  <c r="O44" i="10"/>
  <c r="C81" i="10"/>
  <c r="M36" i="10"/>
  <c r="O36" i="10" s="1"/>
  <c r="O56" i="10"/>
  <c r="O62" i="10"/>
  <c r="O63" i="10"/>
  <c r="O65" i="10"/>
  <c r="O79" i="10"/>
  <c r="O33" i="10"/>
  <c r="O47" i="10"/>
  <c r="O49" i="10"/>
  <c r="O28" i="10"/>
  <c r="O31" i="10"/>
  <c r="O26" i="10"/>
  <c r="M46" i="10"/>
  <c r="N46" i="10"/>
  <c r="M61" i="10"/>
  <c r="N61" i="10"/>
  <c r="M71" i="10"/>
  <c r="N71" i="10"/>
  <c r="D81" i="10"/>
  <c r="F81" i="10"/>
  <c r="H81" i="10"/>
  <c r="J81" i="10"/>
  <c r="L81" i="10"/>
  <c r="N76" i="10"/>
  <c r="O76" i="10" s="1"/>
  <c r="O13" i="10"/>
  <c r="P112" i="1"/>
  <c r="O23" i="10"/>
  <c r="O25" i="10"/>
  <c r="H114" i="1"/>
  <c r="M16" i="8"/>
  <c r="O21" i="10"/>
  <c r="E81" i="10"/>
  <c r="G81" i="10"/>
  <c r="I81" i="10"/>
  <c r="K81" i="10"/>
  <c r="O10" i="10"/>
  <c r="O12" i="10"/>
  <c r="F137" i="1"/>
  <c r="E137" i="1"/>
  <c r="D74" i="1"/>
  <c r="L74" i="1"/>
  <c r="J74" i="1"/>
  <c r="C18" i="11"/>
  <c r="P110" i="1"/>
  <c r="F114" i="1"/>
  <c r="E132" i="1"/>
  <c r="G132" i="1"/>
  <c r="N11" i="1"/>
  <c r="H132" i="1"/>
  <c r="M11" i="8"/>
  <c r="O11" i="1"/>
  <c r="M19" i="4"/>
  <c r="P46" i="3"/>
  <c r="P47" i="3"/>
  <c r="D134" i="1"/>
  <c r="G134" i="1"/>
  <c r="F134" i="1"/>
  <c r="H134" i="1"/>
  <c r="O39" i="3"/>
  <c r="P40" i="3"/>
  <c r="O44" i="3"/>
  <c r="N56" i="3"/>
  <c r="H65" i="3"/>
  <c r="O56" i="3"/>
  <c r="P56" i="3" s="1"/>
  <c r="M65" i="3"/>
  <c r="K65" i="3"/>
  <c r="N48" i="3"/>
  <c r="O58" i="3"/>
  <c r="P58" i="3" s="1"/>
  <c r="O60" i="3"/>
  <c r="N60" i="3"/>
  <c r="L23" i="3"/>
  <c r="G65" i="3"/>
  <c r="P31" i="3"/>
  <c r="P37" i="3"/>
  <c r="N34" i="3"/>
  <c r="F65" i="3"/>
  <c r="F66" i="3" s="1"/>
  <c r="J65" i="3"/>
  <c r="P35" i="3"/>
  <c r="O34" i="3"/>
  <c r="I65" i="3"/>
  <c r="N29" i="3"/>
  <c r="P29" i="3" s="1"/>
  <c r="L65" i="3"/>
  <c r="O42" i="8" l="1"/>
  <c r="O45" i="8"/>
  <c r="J66" i="3"/>
  <c r="O93" i="8"/>
  <c r="O37" i="8"/>
  <c r="N94" i="3"/>
  <c r="E66" i="8"/>
  <c r="M66" i="8" s="1"/>
  <c r="O66" i="8" s="1"/>
  <c r="M69" i="8"/>
  <c r="O69" i="8" s="1"/>
  <c r="P48" i="3"/>
  <c r="O53" i="8"/>
  <c r="P44" i="3"/>
  <c r="O50" i="8"/>
  <c r="P39" i="3"/>
  <c r="O34" i="8"/>
  <c r="O21" i="8"/>
  <c r="O18" i="8"/>
  <c r="L24" i="3"/>
  <c r="O28" i="1"/>
  <c r="P11" i="1"/>
  <c r="O12" i="8"/>
  <c r="H133" i="1"/>
  <c r="F133" i="1"/>
  <c r="P24" i="1"/>
  <c r="P65" i="2"/>
  <c r="J122" i="2"/>
  <c r="H122" i="2"/>
  <c r="P23" i="1"/>
  <c r="P21" i="1"/>
  <c r="P127" i="1"/>
  <c r="O162" i="4"/>
  <c r="M163" i="4"/>
  <c r="N23" i="3"/>
  <c r="P60" i="3"/>
  <c r="O127" i="1"/>
  <c r="N128" i="1" s="1"/>
  <c r="F122" i="2"/>
  <c r="O121" i="2"/>
  <c r="P108" i="1"/>
  <c r="P113" i="2"/>
  <c r="E133" i="1"/>
  <c r="O20" i="1"/>
  <c r="G137" i="1"/>
  <c r="D137" i="1"/>
  <c r="P28" i="1"/>
  <c r="E134" i="1"/>
  <c r="O41" i="1"/>
  <c r="F135" i="1"/>
  <c r="D133" i="1"/>
  <c r="N20" i="1"/>
  <c r="N78" i="3"/>
  <c r="P63" i="1"/>
  <c r="M135" i="2"/>
  <c r="O134" i="2"/>
  <c r="M113" i="1"/>
  <c r="G135" i="1"/>
  <c r="N41" i="1"/>
  <c r="P41" i="1" s="1"/>
  <c r="L122" i="2"/>
  <c r="N122" i="2"/>
  <c r="P41" i="2"/>
  <c r="I132" i="1"/>
  <c r="P109" i="10"/>
  <c r="O92" i="10"/>
  <c r="M93" i="10"/>
  <c r="O14" i="10"/>
  <c r="M81" i="10"/>
  <c r="C82" i="10"/>
  <c r="K82" i="10"/>
  <c r="G82" i="10"/>
  <c r="I82" i="10"/>
  <c r="E82" i="10"/>
  <c r="O46" i="10"/>
  <c r="O61" i="10"/>
  <c r="O71" i="10"/>
  <c r="N81" i="10"/>
  <c r="N16" i="8"/>
  <c r="O16" i="8" s="1"/>
  <c r="E71" i="1"/>
  <c r="E92" i="1" s="1"/>
  <c r="J71" i="1"/>
  <c r="J92" i="1" s="1"/>
  <c r="M15" i="8"/>
  <c r="I71" i="1"/>
  <c r="I92" i="1" s="1"/>
  <c r="H71" i="1"/>
  <c r="H92" i="1" s="1"/>
  <c r="O72" i="1"/>
  <c r="K71" i="1"/>
  <c r="K92" i="1" s="1"/>
  <c r="N74" i="1"/>
  <c r="P74" i="1" s="1"/>
  <c r="H137" i="1"/>
  <c r="G71" i="1"/>
  <c r="G92" i="1" s="1"/>
  <c r="O73" i="1"/>
  <c r="F71" i="1"/>
  <c r="F92" i="1" s="1"/>
  <c r="M10" i="8"/>
  <c r="N15" i="8"/>
  <c r="D71" i="1"/>
  <c r="D92" i="1" s="1"/>
  <c r="L71" i="1"/>
  <c r="L92" i="1" s="1"/>
  <c r="N11" i="8"/>
  <c r="O11" i="8" s="1"/>
  <c r="O19" i="4"/>
  <c r="M20" i="4"/>
  <c r="I134" i="1"/>
  <c r="O65" i="3"/>
  <c r="P34" i="3"/>
  <c r="H66" i="3"/>
  <c r="N65" i="3"/>
  <c r="L66" i="3"/>
  <c r="D93" i="1" l="1"/>
  <c r="N92" i="1"/>
  <c r="P121" i="2"/>
  <c r="S112" i="8"/>
  <c r="I135" i="1"/>
  <c r="I137" i="1"/>
  <c r="I133" i="1"/>
  <c r="P20" i="1"/>
  <c r="O15" i="8"/>
  <c r="L114" i="1"/>
  <c r="O113" i="1"/>
  <c r="S114" i="8"/>
  <c r="S119" i="8"/>
  <c r="S115" i="8"/>
  <c r="S113" i="8"/>
  <c r="S118" i="8"/>
  <c r="S121" i="8"/>
  <c r="S120" i="8"/>
  <c r="O81" i="10"/>
  <c r="M82" i="10"/>
  <c r="E136" i="1"/>
  <c r="E139" i="1" s="1"/>
  <c r="M71" i="1"/>
  <c r="N10" i="8"/>
  <c r="N73" i="1"/>
  <c r="P73" i="1" s="1"/>
  <c r="S116" i="8"/>
  <c r="F136" i="1"/>
  <c r="F139" i="1" s="1"/>
  <c r="H93" i="1"/>
  <c r="J93" i="1"/>
  <c r="G136" i="1"/>
  <c r="G139" i="1" s="1"/>
  <c r="F93" i="1"/>
  <c r="D136" i="1"/>
  <c r="D139" i="1" s="1"/>
  <c r="N72" i="1"/>
  <c r="P72" i="1" s="1"/>
  <c r="N71" i="1"/>
  <c r="P65" i="3"/>
  <c r="N66" i="3"/>
  <c r="M92" i="1" l="1"/>
  <c r="N114" i="1"/>
  <c r="P113" i="1"/>
  <c r="O10" i="8"/>
  <c r="S110" i="8" s="1"/>
  <c r="S111" i="8"/>
  <c r="H136" i="1"/>
  <c r="H139" i="1" s="1"/>
  <c r="O71" i="1"/>
  <c r="P71" i="1" s="1"/>
  <c r="L93" i="1"/>
  <c r="O92" i="1" l="1"/>
  <c r="P92" i="1" s="1"/>
  <c r="P93" i="1" s="1"/>
  <c r="I136" i="1"/>
  <c r="I139" i="1" s="1"/>
  <c r="L131" i="1"/>
  <c r="N93" i="1" l="1"/>
  <c r="F94" i="1" s="1"/>
  <c r="L132" i="1"/>
  <c r="K64" i="11" s="1"/>
  <c r="Q80" i="1"/>
  <c r="Q81" i="1"/>
  <c r="Q85" i="1"/>
  <c r="Q89" i="1"/>
  <c r="Q82" i="1"/>
  <c r="Q86" i="1"/>
  <c r="Q90" i="1"/>
  <c r="Q83" i="1"/>
  <c r="Q87" i="1"/>
  <c r="Q91" i="1"/>
  <c r="Q84" i="1"/>
  <c r="Q88" i="1"/>
  <c r="Q60" i="1"/>
  <c r="Q58" i="1"/>
  <c r="Q56" i="1"/>
  <c r="Q54" i="1"/>
  <c r="Q52" i="1"/>
  <c r="Q50" i="1"/>
  <c r="Q59" i="1"/>
  <c r="Q57" i="1"/>
  <c r="Q55" i="1"/>
  <c r="Q53" i="1"/>
  <c r="Q51" i="1"/>
  <c r="Q79" i="1"/>
  <c r="Q77" i="1"/>
  <c r="Q75" i="1"/>
  <c r="Q78" i="1"/>
  <c r="Q76" i="1"/>
  <c r="Q41" i="1"/>
  <c r="Q22" i="1"/>
  <c r="Q68" i="1"/>
  <c r="Q23" i="1"/>
  <c r="Q48" i="1"/>
  <c r="Q16" i="1"/>
  <c r="Q12" i="1"/>
  <c r="Q17" i="1"/>
  <c r="Q65" i="1"/>
  <c r="Q24" i="1"/>
  <c r="Q74" i="1"/>
  <c r="Q49" i="1"/>
  <c r="Q43" i="1"/>
  <c r="Q18" i="1"/>
  <c r="Q63" i="1"/>
  <c r="Q13" i="1"/>
  <c r="Q73" i="1"/>
  <c r="Q67" i="1"/>
  <c r="Q72" i="1"/>
  <c r="Q66" i="1"/>
  <c r="Q61" i="1"/>
  <c r="Q92" i="1"/>
  <c r="Q26" i="1"/>
  <c r="Q25" i="1"/>
  <c r="Q64" i="1"/>
  <c r="Q29" i="1"/>
  <c r="Q37" i="1"/>
  <c r="Q36" i="1"/>
  <c r="Q35" i="1"/>
  <c r="Q47" i="1"/>
  <c r="Q14" i="1"/>
  <c r="Q69" i="1"/>
  <c r="Q45" i="1"/>
  <c r="Q27" i="1"/>
  <c r="Q62" i="1"/>
  <c r="Q21" i="1"/>
  <c r="Q40" i="1"/>
  <c r="Q70" i="1"/>
  <c r="Q32" i="1"/>
  <c r="Q11" i="1"/>
  <c r="Q15" i="1"/>
  <c r="Q46" i="1"/>
  <c r="Q30" i="1"/>
  <c r="Q38" i="1"/>
  <c r="Q44" i="1"/>
  <c r="Q20" i="1"/>
  <c r="Q19" i="1"/>
  <c r="Q42" i="1"/>
  <c r="Q39" i="1"/>
  <c r="Q71" i="1"/>
  <c r="Q34" i="1"/>
  <c r="Q33" i="1"/>
  <c r="Q28" i="1"/>
  <c r="Q31" i="1"/>
  <c r="K63" i="11"/>
  <c r="D94" i="1" l="1"/>
  <c r="L94" i="1"/>
  <c r="N94" i="1"/>
  <c r="L133" i="1"/>
  <c r="M131" i="1" s="1"/>
  <c r="H94" i="1"/>
  <c r="J94" i="1"/>
  <c r="P94" i="1"/>
  <c r="P95" i="1" s="1"/>
  <c r="K65" i="11"/>
  <c r="L63" i="11" s="1"/>
  <c r="M132" i="1" l="1"/>
  <c r="L64" i="11"/>
  <c r="J98" i="4"/>
  <c r="J75" i="8" s="1"/>
  <c r="M104" i="4"/>
  <c r="D98" i="4"/>
  <c r="D75" i="8" s="1"/>
  <c r="E98" i="4"/>
  <c r="E134" i="4" s="1"/>
  <c r="H98" i="4"/>
  <c r="H75" i="8" s="1"/>
  <c r="L98" i="4"/>
  <c r="L76" i="8" s="1"/>
  <c r="N104" i="4"/>
  <c r="C98" i="4"/>
  <c r="C134" i="4" s="1"/>
  <c r="I98" i="4"/>
  <c r="I134" i="4" s="1"/>
  <c r="F98" i="4"/>
  <c r="F134" i="4" s="1"/>
  <c r="G98" i="4"/>
  <c r="K98" i="4"/>
  <c r="C76" i="8" l="1"/>
  <c r="O104" i="4"/>
  <c r="D134" i="4"/>
  <c r="C135" i="4" s="1"/>
  <c r="D76" i="8"/>
  <c r="L75" i="8"/>
  <c r="L74" i="8" s="1"/>
  <c r="L134" i="4"/>
  <c r="J76" i="8"/>
  <c r="J74" i="8" s="1"/>
  <c r="J106" i="8" s="1"/>
  <c r="J134" i="4"/>
  <c r="I135" i="4" s="1"/>
  <c r="H76" i="8"/>
  <c r="H134" i="4"/>
  <c r="E135" i="4"/>
  <c r="M98" i="4"/>
  <c r="E76" i="8"/>
  <c r="D74" i="8"/>
  <c r="D106" i="8" s="1"/>
  <c r="C75" i="8"/>
  <c r="C74" i="8" s="1"/>
  <c r="C106" i="8" s="1"/>
  <c r="C107" i="8"/>
  <c r="K134" i="4"/>
  <c r="K75" i="8"/>
  <c r="G134" i="4"/>
  <c r="G75" i="8"/>
  <c r="F76" i="8"/>
  <c r="F75" i="8"/>
  <c r="F74" i="8" s="1"/>
  <c r="F106" i="8" s="1"/>
  <c r="I75" i="8"/>
  <c r="I76" i="8"/>
  <c r="G76" i="8"/>
  <c r="N98" i="4"/>
  <c r="K76" i="8"/>
  <c r="H74" i="8"/>
  <c r="H106" i="8" s="1"/>
  <c r="E75" i="8"/>
  <c r="N75" i="8" l="1"/>
  <c r="E74" i="8"/>
  <c r="E106" i="8" s="1"/>
  <c r="N76" i="8"/>
  <c r="N134" i="4"/>
  <c r="O98" i="4"/>
  <c r="G135" i="4"/>
  <c r="G74" i="8"/>
  <c r="G106" i="8" s="1"/>
  <c r="G107" i="8" s="1"/>
  <c r="K74" i="8"/>
  <c r="M75" i="8"/>
  <c r="O75" i="8" s="1"/>
  <c r="K135" i="4"/>
  <c r="M134" i="4"/>
  <c r="E107" i="8"/>
  <c r="M76" i="8"/>
  <c r="N74" i="8"/>
  <c r="L106" i="8"/>
  <c r="N106" i="8" s="1"/>
  <c r="I74" i="8"/>
  <c r="I106" i="8" s="1"/>
  <c r="I107" i="8" s="1"/>
  <c r="O76" i="8" l="1"/>
  <c r="K106" i="8"/>
  <c r="M74" i="8"/>
  <c r="O74" i="8" s="1"/>
  <c r="O134" i="4"/>
  <c r="M135" i="4"/>
  <c r="S117" i="8" l="1"/>
  <c r="K107" i="8"/>
  <c r="M106" i="8"/>
  <c r="M107" i="8" l="1"/>
  <c r="O106" i="8"/>
  <c r="P67" i="8" l="1"/>
  <c r="P50" i="8"/>
  <c r="P58" i="8"/>
  <c r="P43" i="8"/>
  <c r="P81" i="8"/>
  <c r="P100" i="8"/>
  <c r="P59" i="8"/>
  <c r="P71" i="8"/>
  <c r="P49" i="8"/>
  <c r="P25" i="8"/>
  <c r="P95" i="8"/>
  <c r="P66" i="8"/>
  <c r="P32" i="8"/>
  <c r="P35" i="8"/>
  <c r="P27" i="8"/>
  <c r="P60" i="8"/>
  <c r="P65" i="8"/>
  <c r="P28" i="8"/>
  <c r="P47" i="8"/>
  <c r="P30" i="8"/>
  <c r="P73" i="8"/>
  <c r="P62" i="8"/>
  <c r="P68" i="8"/>
  <c r="P79" i="8"/>
  <c r="P21" i="8"/>
  <c r="P69" i="8"/>
  <c r="P89" i="8"/>
  <c r="P70" i="8"/>
  <c r="P97" i="8"/>
  <c r="P78" i="8"/>
  <c r="P96" i="8"/>
  <c r="P94" i="8"/>
  <c r="P88" i="8"/>
  <c r="P39" i="8"/>
  <c r="P61" i="8"/>
  <c r="P18" i="8"/>
  <c r="P33" i="8"/>
  <c r="P101" i="8"/>
  <c r="P17" i="8"/>
  <c r="P42" i="8"/>
  <c r="P13" i="8"/>
  <c r="P72" i="8"/>
  <c r="P41" i="8"/>
  <c r="P86" i="8"/>
  <c r="P83" i="8"/>
  <c r="P106" i="8"/>
  <c r="P82" i="8"/>
  <c r="P22" i="8"/>
  <c r="P16" i="8"/>
  <c r="P77" i="8"/>
  <c r="P105" i="8"/>
  <c r="P90" i="8"/>
  <c r="P44" i="8"/>
  <c r="P102" i="8"/>
  <c r="P92" i="8"/>
  <c r="P23" i="8"/>
  <c r="P20" i="8"/>
  <c r="P37" i="8"/>
  <c r="P24" i="8"/>
  <c r="P55" i="8"/>
  <c r="P31" i="8"/>
  <c r="P98" i="8"/>
  <c r="P34" i="8"/>
  <c r="P48" i="8"/>
  <c r="P63" i="8"/>
  <c r="P53" i="8"/>
  <c r="P14" i="8"/>
  <c r="P56" i="8"/>
  <c r="P29" i="8"/>
  <c r="P51" i="8"/>
  <c r="P57" i="8"/>
  <c r="P52" i="8"/>
  <c r="P38" i="8"/>
  <c r="P80" i="8"/>
  <c r="P15" i="8"/>
  <c r="P93" i="8"/>
  <c r="P99" i="8"/>
  <c r="P46" i="8"/>
  <c r="P19" i="8"/>
  <c r="P87" i="8"/>
  <c r="P54" i="8"/>
  <c r="P26" i="8"/>
  <c r="P84" i="8"/>
  <c r="P103" i="8"/>
  <c r="P64" i="8"/>
  <c r="P85" i="8"/>
  <c r="P40" i="8"/>
  <c r="P36" i="8"/>
  <c r="P11" i="8"/>
  <c r="P10" i="8"/>
  <c r="P45" i="8"/>
  <c r="P12" i="8"/>
  <c r="P104" i="8"/>
  <c r="P91" i="8"/>
  <c r="P76" i="8"/>
  <c r="P75" i="8"/>
  <c r="P74" i="8"/>
</calcChain>
</file>

<file path=xl/sharedStrings.xml><?xml version="1.0" encoding="utf-8"?>
<sst xmlns="http://schemas.openxmlformats.org/spreadsheetml/2006/main" count="1932" uniqueCount="311">
  <si>
    <t>60 &gt;</t>
  </si>
  <si>
    <t>Total</t>
  </si>
  <si>
    <t>H</t>
  </si>
  <si>
    <t>M</t>
  </si>
  <si>
    <t>CALARCA</t>
  </si>
  <si>
    <t>Municipios</t>
  </si>
  <si>
    <t>CIRCASIA</t>
  </si>
  <si>
    <t>Neto</t>
  </si>
  <si>
    <t>LA TEBAIDA</t>
  </si>
  <si>
    <t>MONTENEGRO</t>
  </si>
  <si>
    <t>QUIMBAYA</t>
  </si>
  <si>
    <t>RECREACIÓN</t>
  </si>
  <si>
    <t>Quimbaya</t>
  </si>
  <si>
    <t>Pijao</t>
  </si>
  <si>
    <t>Atletismo</t>
  </si>
  <si>
    <t>Cordoba</t>
  </si>
  <si>
    <t>Filandia</t>
  </si>
  <si>
    <t>Baloncesto</t>
  </si>
  <si>
    <t>Salento</t>
  </si>
  <si>
    <t>Balonmano</t>
  </si>
  <si>
    <t>Genova</t>
  </si>
  <si>
    <t>Armenia</t>
  </si>
  <si>
    <t>Montenegro</t>
  </si>
  <si>
    <t>Fútbol</t>
  </si>
  <si>
    <t>Buenavista</t>
  </si>
  <si>
    <t>La Tebaida</t>
  </si>
  <si>
    <t>Fútbol de Salón</t>
  </si>
  <si>
    <t>Gimnasia Artistica</t>
  </si>
  <si>
    <t>Judo</t>
  </si>
  <si>
    <t>Patinaje</t>
  </si>
  <si>
    <t>Levantamiento de Pesas</t>
  </si>
  <si>
    <t>Circasia</t>
  </si>
  <si>
    <t>Rango de edades - Población Beneficiaria</t>
  </si>
  <si>
    <t>POBLACIÓN DISCAPACIDAD</t>
  </si>
  <si>
    <t>POBLACIÓN BENEFICIADA POR RANGO DE EDADES</t>
  </si>
  <si>
    <t>No</t>
  </si>
  <si>
    <t>NOMBRE DEL PROGRAMA</t>
  </si>
  <si>
    <t>1. HEVS</t>
  </si>
  <si>
    <t>2. RECREACIÓN</t>
  </si>
  <si>
    <t>3. ESCUELAS DEPORTIVAS</t>
  </si>
  <si>
    <t>4. INTERCOLEGIADOS</t>
  </si>
  <si>
    <t>POBLACIÓN POR RANGO DE EDADES-PROGRAMAS SALVAVIDAS</t>
  </si>
  <si>
    <t>TOTAL</t>
  </si>
  <si>
    <t>1.8. Sistema de Capacitación</t>
  </si>
  <si>
    <t>1.1. Grupos Regulares</t>
  </si>
  <si>
    <t xml:space="preserve">1.2. Grupos No Regulares </t>
  </si>
  <si>
    <t>1.3. Eventos Masivos</t>
  </si>
  <si>
    <t>1.4. Asesorías a Organizaciones</t>
  </si>
  <si>
    <t>1.5.Consejerias a Hogares</t>
  </si>
  <si>
    <t>1.6. Vías Activas y Saludables</t>
  </si>
  <si>
    <t>1.7.Acciones para Promover HEVS</t>
  </si>
  <si>
    <t>MUNICIPIOS</t>
  </si>
  <si>
    <t>ARMENIA</t>
  </si>
  <si>
    <t>FILANDIA</t>
  </si>
  <si>
    <t>GENOVA</t>
  </si>
  <si>
    <t>BUENAVISTA</t>
  </si>
  <si>
    <t>CORDOBA</t>
  </si>
  <si>
    <t>PIJAO</t>
  </si>
  <si>
    <t>SALENTO</t>
  </si>
  <si>
    <t>1.Hevs</t>
  </si>
  <si>
    <t>2.Recreación</t>
  </si>
  <si>
    <t>3. Escuelas Deportivas</t>
  </si>
  <si>
    <t>4.Itercolegiados</t>
  </si>
  <si>
    <t xml:space="preserve"> POBLACIÓN ATENDIDAD Y/O BENEFICIADA</t>
  </si>
  <si>
    <t>Rango de edades - Población Beneficiada</t>
  </si>
  <si>
    <t>DISCIPLINAS DEPORTIVAS</t>
  </si>
  <si>
    <t>CATEGORIA</t>
  </si>
  <si>
    <t>ESCUELAS DEPORTIVAS</t>
  </si>
  <si>
    <t>Bowling</t>
  </si>
  <si>
    <t>Hapkido</t>
  </si>
  <si>
    <t>Karate Do</t>
  </si>
  <si>
    <t>Motociclismo</t>
  </si>
  <si>
    <t>Paralisis Cerebral</t>
  </si>
  <si>
    <t>Tenis de Mesa</t>
  </si>
  <si>
    <t>Triatlon</t>
  </si>
  <si>
    <t>Voleibol</t>
  </si>
  <si>
    <t>0 a 6</t>
  </si>
  <si>
    <t>7 a 14</t>
  </si>
  <si>
    <t>15 a 19</t>
  </si>
  <si>
    <t>20 a 59</t>
  </si>
  <si>
    <t>Disciplina Deportiva</t>
  </si>
  <si>
    <t># de Mun.</t>
  </si>
  <si>
    <t>(%)</t>
  </si>
  <si>
    <t>Jorge Beltran</t>
  </si>
  <si>
    <t>David Rivera</t>
  </si>
  <si>
    <t>Ciclismo BMX</t>
  </si>
  <si>
    <t>Ruben Preciado</t>
  </si>
  <si>
    <t>Ciclismo Ruta</t>
  </si>
  <si>
    <t>Jackelin Alvarez</t>
  </si>
  <si>
    <t>Sebastian Vega</t>
  </si>
  <si>
    <t>Fútbol (Femenino)</t>
  </si>
  <si>
    <t>Miguel Celi</t>
  </si>
  <si>
    <t>Fútbol (Masculino)</t>
  </si>
  <si>
    <t>Juan David Escobar</t>
  </si>
  <si>
    <t>Cristian Palacio</t>
  </si>
  <si>
    <t>Salvador Palacio</t>
  </si>
  <si>
    <t>Oscar Zamudio</t>
  </si>
  <si>
    <t>Karate</t>
  </si>
  <si>
    <t>Ana Escandon</t>
  </si>
  <si>
    <t>Carlos Andica</t>
  </si>
  <si>
    <t>Alejandro Zapata</t>
  </si>
  <si>
    <t>Julian Villa</t>
  </si>
  <si>
    <t>David Velez</t>
  </si>
  <si>
    <t>Calarcá</t>
  </si>
  <si>
    <t>Modalidad</t>
  </si>
  <si>
    <t xml:space="preserve">Discapacidad </t>
  </si>
  <si>
    <t>Paraatletismo</t>
  </si>
  <si>
    <t>fredy saavedra</t>
  </si>
  <si>
    <t>Para Bowling</t>
  </si>
  <si>
    <t>Paranatación</t>
  </si>
  <si>
    <t>Gilberto Cruz</t>
  </si>
  <si>
    <t>Jairo Ramirez</t>
  </si>
  <si>
    <t>Voleibol Sentado</t>
  </si>
  <si>
    <t>Jhonatan Bravo</t>
  </si>
  <si>
    <t>Calarca</t>
  </si>
  <si>
    <t>TIPOS</t>
  </si>
  <si>
    <t>Fisicos</t>
  </si>
  <si>
    <t>Cognitivos</t>
  </si>
  <si>
    <t>Visuales</t>
  </si>
  <si>
    <t>Auditivos</t>
  </si>
  <si>
    <t>POBLACIÓN MINORIAS</t>
  </si>
  <si>
    <t>Negros</t>
  </si>
  <si>
    <t>Afrocolombiano</t>
  </si>
  <si>
    <t>Raizal</t>
  </si>
  <si>
    <t>Room</t>
  </si>
  <si>
    <t>Palenqueros</t>
  </si>
  <si>
    <t>Indigenas</t>
  </si>
  <si>
    <t>Desplazados</t>
  </si>
  <si>
    <t>Victimas</t>
  </si>
  <si>
    <t>OSIGD</t>
  </si>
  <si>
    <t>Mes</t>
  </si>
  <si>
    <t>Futbol de Salon</t>
  </si>
  <si>
    <t>Rango de edades-población beneficiada</t>
  </si>
  <si>
    <t>DISCIPLINA</t>
  </si>
  <si>
    <t>CALARCÁ</t>
  </si>
  <si>
    <t>H.E.V.S.</t>
  </si>
  <si>
    <t>20 A 59</t>
  </si>
  <si>
    <t>1. Primera Infancia</t>
  </si>
  <si>
    <t>2. Infancia</t>
  </si>
  <si>
    <t>3. Campamentos Juveniles</t>
  </si>
  <si>
    <t>4. Adulto Mayor</t>
  </si>
  <si>
    <t>5. Festivales y Eventos</t>
  </si>
  <si>
    <t>6. Discapacidad</t>
  </si>
  <si>
    <t>TOTAL EDADES</t>
  </si>
  <si>
    <t>1.Primera Infancia</t>
  </si>
  <si>
    <t>2.Infancia</t>
  </si>
  <si>
    <t>3.Campamentos</t>
  </si>
  <si>
    <t>4.Adulto Mayor</t>
  </si>
  <si>
    <t>5.Festivales</t>
  </si>
  <si>
    <t>6.Discapacidad</t>
  </si>
  <si>
    <t>5.Festivales y Eventos</t>
  </si>
  <si>
    <t>1. Grupos Regulares</t>
  </si>
  <si>
    <t xml:space="preserve">2. Grupos No Regulares </t>
  </si>
  <si>
    <t>3. Eventos Masivos</t>
  </si>
  <si>
    <t>4. Asesorías a Organizaciones</t>
  </si>
  <si>
    <t>5.Consejerias a Hogares</t>
  </si>
  <si>
    <t>6. Vías Activas y Saludables</t>
  </si>
  <si>
    <t>7.Acciones para Promover HEVS</t>
  </si>
  <si>
    <t>8.Sistema Departamental de Capacitación</t>
  </si>
  <si>
    <t>1.Grupos regulares</t>
  </si>
  <si>
    <t>2.Grupos No regulares</t>
  </si>
  <si>
    <t>3.Eventos Masivos</t>
  </si>
  <si>
    <t>4.Asesorias</t>
  </si>
  <si>
    <t>5.Consejerias</t>
  </si>
  <si>
    <t>6.Vias Activas y Saludables</t>
  </si>
  <si>
    <t>7. Acciones Para Promover HEVS</t>
  </si>
  <si>
    <t>8. Sistema de Capacitación</t>
  </si>
  <si>
    <t>0 A 6</t>
  </si>
  <si>
    <t>5.DEPORTE ASOCIADO</t>
  </si>
  <si>
    <t xml:space="preserve">Ajedrez </t>
  </si>
  <si>
    <t>Pre- Infantil</t>
  </si>
  <si>
    <t>infantil</t>
  </si>
  <si>
    <t>Pre- Juvenil</t>
  </si>
  <si>
    <t>Juvenil</t>
  </si>
  <si>
    <t>Pre -Juvenil</t>
  </si>
  <si>
    <t>Pre-Juvenil</t>
  </si>
  <si>
    <t>Ciclismo</t>
  </si>
  <si>
    <t>Fesivales Escolares</t>
  </si>
  <si>
    <t>Iniciacion</t>
  </si>
  <si>
    <t>Fútbol Sala</t>
  </si>
  <si>
    <t>Gimnasia</t>
  </si>
  <si>
    <t>Natación</t>
  </si>
  <si>
    <t>Pre-infantil</t>
  </si>
  <si>
    <t>Porrismo</t>
  </si>
  <si>
    <t>Tenis de Campo</t>
  </si>
  <si>
    <t>Infantil</t>
  </si>
  <si>
    <t>DEPORTE SOCIAL COMUNITARIO</t>
  </si>
  <si>
    <t>HEVS</t>
  </si>
  <si>
    <t>PROGRAMAS</t>
  </si>
  <si>
    <t>INTERCOLEGIADOS</t>
  </si>
  <si>
    <t>DEPORTE ASOCIADO</t>
  </si>
  <si>
    <t>0  a 6</t>
  </si>
  <si>
    <t>TOTAL SUMA</t>
  </si>
  <si>
    <t>1. PRACTICAS DEPORTIVAS</t>
  </si>
  <si>
    <t>2. EVENTOS DEPORTIVOS</t>
  </si>
  <si>
    <t>3. CAPACITACIONES</t>
  </si>
  <si>
    <t>4. HOGARES PROMOTORES DE INCLUSIÓN</t>
  </si>
  <si>
    <t>población</t>
  </si>
  <si>
    <t>1. Practicas Deportivas</t>
  </si>
  <si>
    <t>2. Eventos Deportivos</t>
  </si>
  <si>
    <t>3. Capacitaciones</t>
  </si>
  <si>
    <t>Practicas Deportivas</t>
  </si>
  <si>
    <t>Eventos Deportivos</t>
  </si>
  <si>
    <t>Capacitaciones</t>
  </si>
  <si>
    <t>6. DEPORTE SOCIAL COMUNITARIO</t>
  </si>
  <si>
    <t>Deporte Convencional</t>
  </si>
  <si>
    <t>Deporte Adaptado</t>
  </si>
  <si>
    <t>Hombres</t>
  </si>
  <si>
    <t>Mujeres</t>
  </si>
  <si>
    <t xml:space="preserve">0 a 6 </t>
  </si>
  <si>
    <t>Boccia</t>
  </si>
  <si>
    <t>P.C/ Cuadraplejia</t>
  </si>
  <si>
    <t>Tenis de Campo S.R.</t>
  </si>
  <si>
    <t>Para Judo</t>
  </si>
  <si>
    <t>Fútbol Sonoro</t>
  </si>
  <si>
    <t>visual</t>
  </si>
  <si>
    <t>Tenis de campo en S.R.</t>
  </si>
  <si>
    <t>Para Natación</t>
  </si>
  <si>
    <t>Futbol Sonoro</t>
  </si>
  <si>
    <t>5. Deporte Asociado</t>
  </si>
  <si>
    <t>6. Deporte Social Comunitario</t>
  </si>
  <si>
    <t>Genero</t>
  </si>
  <si>
    <t>total</t>
  </si>
  <si>
    <t>Porcentaje</t>
  </si>
  <si>
    <t xml:space="preserve">Escala </t>
  </si>
  <si>
    <t>Grados</t>
  </si>
  <si>
    <t>X</t>
  </si>
  <si>
    <t>Y</t>
  </si>
  <si>
    <t>Inicial</t>
  </si>
  <si>
    <t>Final</t>
  </si>
  <si>
    <t>PROGARAMA</t>
  </si>
  <si>
    <t>CANTIDAD</t>
  </si>
  <si>
    <t>DEPORTE S.C.</t>
  </si>
  <si>
    <t>DEPORTE A.</t>
  </si>
  <si>
    <t>7 A 14</t>
  </si>
  <si>
    <t>4. Hogares Promotores</t>
  </si>
  <si>
    <t xml:space="preserve">Hogares Promotores </t>
  </si>
  <si>
    <t>Freddy Tellez</t>
  </si>
  <si>
    <t>Juan Manuel (no indeportes)</t>
  </si>
  <si>
    <t>NIVEL DEPORTIVO</t>
  </si>
  <si>
    <t>RESERVA</t>
  </si>
  <si>
    <t>Tenis en silla de S.R.</t>
  </si>
  <si>
    <t>RENDIMIENTO</t>
  </si>
  <si>
    <t>ALTO RENDIMIENTO</t>
  </si>
  <si>
    <t>%</t>
  </si>
  <si>
    <t>calarca</t>
  </si>
  <si>
    <t>circasia</t>
  </si>
  <si>
    <t>salento</t>
  </si>
  <si>
    <t>montenegro</t>
  </si>
  <si>
    <t>armenia</t>
  </si>
  <si>
    <t>buenavista</t>
  </si>
  <si>
    <t>cordoba</t>
  </si>
  <si>
    <t>filandia</t>
  </si>
  <si>
    <t>la tebaida</t>
  </si>
  <si>
    <t>pijao</t>
  </si>
  <si>
    <t>quimbaya</t>
  </si>
  <si>
    <t>Génova</t>
  </si>
  <si>
    <t>Calaracá</t>
  </si>
  <si>
    <t>Bmx</t>
  </si>
  <si>
    <t>Bowiling</t>
  </si>
  <si>
    <t>Gimanasia Artistica</t>
  </si>
  <si>
    <t>Fútbol de salón</t>
  </si>
  <si>
    <t>La tebaida</t>
  </si>
  <si>
    <t>Fútbol Sala Cognitivo</t>
  </si>
  <si>
    <t>Fútbol Sala Auditivo</t>
  </si>
  <si>
    <r>
      <t>PLAN DE DESARROLLO "</t>
    </r>
    <r>
      <rPr>
        <b/>
        <sz val="14"/>
        <rFont val="Calibri"/>
        <family val="2"/>
        <scheme val="minor"/>
      </rPr>
      <t>TU Y YO SOMOS QUINDIO"</t>
    </r>
    <r>
      <rPr>
        <sz val="14"/>
        <rFont val="Calibri"/>
        <family val="2"/>
        <scheme val="minor"/>
      </rPr>
      <t xml:space="preserve">    </t>
    </r>
    <r>
      <rPr>
        <sz val="11"/>
        <rFont val="Calibri"/>
        <family val="2"/>
        <scheme val="minor"/>
      </rPr>
      <t xml:space="preserve">                                                                                                                                                                                  </t>
    </r>
    <r>
      <rPr>
        <b/>
        <sz val="11"/>
        <rFont val="Calibri"/>
        <family val="2"/>
        <scheme val="minor"/>
      </rPr>
      <t>LINEA ESTRATEGICA</t>
    </r>
    <r>
      <rPr>
        <sz val="11"/>
        <rFont val="Calibri"/>
        <family val="2"/>
        <scheme val="minor"/>
      </rPr>
      <t xml:space="preserve">: INCLUSION SOCIAL Y EQUIDAD </t>
    </r>
    <r>
      <rPr>
        <b/>
        <sz val="11"/>
        <rFont val="Calibri"/>
        <family val="2"/>
        <scheme val="minor"/>
      </rPr>
      <t>PROGRAMAS: 4301</t>
    </r>
    <r>
      <rPr>
        <sz val="11"/>
        <rFont val="Calibri"/>
        <family val="2"/>
        <scheme val="minor"/>
      </rPr>
      <t xml:space="preserve"> - Fomento a la recreación, la actividad física y el deporte “Tú y yo en la recreación y el deporte”.  </t>
    </r>
    <r>
      <rPr>
        <b/>
        <sz val="11"/>
        <rFont val="Calibri"/>
        <family val="2"/>
        <scheme val="minor"/>
      </rPr>
      <t>4302</t>
    </r>
    <r>
      <rPr>
        <sz val="11"/>
        <rFont val="Calibri"/>
        <family val="2"/>
        <scheme val="minor"/>
      </rPr>
      <t>- Formación y preparación de deportistas. "Tú y yo campeones"</t>
    </r>
  </si>
  <si>
    <t xml:space="preserve">POBLACIÓN POR RANGO DE EDADES POR MUNICIPIOS </t>
  </si>
  <si>
    <t>FEBRERO</t>
  </si>
  <si>
    <t>7. Diversidad</t>
  </si>
  <si>
    <t>Sensoriales</t>
  </si>
  <si>
    <t xml:space="preserve">Afrodescendientes </t>
  </si>
  <si>
    <t>OSIG</t>
  </si>
  <si>
    <t>Gimnasia Artística</t>
  </si>
  <si>
    <t>Patinaje Velocidad</t>
  </si>
  <si>
    <t xml:space="preserve">Atletismo </t>
  </si>
  <si>
    <t>futbol</t>
  </si>
  <si>
    <t xml:space="preserve">Buenavista </t>
  </si>
  <si>
    <t>Gim. Artistica</t>
  </si>
  <si>
    <t>L. de Pesas</t>
  </si>
  <si>
    <t xml:space="preserve">Pijao </t>
  </si>
  <si>
    <t>Futbol de Sala</t>
  </si>
  <si>
    <t>Diana Ospina</t>
  </si>
  <si>
    <t>Salvador y Oscar</t>
  </si>
  <si>
    <t>Ana Escandon y sebastian</t>
  </si>
  <si>
    <t>Tatiana Herrera</t>
  </si>
  <si>
    <t>Futbol Femenino</t>
  </si>
  <si>
    <t>Futbol Masculino</t>
  </si>
  <si>
    <t>Fútbol Femenino</t>
  </si>
  <si>
    <t>Fútbol Masculino</t>
  </si>
  <si>
    <t>Tenis de mesa</t>
  </si>
  <si>
    <t>Para Karate</t>
  </si>
  <si>
    <t>Ana</t>
  </si>
  <si>
    <t>Futbol sonoro,auditivo y cogitivo</t>
  </si>
  <si>
    <t>7. POLÍTICA PÚBLICA DEL DEPORTE</t>
  </si>
  <si>
    <t>Bocccia</t>
  </si>
  <si>
    <t>Ifantil</t>
  </si>
  <si>
    <t>Minibaloncesto</t>
  </si>
  <si>
    <t>Mini futbol sala</t>
  </si>
  <si>
    <t>Para Atletismo</t>
  </si>
  <si>
    <t>Mini Voleibol</t>
  </si>
  <si>
    <t>Mini voleibol</t>
  </si>
  <si>
    <t>Para natacion</t>
  </si>
  <si>
    <t>Pre-juvenil</t>
  </si>
  <si>
    <t xml:space="preserve">Pre-Juvenil </t>
  </si>
  <si>
    <t xml:space="preserve">Juvenil </t>
  </si>
  <si>
    <t>Taekwondo</t>
  </si>
  <si>
    <t>Tejo</t>
  </si>
  <si>
    <t>POLITICA PÚBLICA DEL DEPORTE</t>
  </si>
  <si>
    <t>7. Política Pública</t>
  </si>
  <si>
    <t>MES</t>
  </si>
  <si>
    <t>SEPTIEMBRE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</si>
</sst>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-&quot;$&quot;\ * #,##0_-;\-&quot;$&quot;\ * #,##0_-;_-&quot;$&quot;\ * &quot;-&quot;_-;_-@_-"/>
    <numFmt numFmtId="43" formatCode="_-* #,##0.00_-;\-* #,##0.00_-;_-* &quot;-&quot;??_-;_-@_-"/>
    <numFmt numFmtId="164" formatCode="0.0"/>
    <numFmt numFmtId="165" formatCode="0.0%"/>
    <numFmt numFmtId="166" formatCode="0.00000"/>
  </numFmts>
  <fonts count="3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hadow/>
      <sz val="11"/>
      <color rgb="FF000000"/>
      <name val="Calibri"/>
      <family val="2"/>
      <scheme val="minor"/>
    </font>
    <font>
      <b/>
      <shadow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i/>
      <sz val="11"/>
      <color rgb="FF0000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11"/>
      <color indexed="8"/>
      <name val="Calibri"/>
      <family val="2"/>
      <charset val="1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shadow/>
      <sz val="12"/>
      <color rgb="FF000000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000000"/>
      <name val="Calibri"/>
      <family val="2"/>
    </font>
    <font>
      <sz val="10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</font>
  </fonts>
  <fills count="2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D6E3BC"/>
        <bgColor rgb="FFD6E3BC"/>
      </patternFill>
    </fill>
    <fill>
      <patternFill patternType="solid">
        <fgColor rgb="FFD8D8D8"/>
        <bgColor rgb="FFD8D8D8"/>
      </patternFill>
    </fill>
    <fill>
      <patternFill patternType="solid">
        <fgColor rgb="FFF2F2F2"/>
        <bgColor rgb="FFF2F2F2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rgb="FFF2F2F2"/>
      </patternFill>
    </fill>
    <fill>
      <patternFill patternType="solid">
        <fgColor rgb="FFC2D69B"/>
        <bgColor rgb="FFC2D69B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8">
    <xf numFmtId="0" fontId="0" fillId="0" borderId="0"/>
    <xf numFmtId="0" fontId="3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/>
    <xf numFmtId="42" fontId="16" fillId="0" borderId="0" applyFont="0" applyFill="0" applyBorder="0" applyAlignment="0" applyProtection="0"/>
    <xf numFmtId="0" fontId="20" fillId="0" borderId="0"/>
    <xf numFmtId="9" fontId="16" fillId="0" borderId="0" applyFont="0" applyFill="0" applyBorder="0" applyAlignment="0" applyProtection="0"/>
  </cellStyleXfs>
  <cellXfs count="478">
    <xf numFmtId="0" fontId="0" fillId="0" borderId="0" xfId="0"/>
    <xf numFmtId="0" fontId="0" fillId="0" borderId="1" xfId="0" applyBorder="1" applyAlignment="1">
      <alignment horizontal="center"/>
    </xf>
    <xf numFmtId="0" fontId="0" fillId="3" borderId="1" xfId="0" applyFill="1" applyBorder="1"/>
    <xf numFmtId="0" fontId="0" fillId="3" borderId="1" xfId="0" applyFill="1" applyBorder="1" applyAlignment="1" applyProtection="1">
      <alignment horizontal="center"/>
      <protection locked="0"/>
    </xf>
    <xf numFmtId="0" fontId="0" fillId="3" borderId="1" xfId="0" applyFill="1" applyBorder="1" applyAlignment="1">
      <alignment horizontal="center"/>
    </xf>
    <xf numFmtId="0" fontId="0" fillId="0" borderId="0" xfId="0" applyProtection="1">
      <protection locked="0"/>
    </xf>
    <xf numFmtId="0" fontId="1" fillId="0" borderId="0" xfId="0" applyFont="1" applyAlignment="1" applyProtection="1">
      <alignment vertical="center"/>
      <protection locked="0"/>
    </xf>
    <xf numFmtId="0" fontId="5" fillId="0" borderId="0" xfId="0" applyFont="1" applyAlignment="1" applyProtection="1">
      <alignment vertical="center" wrapText="1" readingOrder="1"/>
      <protection locked="0"/>
    </xf>
    <xf numFmtId="0" fontId="7" fillId="7" borderId="1" xfId="0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center"/>
    </xf>
    <xf numFmtId="0" fontId="0" fillId="3" borderId="1" xfId="0" applyFill="1" applyBorder="1" applyAlignment="1">
      <alignment horizontal="center"/>
    </xf>
    <xf numFmtId="0" fontId="0" fillId="3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Protection="1">
      <protection hidden="1"/>
    </xf>
    <xf numFmtId="0" fontId="3" fillId="0" borderId="0" xfId="0" applyFont="1" applyAlignment="1" applyProtection="1">
      <alignment horizontal="center" vertical="justify" wrapText="1"/>
      <protection hidden="1"/>
    </xf>
    <xf numFmtId="0" fontId="3" fillId="0" borderId="0" xfId="0" applyFont="1" applyProtection="1">
      <protection hidden="1"/>
    </xf>
    <xf numFmtId="0" fontId="3" fillId="0" borderId="0" xfId="0" applyFon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0" fillId="10" borderId="1" xfId="0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>
      <alignment horizontal="center"/>
    </xf>
    <xf numFmtId="0" fontId="1" fillId="3" borderId="6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 vertical="center"/>
    </xf>
    <xf numFmtId="0" fontId="0" fillId="9" borderId="1" xfId="0" applyFill="1" applyBorder="1" applyAlignment="1" applyProtection="1">
      <alignment horizontal="center"/>
      <protection locked="0"/>
    </xf>
    <xf numFmtId="0" fontId="8" fillId="9" borderId="1" xfId="0" applyFont="1" applyFill="1" applyBorder="1" applyAlignment="1" applyProtection="1">
      <alignment horizontal="center" vertical="center" wrapText="1"/>
      <protection hidden="1"/>
    </xf>
    <xf numFmtId="0" fontId="0" fillId="0" borderId="1" xfId="0" applyBorder="1" applyAlignment="1" applyProtection="1">
      <alignment horizontal="center" vertical="center"/>
      <protection locked="0"/>
    </xf>
    <xf numFmtId="0" fontId="1" fillId="0" borderId="0" xfId="0" applyFont="1" applyProtection="1">
      <protection locked="0"/>
    </xf>
    <xf numFmtId="0" fontId="1" fillId="0" borderId="0" xfId="0" applyFont="1" applyAlignment="1" applyProtection="1">
      <alignment horizontal="center"/>
      <protection locked="0"/>
    </xf>
    <xf numFmtId="0" fontId="1" fillId="0" borderId="1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164" fontId="10" fillId="0" borderId="1" xfId="0" applyNumberFormat="1" applyFont="1" applyBorder="1" applyAlignment="1" applyProtection="1">
      <alignment horizontal="center"/>
      <protection locked="0"/>
    </xf>
    <xf numFmtId="0" fontId="11" fillId="3" borderId="2" xfId="0" applyFont="1" applyFill="1" applyBorder="1" applyAlignment="1" applyProtection="1">
      <alignment horizontal="center"/>
      <protection locked="0"/>
    </xf>
    <xf numFmtId="0" fontId="0" fillId="3" borderId="2" xfId="0" applyFill="1" applyBorder="1" applyAlignment="1" applyProtection="1">
      <alignment horizontal="center"/>
      <protection locked="0"/>
    </xf>
    <xf numFmtId="0" fontId="10" fillId="6" borderId="1" xfId="0" applyFont="1" applyFill="1" applyBorder="1" applyAlignment="1" applyProtection="1">
      <alignment horizontal="center"/>
      <protection locked="0"/>
    </xf>
    <xf numFmtId="164" fontId="10" fillId="6" borderId="1" xfId="0" applyNumberFormat="1" applyFont="1" applyFill="1" applyBorder="1" applyAlignment="1" applyProtection="1">
      <alignment horizontal="center"/>
      <protection locked="0"/>
    </xf>
    <xf numFmtId="0" fontId="1" fillId="0" borderId="1" xfId="0" applyFont="1" applyBorder="1" applyAlignment="1" applyProtection="1">
      <alignment horizontal="center" vertical="center"/>
      <protection locked="0"/>
    </xf>
    <xf numFmtId="0" fontId="11" fillId="3" borderId="2" xfId="0" applyFont="1" applyFill="1" applyBorder="1" applyAlignment="1" applyProtection="1">
      <alignment horizontal="center" vertical="center"/>
      <protection locked="0"/>
    </xf>
    <xf numFmtId="0" fontId="1" fillId="0" borderId="2" xfId="0" applyFont="1" applyBorder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horizontal="center"/>
      <protection locked="0"/>
    </xf>
    <xf numFmtId="0" fontId="0" fillId="3" borderId="6" xfId="0" applyFill="1" applyBorder="1" applyAlignment="1" applyProtection="1">
      <alignment horizontal="center"/>
      <protection locked="0"/>
    </xf>
    <xf numFmtId="0" fontId="0" fillId="0" borderId="6" xfId="0" applyBorder="1" applyAlignment="1" applyProtection="1">
      <alignment horizontal="center"/>
      <protection locked="0"/>
    </xf>
    <xf numFmtId="18" fontId="1" fillId="6" borderId="1" xfId="0" applyNumberFormat="1" applyFont="1" applyFill="1" applyBorder="1" applyAlignment="1" applyProtection="1">
      <alignment horizontal="center" vertical="center"/>
      <protection locked="0"/>
    </xf>
    <xf numFmtId="0" fontId="1" fillId="6" borderId="1" xfId="0" applyFont="1" applyFill="1" applyBorder="1" applyAlignment="1" applyProtection="1">
      <alignment horizontal="center"/>
      <protection locked="0"/>
    </xf>
    <xf numFmtId="0" fontId="8" fillId="3" borderId="1" xfId="0" applyFont="1" applyFill="1" applyBorder="1" applyAlignment="1" applyProtection="1">
      <alignment horizontal="center" vertical="center" wrapText="1"/>
      <protection locked="0"/>
    </xf>
    <xf numFmtId="0" fontId="12" fillId="3" borderId="1" xfId="0" applyFont="1" applyFill="1" applyBorder="1" applyAlignment="1" applyProtection="1">
      <alignment horizontal="center" vertical="center" wrapText="1"/>
      <protection locked="0"/>
    </xf>
    <xf numFmtId="0" fontId="7" fillId="3" borderId="3" xfId="0" applyFont="1" applyFill="1" applyBorder="1" applyAlignment="1" applyProtection="1">
      <alignment horizontal="center" vertical="center" wrapText="1"/>
      <protection locked="0"/>
    </xf>
    <xf numFmtId="0" fontId="7" fillId="3" borderId="1" xfId="0" applyFont="1" applyFill="1" applyBorder="1" applyAlignment="1" applyProtection="1">
      <alignment horizontal="center" vertical="center" wrapText="1"/>
      <protection locked="0"/>
    </xf>
    <xf numFmtId="0" fontId="0" fillId="0" borderId="8" xfId="0" applyBorder="1" applyProtection="1">
      <protection locked="0"/>
    </xf>
    <xf numFmtId="0" fontId="8" fillId="6" borderId="1" xfId="0" applyFont="1" applyFill="1" applyBorder="1" applyAlignment="1" applyProtection="1">
      <alignment horizontal="center" vertical="center" wrapText="1"/>
      <protection hidden="1"/>
    </xf>
    <xf numFmtId="0" fontId="12" fillId="6" borderId="1" xfId="0" applyFont="1" applyFill="1" applyBorder="1" applyAlignment="1" applyProtection="1">
      <alignment horizontal="center" vertical="center" wrapText="1"/>
      <protection hidden="1"/>
    </xf>
    <xf numFmtId="0" fontId="1" fillId="0" borderId="9" xfId="0" applyFont="1" applyBorder="1" applyProtection="1">
      <protection locked="0"/>
    </xf>
    <xf numFmtId="0" fontId="1" fillId="6" borderId="1" xfId="0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/>
      <protection locked="0"/>
    </xf>
    <xf numFmtId="0" fontId="1" fillId="9" borderId="1" xfId="0" applyFont="1" applyFill="1" applyBorder="1" applyAlignment="1" applyProtection="1">
      <alignment horizontal="center"/>
      <protection locked="0"/>
    </xf>
    <xf numFmtId="0" fontId="14" fillId="9" borderId="1" xfId="0" applyFont="1" applyFill="1" applyBorder="1" applyAlignment="1" applyProtection="1">
      <alignment horizontal="center"/>
      <protection locked="0"/>
    </xf>
    <xf numFmtId="0" fontId="10" fillId="9" borderId="1" xfId="0" applyFont="1" applyFill="1" applyBorder="1" applyAlignment="1" applyProtection="1">
      <alignment horizontal="center"/>
      <protection locked="0"/>
    </xf>
    <xf numFmtId="164" fontId="10" fillId="9" borderId="1" xfId="0" applyNumberFormat="1" applyFont="1" applyFill="1" applyBorder="1" applyAlignment="1" applyProtection="1">
      <alignment horizontal="center"/>
      <protection locked="0"/>
    </xf>
    <xf numFmtId="0" fontId="11" fillId="9" borderId="2" xfId="0" applyFont="1" applyFill="1" applyBorder="1" applyAlignment="1" applyProtection="1">
      <alignment horizontal="center" vertical="center"/>
      <protection locked="0"/>
    </xf>
    <xf numFmtId="0" fontId="0" fillId="9" borderId="1" xfId="0" applyFill="1" applyBorder="1" applyAlignment="1" applyProtection="1">
      <alignment horizontal="center" vertical="center"/>
      <protection locked="0"/>
    </xf>
    <xf numFmtId="0" fontId="11" fillId="9" borderId="1" xfId="0" applyFont="1" applyFill="1" applyBorder="1" applyAlignment="1" applyProtection="1">
      <alignment horizontal="center"/>
      <protection locked="0"/>
    </xf>
    <xf numFmtId="0" fontId="1" fillId="5" borderId="1" xfId="0" applyFont="1" applyFill="1" applyBorder="1" applyAlignment="1" applyProtection="1">
      <alignment horizontal="center"/>
      <protection locked="0"/>
    </xf>
    <xf numFmtId="0" fontId="11" fillId="0" borderId="1" xfId="0" applyFont="1" applyBorder="1" applyAlignment="1" applyProtection="1">
      <alignment horizontal="center"/>
      <protection locked="0"/>
    </xf>
    <xf numFmtId="18" fontId="1" fillId="9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3" xfId="0" applyFont="1" applyBorder="1" applyAlignment="1" applyProtection="1">
      <alignment horizontal="center" vertical="center" wrapText="1"/>
      <protection locked="0"/>
    </xf>
    <xf numFmtId="0" fontId="15" fillId="7" borderId="1" xfId="0" applyFont="1" applyFill="1" applyBorder="1" applyAlignment="1" applyProtection="1">
      <alignment horizontal="center" vertical="center" wrapText="1"/>
      <protection locked="0"/>
    </xf>
    <xf numFmtId="0" fontId="8" fillId="9" borderId="1" xfId="0" applyFont="1" applyFill="1" applyBorder="1" applyAlignment="1" applyProtection="1">
      <alignment horizontal="center" vertical="center" wrapText="1"/>
      <protection locked="0"/>
    </xf>
    <xf numFmtId="0" fontId="0" fillId="0" borderId="9" xfId="0" applyBorder="1" applyProtection="1">
      <protection locked="0"/>
    </xf>
    <xf numFmtId="0" fontId="1" fillId="3" borderId="1" xfId="0" applyFont="1" applyFill="1" applyBorder="1" applyAlignment="1">
      <alignment horizontal="center"/>
    </xf>
    <xf numFmtId="0" fontId="1" fillId="6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locked="0" hidden="1"/>
    </xf>
    <xf numFmtId="0" fontId="0" fillId="0" borderId="0" xfId="0" applyProtection="1">
      <protection locked="0" hidden="1"/>
    </xf>
    <xf numFmtId="18" fontId="1" fillId="2" borderId="1" xfId="0" applyNumberFormat="1" applyFont="1" applyFill="1" applyBorder="1" applyAlignment="1" applyProtection="1">
      <alignment horizontal="center"/>
      <protection locked="0" hidden="1"/>
    </xf>
    <xf numFmtId="0" fontId="1" fillId="2" borderId="1" xfId="0" applyFont="1" applyFill="1" applyBorder="1" applyAlignment="1" applyProtection="1">
      <alignment horizontal="center"/>
      <protection locked="0" hidden="1"/>
    </xf>
    <xf numFmtId="0" fontId="1" fillId="2" borderId="6" xfId="0" applyFont="1" applyFill="1" applyBorder="1" applyAlignment="1" applyProtection="1">
      <alignment horizontal="center"/>
      <protection locked="0" hidden="1"/>
    </xf>
    <xf numFmtId="18" fontId="1" fillId="2" borderId="6" xfId="0" applyNumberFormat="1" applyFont="1" applyFill="1" applyBorder="1" applyAlignment="1" applyProtection="1">
      <alignment horizontal="center"/>
      <protection locked="0" hidden="1"/>
    </xf>
    <xf numFmtId="0" fontId="0" fillId="0" borderId="3" xfId="0" applyBorder="1" applyAlignment="1" applyProtection="1">
      <alignment horizontal="center" vertical="center"/>
      <protection locked="0" hidden="1"/>
    </xf>
    <xf numFmtId="0" fontId="0" fillId="0" borderId="1" xfId="0" applyBorder="1" applyAlignment="1" applyProtection="1">
      <alignment horizontal="center" vertical="center"/>
      <protection locked="0" hidden="1"/>
    </xf>
    <xf numFmtId="0" fontId="1" fillId="2" borderId="1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3" fillId="0" borderId="0" xfId="0" applyFont="1" applyProtection="1">
      <protection locked="0" hidden="1"/>
    </xf>
    <xf numFmtId="0" fontId="3" fillId="0" borderId="0" xfId="0" applyFont="1" applyAlignment="1" applyProtection="1">
      <alignment horizontal="center"/>
      <protection locked="0" hidden="1"/>
    </xf>
    <xf numFmtId="0" fontId="3" fillId="0" borderId="0" xfId="0" applyFont="1" applyAlignment="1" applyProtection="1">
      <alignment horizontal="center" vertical="justify" wrapText="1"/>
      <protection locked="0" hidden="1"/>
    </xf>
    <xf numFmtId="0" fontId="1" fillId="12" borderId="1" xfId="0" applyFont="1" applyFill="1" applyBorder="1" applyAlignment="1" applyProtection="1">
      <alignment horizontal="center"/>
      <protection locked="0" hidden="1"/>
    </xf>
    <xf numFmtId="18" fontId="1" fillId="12" borderId="1" xfId="0" applyNumberFormat="1" applyFont="1" applyFill="1" applyBorder="1" applyAlignment="1" applyProtection="1">
      <alignment horizontal="center"/>
      <protection locked="0" hidden="1"/>
    </xf>
    <xf numFmtId="0" fontId="1" fillId="6" borderId="1" xfId="0" applyFont="1" applyFill="1" applyBorder="1" applyAlignment="1" applyProtection="1">
      <alignment horizontal="center"/>
      <protection locked="0" hidden="1"/>
    </xf>
    <xf numFmtId="0" fontId="1" fillId="12" borderId="1" xfId="0" applyFont="1" applyFill="1" applyBorder="1" applyAlignment="1" applyProtection="1">
      <alignment horizontal="center" vertical="center"/>
      <protection locked="0" hidden="1"/>
    </xf>
    <xf numFmtId="0" fontId="1" fillId="10" borderId="6" xfId="0" applyFont="1" applyFill="1" applyBorder="1" applyAlignment="1" applyProtection="1">
      <alignment horizontal="center"/>
      <protection hidden="1"/>
    </xf>
    <xf numFmtId="18" fontId="1" fillId="10" borderId="6" xfId="0" applyNumberFormat="1" applyFont="1" applyFill="1" applyBorder="1" applyAlignment="1" applyProtection="1">
      <alignment horizontal="center"/>
      <protection hidden="1"/>
    </xf>
    <xf numFmtId="0" fontId="1" fillId="10" borderId="1" xfId="0" applyFont="1" applyFill="1" applyBorder="1" applyAlignment="1" applyProtection="1">
      <alignment horizontal="center"/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18" fontId="1" fillId="10" borderId="1" xfId="0" applyNumberFormat="1" applyFont="1" applyFill="1" applyBorder="1" applyAlignment="1" applyProtection="1">
      <alignment horizontal="center"/>
      <protection locked="0" hidden="1"/>
    </xf>
    <xf numFmtId="0" fontId="1" fillId="10" borderId="6" xfId="0" applyFont="1" applyFill="1" applyBorder="1" applyAlignment="1" applyProtection="1">
      <alignment horizontal="center"/>
      <protection locked="0" hidden="1"/>
    </xf>
    <xf numFmtId="18" fontId="1" fillId="10" borderId="6" xfId="0" applyNumberFormat="1" applyFont="1" applyFill="1" applyBorder="1" applyAlignment="1" applyProtection="1">
      <alignment horizontal="center"/>
      <protection locked="0" hidden="1"/>
    </xf>
    <xf numFmtId="0" fontId="1" fillId="0" borderId="1" xfId="0" applyFont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vertical="center"/>
      <protection locked="0" hidden="1"/>
    </xf>
    <xf numFmtId="0" fontId="1" fillId="10" borderId="1" xfId="0" applyFont="1" applyFill="1" applyBorder="1" applyAlignment="1" applyProtection="1">
      <alignment horizontal="center" vertical="center"/>
      <protection locked="0" hidden="1"/>
    </xf>
    <xf numFmtId="0" fontId="1" fillId="2" borderId="1" xfId="0" applyFont="1" applyFill="1" applyBorder="1" applyAlignment="1" applyProtection="1">
      <alignment horizontal="center" vertical="center"/>
      <protection locked="0"/>
    </xf>
    <xf numFmtId="0" fontId="1" fillId="12" borderId="6" xfId="0" applyFont="1" applyFill="1" applyBorder="1" applyAlignment="1" applyProtection="1">
      <alignment horizontal="center"/>
      <protection locked="0" hidden="1"/>
    </xf>
    <xf numFmtId="18" fontId="1" fillId="12" borderId="6" xfId="0" applyNumberFormat="1" applyFont="1" applyFill="1" applyBorder="1" applyAlignment="1" applyProtection="1">
      <alignment horizontal="center"/>
      <protection locked="0" hidden="1"/>
    </xf>
    <xf numFmtId="0" fontId="0" fillId="0" borderId="0" xfId="0" applyFill="1" applyProtection="1">
      <protection locked="0" hidden="1"/>
    </xf>
    <xf numFmtId="0" fontId="1" fillId="0" borderId="0" xfId="0" applyFont="1" applyFill="1" applyAlignment="1" applyProtection="1">
      <alignment vertical="center"/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Fill="1" applyAlignment="1" applyProtection="1">
      <alignment horizontal="center" vertical="center"/>
      <protection locked="0" hidden="1"/>
    </xf>
    <xf numFmtId="0" fontId="3" fillId="0" borderId="0" xfId="0" applyFont="1" applyFill="1" applyProtection="1">
      <protection locked="0" hidden="1"/>
    </xf>
    <xf numFmtId="0" fontId="0" fillId="0" borderId="0" xfId="0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18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18" fontId="1" fillId="4" borderId="6" xfId="0" applyNumberFormat="1" applyFont="1" applyFill="1" applyBorder="1" applyAlignment="1" applyProtection="1">
      <alignment horizontal="center" vertical="center"/>
      <protection hidden="1"/>
    </xf>
    <xf numFmtId="0" fontId="0" fillId="6" borderId="1" xfId="0" applyFill="1" applyBorder="1" applyAlignment="1" applyProtection="1">
      <alignment horizontal="center" vertical="center"/>
      <protection hidden="1"/>
    </xf>
    <xf numFmtId="0" fontId="3" fillId="6" borderId="1" xfId="0" applyFont="1" applyFill="1" applyBorder="1" applyAlignment="1" applyProtection="1">
      <alignment horizontal="center" vertical="center"/>
      <protection hidden="1"/>
    </xf>
    <xf numFmtId="0" fontId="0" fillId="0" borderId="1" xfId="0" applyFont="1" applyBorder="1" applyAlignment="1" applyProtection="1">
      <alignment horizontal="center" vertical="center"/>
      <protection locked="0" hidden="1"/>
    </xf>
    <xf numFmtId="0" fontId="0" fillId="0" borderId="1" xfId="0" applyFont="1" applyBorder="1" applyAlignment="1" applyProtection="1">
      <alignment horizontal="center" vertical="center"/>
      <protection hidden="1"/>
    </xf>
    <xf numFmtId="0" fontId="0" fillId="6" borderId="1" xfId="0" applyFont="1" applyFill="1" applyBorder="1" applyAlignment="1" applyProtection="1">
      <alignment horizontal="center" vertical="center"/>
      <protection hidden="1"/>
    </xf>
    <xf numFmtId="0" fontId="9" fillId="0" borderId="0" xfId="0" applyFont="1" applyAlignment="1" applyProtection="1">
      <alignment horizontal="center"/>
      <protection hidden="1"/>
    </xf>
    <xf numFmtId="18" fontId="1" fillId="0" borderId="0" xfId="0" applyNumberFormat="1" applyFont="1" applyAlignment="1" applyProtection="1">
      <alignment horizontal="center"/>
      <protection locked="0" hidden="1"/>
    </xf>
    <xf numFmtId="0" fontId="4" fillId="5" borderId="1" xfId="0" applyFont="1" applyFill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center"/>
      <protection locked="0"/>
    </xf>
    <xf numFmtId="0" fontId="1" fillId="4" borderId="1" xfId="0" applyFont="1" applyFill="1" applyBorder="1" applyAlignment="1" applyProtection="1">
      <alignment horizontal="center"/>
      <protection hidden="1"/>
    </xf>
    <xf numFmtId="18" fontId="1" fillId="4" borderId="1" xfId="0" applyNumberFormat="1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18" fontId="1" fillId="4" borderId="6" xfId="0" applyNumberFormat="1" applyFont="1" applyFill="1" applyBorder="1" applyAlignment="1" applyProtection="1">
      <alignment horizontal="center"/>
      <protection hidden="1"/>
    </xf>
    <xf numFmtId="0" fontId="0" fillId="0" borderId="0" xfId="0"/>
    <xf numFmtId="0" fontId="1" fillId="6" borderId="1" xfId="0" applyFont="1" applyFill="1" applyBorder="1" applyAlignment="1" applyProtection="1">
      <alignment horizontal="center" vertical="center"/>
      <protection locked="0" hidden="1"/>
    </xf>
    <xf numFmtId="0" fontId="1" fillId="6" borderId="6" xfId="0" applyFont="1" applyFill="1" applyBorder="1" applyAlignment="1" applyProtection="1">
      <alignment horizontal="center" vertical="center"/>
      <protection locked="0" hidden="1"/>
    </xf>
    <xf numFmtId="18" fontId="1" fillId="6" borderId="1" xfId="0" applyNumberFormat="1" applyFont="1" applyFill="1" applyBorder="1" applyAlignment="1" applyProtection="1">
      <alignment horizontal="center" vertical="center"/>
      <protection locked="0" hidden="1"/>
    </xf>
    <xf numFmtId="18" fontId="1" fillId="6" borderId="6" xfId="0" applyNumberFormat="1" applyFont="1" applyFill="1" applyBorder="1" applyAlignment="1" applyProtection="1">
      <alignment horizontal="center" vertical="center"/>
      <protection locked="0" hidden="1"/>
    </xf>
    <xf numFmtId="0" fontId="6" fillId="6" borderId="1" xfId="0" applyFont="1" applyFill="1" applyBorder="1" applyAlignment="1" applyProtection="1">
      <alignment horizontal="center" vertical="center" wrapText="1" readingOrder="1"/>
      <protection locked="0" hidden="1"/>
    </xf>
    <xf numFmtId="0" fontId="0" fillId="0" borderId="0" xfId="0"/>
    <xf numFmtId="0" fontId="5" fillId="0" borderId="0" xfId="0" applyFont="1" applyFill="1" applyBorder="1" applyAlignment="1" applyProtection="1">
      <alignment vertical="center" wrapText="1" readingOrder="1"/>
      <protection locked="0" hidden="1"/>
    </xf>
    <xf numFmtId="0" fontId="0" fillId="0" borderId="1" xfId="0" applyFont="1" applyFill="1" applyBorder="1" applyAlignment="1" applyProtection="1">
      <alignment horizontal="center" vertical="center"/>
      <protection locked="0" hidden="1"/>
    </xf>
    <xf numFmtId="0" fontId="7" fillId="7" borderId="1" xfId="0" applyFont="1" applyFill="1" applyBorder="1" applyAlignment="1" applyProtection="1">
      <alignment horizontal="center" vertical="center" wrapText="1"/>
      <protection locked="0" hidden="1"/>
    </xf>
    <xf numFmtId="0" fontId="7" fillId="0" borderId="1" xfId="0" applyFont="1" applyFill="1" applyBorder="1" applyAlignment="1" applyProtection="1">
      <alignment horizontal="center" vertical="center"/>
      <protection locked="0" hidden="1"/>
    </xf>
    <xf numFmtId="0" fontId="0" fillId="0" borderId="1" xfId="0" applyFont="1" applyBorder="1" applyAlignment="1" applyProtection="1">
      <alignment horizontal="center" vertical="center" wrapText="1"/>
      <protection locked="0" hidden="1"/>
    </xf>
    <xf numFmtId="0" fontId="0" fillId="7" borderId="1" xfId="0" applyFont="1" applyFill="1" applyBorder="1" applyAlignment="1" applyProtection="1">
      <alignment horizontal="center" vertical="center" wrapText="1"/>
      <protection locked="0" hidden="1"/>
    </xf>
    <xf numFmtId="0" fontId="5" fillId="0" borderId="0" xfId="0" applyFont="1" applyFill="1" applyBorder="1" applyAlignment="1" applyProtection="1">
      <alignment horizontal="center" vertical="center" wrapText="1" readingOrder="1"/>
      <protection locked="0" hidden="1"/>
    </xf>
    <xf numFmtId="18" fontId="1" fillId="0" borderId="0" xfId="0" applyNumberFormat="1" applyFont="1" applyFill="1" applyBorder="1" applyAlignment="1" applyProtection="1">
      <alignment horizontal="center"/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Fill="1" applyBorder="1" applyAlignment="1" applyProtection="1">
      <alignment horizontal="center"/>
      <protection locked="0" hidden="1"/>
    </xf>
    <xf numFmtId="0" fontId="1" fillId="0" borderId="0" xfId="0" applyFont="1" applyFill="1" applyBorder="1" applyAlignment="1" applyProtection="1">
      <protection locked="0" hidden="1"/>
    </xf>
    <xf numFmtId="0" fontId="1" fillId="6" borderId="1" xfId="0" applyFont="1" applyFill="1" applyBorder="1" applyAlignment="1" applyProtection="1">
      <alignment horizontal="center"/>
      <protection locked="0" hidden="1"/>
    </xf>
    <xf numFmtId="0" fontId="8" fillId="6" borderId="1" xfId="0" applyFont="1" applyFill="1" applyBorder="1" applyAlignment="1" applyProtection="1">
      <alignment horizontal="center" vertical="center" wrapText="1"/>
      <protection locked="0" hidden="1"/>
    </xf>
    <xf numFmtId="0" fontId="8" fillId="0" borderId="0" xfId="0" applyFont="1" applyFill="1" applyBorder="1" applyAlignment="1" applyProtection="1">
      <alignment horizontal="center" vertical="center" wrapText="1"/>
      <protection locked="0" hidden="1"/>
    </xf>
    <xf numFmtId="0" fontId="0" fillId="0" borderId="0" xfId="0" applyFill="1"/>
    <xf numFmtId="0" fontId="0" fillId="0" borderId="0" xfId="0"/>
    <xf numFmtId="0" fontId="0" fillId="0" borderId="0" xfId="0" applyFont="1" applyFill="1" applyBorder="1" applyProtection="1">
      <protection locked="0" hidden="1"/>
    </xf>
    <xf numFmtId="18" fontId="1" fillId="6" borderId="1" xfId="0" applyNumberFormat="1" applyFont="1" applyFill="1" applyBorder="1" applyAlignment="1" applyProtection="1">
      <alignment horizontal="center"/>
      <protection hidden="1"/>
    </xf>
    <xf numFmtId="18" fontId="1" fillId="6" borderId="6" xfId="0" applyNumberFormat="1" applyFont="1" applyFill="1" applyBorder="1" applyAlignment="1" applyProtection="1">
      <alignment horizontal="center"/>
      <protection hidden="1"/>
    </xf>
    <xf numFmtId="0" fontId="1" fillId="6" borderId="6" xfId="0" applyFont="1" applyFill="1" applyBorder="1" applyAlignment="1" applyProtection="1">
      <alignment horizontal="center"/>
      <protection hidden="1"/>
    </xf>
    <xf numFmtId="0" fontId="1" fillId="6" borderId="4" xfId="0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1" xfId="0" applyFont="1" applyBorder="1" applyAlignment="1" applyProtection="1">
      <alignment horizontal="center"/>
      <protection hidden="1"/>
    </xf>
    <xf numFmtId="0" fontId="0" fillId="0" borderId="1" xfId="0" applyFont="1" applyBorder="1" applyAlignment="1" applyProtection="1">
      <alignment horizontal="center" vertical="center"/>
      <protection hidden="1"/>
    </xf>
    <xf numFmtId="0" fontId="0" fillId="0" borderId="10" xfId="0" applyFont="1" applyFill="1" applyBorder="1" applyAlignment="1" applyProtection="1">
      <alignment horizontal="center" vertical="center"/>
      <protection hidden="1"/>
    </xf>
    <xf numFmtId="0" fontId="1" fillId="6" borderId="1" xfId="0" applyFont="1" applyFill="1" applyBorder="1" applyAlignment="1" applyProtection="1">
      <alignment horizontal="center" vertical="center"/>
      <protection hidden="1"/>
    </xf>
    <xf numFmtId="0" fontId="1" fillId="0" borderId="0" xfId="0" applyFont="1" applyProtection="1">
      <protection hidden="1"/>
    </xf>
    <xf numFmtId="0" fontId="0" fillId="6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alignment horizontal="center"/>
      <protection hidden="1"/>
    </xf>
    <xf numFmtId="0" fontId="3" fillId="6" borderId="1" xfId="0" applyFont="1" applyFill="1" applyBorder="1" applyAlignment="1" applyProtection="1">
      <alignment horizontal="center"/>
      <protection hidden="1"/>
    </xf>
    <xf numFmtId="0" fontId="0" fillId="0" borderId="0" xfId="0"/>
    <xf numFmtId="0" fontId="1" fillId="0" borderId="0" xfId="0" applyFont="1" applyFill="1" applyBorder="1" applyAlignment="1" applyProtection="1">
      <alignment vertical="center"/>
      <protection locked="0"/>
    </xf>
    <xf numFmtId="0" fontId="0" fillId="0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ont="1" applyFill="1" applyBorder="1" applyProtection="1">
      <protection locked="0" hidden="1"/>
    </xf>
    <xf numFmtId="0" fontId="1" fillId="2" borderId="1" xfId="0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center" vertical="justify" wrapText="1"/>
      <protection locked="0" hidden="1"/>
    </xf>
    <xf numFmtId="0" fontId="3" fillId="0" borderId="0" xfId="0" applyFont="1" applyProtection="1">
      <protection locked="0" hidden="1"/>
    </xf>
    <xf numFmtId="0" fontId="3" fillId="0" borderId="0" xfId="0" applyFont="1" applyAlignment="1" applyProtection="1">
      <alignment horizontal="center"/>
      <protection locked="0" hidden="1"/>
    </xf>
    <xf numFmtId="18" fontId="1" fillId="0" borderId="0" xfId="0" applyNumberFormat="1" applyFont="1" applyFill="1" applyBorder="1" applyAlignment="1" applyProtection="1">
      <alignment horizontal="center"/>
      <protection locked="0" hidden="1"/>
    </xf>
    <xf numFmtId="0" fontId="0" fillId="0" borderId="0" xfId="0" applyFont="1" applyFill="1" applyBorder="1" applyAlignment="1" applyProtection="1">
      <alignment horizontal="center"/>
      <protection locked="0" hidden="1"/>
    </xf>
    <xf numFmtId="0" fontId="1" fillId="2" borderId="1" xfId="0" applyFont="1" applyFill="1" applyBorder="1" applyAlignment="1" applyProtection="1">
      <alignment horizontal="center"/>
      <protection locked="0" hidden="1"/>
    </xf>
    <xf numFmtId="0" fontId="1" fillId="2" borderId="3" xfId="0" applyFont="1" applyFill="1" applyBorder="1" applyAlignment="1" applyProtection="1">
      <alignment horizontal="center"/>
      <protection locked="0" hidden="1"/>
    </xf>
    <xf numFmtId="18" fontId="1" fillId="2" borderId="1" xfId="0" applyNumberFormat="1" applyFont="1" applyFill="1" applyBorder="1" applyAlignment="1" applyProtection="1">
      <alignment horizontal="center"/>
      <protection locked="0" hidden="1"/>
    </xf>
    <xf numFmtId="0" fontId="1" fillId="2" borderId="6" xfId="0" applyFont="1" applyFill="1" applyBorder="1" applyAlignment="1" applyProtection="1">
      <alignment horizontal="center"/>
      <protection locked="0" hidden="1"/>
    </xf>
    <xf numFmtId="18" fontId="1" fillId="2" borderId="6" xfId="0" applyNumberFormat="1" applyFont="1" applyFill="1" applyBorder="1" applyAlignment="1" applyProtection="1">
      <alignment horizontal="center"/>
      <protection locked="0" hidden="1"/>
    </xf>
    <xf numFmtId="0" fontId="0" fillId="0" borderId="3" xfId="0" applyFont="1" applyFill="1" applyBorder="1" applyAlignment="1" applyProtection="1">
      <alignment horizontal="center" vertical="center"/>
      <protection locked="0" hidden="1"/>
    </xf>
    <xf numFmtId="0" fontId="1" fillId="2" borderId="1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0" fontId="1" fillId="12" borderId="1" xfId="0" applyFont="1" applyFill="1" applyBorder="1" applyAlignment="1" applyProtection="1">
      <alignment horizontal="center"/>
      <protection locked="0" hidden="1"/>
    </xf>
    <xf numFmtId="0" fontId="1" fillId="0" borderId="0" xfId="0" applyFont="1" applyFill="1" applyBorder="1" applyAlignment="1" applyProtection="1">
      <alignment horizontal="center"/>
      <protection locked="0" hidden="1"/>
    </xf>
    <xf numFmtId="0" fontId="1" fillId="0" borderId="0" xfId="0" applyFont="1" applyFill="1" applyBorder="1" applyAlignment="1" applyProtection="1">
      <protection locked="0" hidden="1"/>
    </xf>
    <xf numFmtId="18" fontId="1" fillId="12" borderId="1" xfId="0" applyNumberFormat="1" applyFont="1" applyFill="1" applyBorder="1" applyAlignment="1" applyProtection="1">
      <alignment horizontal="center"/>
      <protection locked="0" hidden="1"/>
    </xf>
    <xf numFmtId="0" fontId="1" fillId="6" borderId="1" xfId="0" applyFont="1" applyFill="1" applyBorder="1" applyAlignment="1" applyProtection="1">
      <alignment horizontal="center"/>
      <protection locked="0" hidden="1"/>
    </xf>
    <xf numFmtId="0" fontId="1" fillId="12" borderId="1" xfId="0" applyFont="1" applyFill="1" applyBorder="1" applyAlignment="1" applyProtection="1">
      <alignment horizontal="center" vertical="center"/>
      <protection locked="0" hidden="1"/>
    </xf>
    <xf numFmtId="0" fontId="0" fillId="0" borderId="1" xfId="0" applyFill="1" applyBorder="1" applyAlignment="1" applyProtection="1">
      <alignment horizontal="center" vertical="center"/>
      <protection locked="0" hidden="1"/>
    </xf>
    <xf numFmtId="0" fontId="1" fillId="3" borderId="1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1" fillId="12" borderId="1" xfId="0" applyFont="1" applyFill="1" applyBorder="1" applyAlignment="1" applyProtection="1">
      <alignment horizontal="center"/>
      <protection locked="0" hidden="1"/>
    </xf>
    <xf numFmtId="0" fontId="1" fillId="2" borderId="1" xfId="0" applyFont="1" applyFill="1" applyBorder="1" applyAlignment="1" applyProtection="1">
      <alignment horizontal="center"/>
      <protection locked="0" hidden="1"/>
    </xf>
    <xf numFmtId="0" fontId="1" fillId="2" borderId="3" xfId="0" applyFont="1" applyFill="1" applyBorder="1" applyAlignment="1" applyProtection="1">
      <alignment horizontal="center"/>
      <protection locked="0" hidden="1"/>
    </xf>
    <xf numFmtId="18" fontId="1" fillId="12" borderId="1" xfId="0" applyNumberFormat="1" applyFont="1" applyFill="1" applyBorder="1" applyAlignment="1" applyProtection="1">
      <alignment horizontal="center"/>
      <protection locked="0" hidden="1"/>
    </xf>
    <xf numFmtId="0" fontId="0" fillId="0" borderId="1" xfId="0" applyFill="1" applyBorder="1" applyAlignment="1">
      <alignment horizontal="center"/>
    </xf>
    <xf numFmtId="0" fontId="0" fillId="0" borderId="1" xfId="0" applyFill="1" applyBorder="1" applyAlignment="1">
      <alignment horizontal="center" vertical="center"/>
    </xf>
    <xf numFmtId="0" fontId="5" fillId="0" borderId="0" xfId="0" applyFont="1" applyAlignment="1" applyProtection="1">
      <alignment vertical="center" wrapText="1" readingOrder="1"/>
      <protection locked="0" hidden="1"/>
    </xf>
    <xf numFmtId="0" fontId="7" fillId="0" borderId="1" xfId="0" applyFont="1" applyBorder="1" applyAlignment="1" applyProtection="1">
      <alignment horizontal="center" vertical="center"/>
      <protection locked="0" hidden="1"/>
    </xf>
    <xf numFmtId="0" fontId="0" fillId="0" borderId="1" xfId="0" applyBorder="1" applyAlignment="1" applyProtection="1">
      <alignment horizontal="center" vertical="center" wrapText="1"/>
      <protection locked="0" hidden="1"/>
    </xf>
    <xf numFmtId="0" fontId="5" fillId="0" borderId="0" xfId="0" applyFont="1" applyAlignment="1" applyProtection="1">
      <alignment horizontal="center" vertical="center" wrapText="1" readingOrder="1"/>
      <protection locked="0" hidden="1"/>
    </xf>
    <xf numFmtId="0" fontId="1" fillId="2" borderId="6" xfId="0" applyFont="1" applyFill="1" applyBorder="1" applyAlignment="1" applyProtection="1">
      <alignment horizontal="center" vertical="center"/>
      <protection locked="0" hidden="1"/>
    </xf>
    <xf numFmtId="0" fontId="0" fillId="0" borderId="10" xfId="0" applyBorder="1" applyAlignment="1" applyProtection="1">
      <alignment horizontal="center" vertical="center"/>
      <protection hidden="1"/>
    </xf>
    <xf numFmtId="0" fontId="0" fillId="6" borderId="1" xfId="0" applyFill="1" applyBorder="1" applyAlignment="1" applyProtection="1">
      <alignment horizontal="center"/>
      <protection hidden="1"/>
    </xf>
    <xf numFmtId="0" fontId="1" fillId="3" borderId="1" xfId="0" applyFont="1" applyFill="1" applyBorder="1" applyAlignment="1" applyProtection="1">
      <alignment horizontal="center"/>
      <protection locked="0" hidden="1"/>
    </xf>
    <xf numFmtId="0" fontId="6" fillId="3" borderId="1" xfId="0" applyFont="1" applyFill="1" applyBorder="1" applyAlignment="1" applyProtection="1">
      <alignment horizontal="center" vertical="center" wrapText="1" readingOrder="1"/>
      <protection locked="0" hidden="1"/>
    </xf>
    <xf numFmtId="0" fontId="0" fillId="3" borderId="1" xfId="0" applyFill="1" applyBorder="1" applyAlignment="1" applyProtection="1">
      <alignment horizontal="center" vertical="center"/>
      <protection locked="0" hidden="1"/>
    </xf>
    <xf numFmtId="18" fontId="0" fillId="3" borderId="1" xfId="0" applyNumberFormat="1" applyFill="1" applyBorder="1" applyAlignment="1" applyProtection="1">
      <alignment horizontal="center" vertical="center"/>
      <protection locked="0" hidden="1"/>
    </xf>
    <xf numFmtId="0" fontId="1" fillId="3" borderId="6" xfId="0" applyFont="1" applyFill="1" applyBorder="1" applyAlignment="1" applyProtection="1">
      <alignment horizontal="center" vertical="center"/>
      <protection locked="0" hidden="1"/>
    </xf>
    <xf numFmtId="18" fontId="1" fillId="3" borderId="6" xfId="0" applyNumberFormat="1" applyFont="1" applyFill="1" applyBorder="1" applyAlignment="1" applyProtection="1">
      <alignment horizontal="center" vertical="center"/>
      <protection locked="0" hidden="1"/>
    </xf>
    <xf numFmtId="0" fontId="8" fillId="3" borderId="1" xfId="0" applyFont="1" applyFill="1" applyBorder="1" applyAlignment="1" applyProtection="1">
      <alignment horizontal="center" vertical="center" wrapText="1"/>
      <protection locked="0" hidden="1"/>
    </xf>
    <xf numFmtId="0" fontId="8" fillId="3" borderId="1" xfId="2" applyNumberFormat="1" applyFont="1" applyFill="1" applyBorder="1" applyAlignment="1" applyProtection="1">
      <alignment horizontal="center" vertical="center" wrapText="1"/>
      <protection locked="0" hidden="1"/>
    </xf>
    <xf numFmtId="0" fontId="1" fillId="6" borderId="1" xfId="0" applyFont="1" applyFill="1" applyBorder="1" applyAlignment="1">
      <alignment horizontal="center"/>
    </xf>
    <xf numFmtId="164" fontId="1" fillId="6" borderId="1" xfId="0" applyNumberFormat="1" applyFont="1" applyFill="1" applyBorder="1" applyAlignment="1">
      <alignment horizontal="center"/>
    </xf>
    <xf numFmtId="165" fontId="1" fillId="6" borderId="1" xfId="0" applyNumberFormat="1" applyFont="1" applyFill="1" applyBorder="1" applyAlignment="1">
      <alignment horizontal="center" vertical="center"/>
    </xf>
    <xf numFmtId="165" fontId="21" fillId="0" borderId="0" xfId="0" applyNumberFormat="1" applyFont="1"/>
    <xf numFmtId="0" fontId="21" fillId="0" borderId="0" xfId="0" applyFont="1"/>
    <xf numFmtId="0" fontId="1" fillId="6" borderId="1" xfId="0" applyFont="1" applyFill="1" applyBorder="1" applyAlignment="1" applyProtection="1">
      <alignment horizontal="center" vertical="center"/>
      <protection hidden="1"/>
    </xf>
    <xf numFmtId="0" fontId="21" fillId="0" borderId="0" xfId="0" applyFont="1" applyBorder="1"/>
    <xf numFmtId="0" fontId="22" fillId="3" borderId="1" xfId="0" applyFont="1" applyFill="1" applyBorder="1" applyAlignment="1">
      <alignment horizontal="center"/>
    </xf>
    <xf numFmtId="0" fontId="23" fillId="3" borderId="1" xfId="0" applyNumberFormat="1" applyFont="1" applyFill="1" applyBorder="1" applyAlignment="1">
      <alignment horizontal="center" vertical="center"/>
    </xf>
    <xf numFmtId="0" fontId="4" fillId="0" borderId="0" xfId="0" applyNumberFormat="1" applyFont="1" applyBorder="1"/>
    <xf numFmtId="0" fontId="21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0" xfId="0" applyFont="1" applyBorder="1"/>
    <xf numFmtId="0" fontId="23" fillId="3" borderId="1" xfId="0" applyFont="1" applyFill="1" applyBorder="1" applyAlignment="1">
      <alignment horizontal="center" vertical="center"/>
    </xf>
    <xf numFmtId="0" fontId="4" fillId="0" borderId="1" xfId="0" applyNumberFormat="1" applyFont="1" applyBorder="1"/>
    <xf numFmtId="0" fontId="21" fillId="0" borderId="1" xfId="0" applyFont="1" applyBorder="1"/>
    <xf numFmtId="0" fontId="4" fillId="0" borderId="1" xfId="0" applyFont="1" applyBorder="1"/>
    <xf numFmtId="0" fontId="4" fillId="6" borderId="1" xfId="0" applyFont="1" applyFill="1" applyBorder="1"/>
    <xf numFmtId="0" fontId="21" fillId="6" borderId="1" xfId="0" applyFont="1" applyFill="1" applyBorder="1"/>
    <xf numFmtId="9" fontId="21" fillId="0" borderId="1" xfId="0" applyNumberFormat="1" applyFont="1" applyBorder="1" applyAlignment="1">
      <alignment horizontal="center"/>
    </xf>
    <xf numFmtId="9" fontId="0" fillId="0" borderId="0" xfId="7" applyFont="1" applyAlignment="1">
      <alignment horizontal="center"/>
    </xf>
    <xf numFmtId="166" fontId="0" fillId="0" borderId="0" xfId="0" applyNumberFormat="1"/>
    <xf numFmtId="0" fontId="0" fillId="13" borderId="1" xfId="0" applyFill="1" applyBorder="1" applyAlignment="1">
      <alignment horizontal="center"/>
    </xf>
    <xf numFmtId="9" fontId="0" fillId="8" borderId="0" xfId="7" applyFont="1" applyFill="1" applyAlignment="1">
      <alignment horizontal="center" vertical="center"/>
    </xf>
    <xf numFmtId="0" fontId="0" fillId="13" borderId="0" xfId="0" applyFill="1" applyAlignment="1">
      <alignment horizontal="center" vertical="center"/>
    </xf>
    <xf numFmtId="0" fontId="1" fillId="6" borderId="1" xfId="0" applyFont="1" applyFill="1" applyBorder="1" applyAlignment="1" applyProtection="1">
      <alignment horizontal="center"/>
      <protection hidden="1"/>
    </xf>
    <xf numFmtId="0" fontId="18" fillId="14" borderId="1" xfId="0" applyFont="1" applyFill="1" applyBorder="1" applyAlignment="1" applyProtection="1">
      <alignment horizontal="center" vertical="center" wrapText="1"/>
      <protection locked="0"/>
    </xf>
    <xf numFmtId="0" fontId="17" fillId="0" borderId="0" xfId="0" applyFont="1" applyAlignment="1" applyProtection="1">
      <alignment horizontal="center" vertical="center" wrapText="1"/>
      <protection locked="0"/>
    </xf>
    <xf numFmtId="0" fontId="17" fillId="0" borderId="1" xfId="0" applyFont="1" applyBorder="1" applyAlignment="1" applyProtection="1">
      <alignment horizontal="center" vertical="center" wrapText="1"/>
      <protection locked="0"/>
    </xf>
    <xf numFmtId="0" fontId="0" fillId="0" borderId="0" xfId="0" applyFill="1" applyBorder="1" applyProtection="1">
      <protection hidden="1"/>
    </xf>
    <xf numFmtId="0" fontId="1" fillId="0" borderId="0" xfId="0" applyFont="1" applyFill="1" applyBorder="1" applyAlignment="1" applyProtection="1">
      <protection hidden="1"/>
    </xf>
    <xf numFmtId="0" fontId="1" fillId="0" borderId="0" xfId="0" applyFont="1" applyFill="1" applyBorder="1" applyProtection="1">
      <protection hidden="1"/>
    </xf>
    <xf numFmtId="0" fontId="1" fillId="15" borderId="1" xfId="0" applyFont="1" applyFill="1" applyBorder="1" applyAlignment="1" applyProtection="1">
      <alignment horizontal="center" vertical="center"/>
      <protection hidden="1"/>
    </xf>
    <xf numFmtId="0" fontId="0" fillId="3" borderId="1" xfId="0" applyFill="1" applyBorder="1" applyAlignment="1" applyProtection="1">
      <alignment horizontal="center" vertical="center"/>
      <protection locked="0"/>
    </xf>
    <xf numFmtId="0" fontId="1" fillId="9" borderId="3" xfId="0" applyFont="1" applyFill="1" applyBorder="1" applyAlignment="1" applyProtection="1">
      <alignment horizontal="center" vertical="center"/>
      <protection hidden="1"/>
    </xf>
    <xf numFmtId="18" fontId="1" fillId="9" borderId="1" xfId="0" applyNumberFormat="1" applyFont="1" applyFill="1" applyBorder="1" applyAlignment="1" applyProtection="1">
      <alignment horizontal="center" vertical="center"/>
      <protection hidden="1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8" fillId="3" borderId="1" xfId="0" applyFont="1" applyFill="1" applyBorder="1" applyAlignment="1" applyProtection="1">
      <alignment horizontal="center" vertical="center" wrapText="1"/>
      <protection hidden="1"/>
    </xf>
    <xf numFmtId="0" fontId="12" fillId="3" borderId="1" xfId="0" applyFont="1" applyFill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 applyProtection="1">
      <alignment horizontal="center" vertical="center" wrapText="1"/>
      <protection hidden="1"/>
    </xf>
    <xf numFmtId="0" fontId="15" fillId="3" borderId="1" xfId="0" applyFont="1" applyFill="1" applyBorder="1" applyAlignment="1" applyProtection="1">
      <alignment horizontal="center" vertical="center" wrapText="1"/>
      <protection hidden="1"/>
    </xf>
    <xf numFmtId="0" fontId="7" fillId="7" borderId="3" xfId="0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Alignment="1" applyProtection="1">
      <alignment horizontal="center" vertical="center" wrapText="1" readingOrder="1"/>
      <protection locked="0"/>
    </xf>
    <xf numFmtId="0" fontId="12" fillId="9" borderId="1" xfId="0" applyFont="1" applyFill="1" applyBorder="1" applyAlignment="1" applyProtection="1">
      <alignment horizontal="center" vertical="center" wrapText="1"/>
      <protection hidden="1"/>
    </xf>
    <xf numFmtId="164" fontId="10" fillId="9" borderId="1" xfId="0" applyNumberFormat="1" applyFont="1" applyFill="1" applyBorder="1" applyAlignment="1" applyProtection="1">
      <alignment horizontal="center" vertical="center"/>
      <protection locked="0"/>
    </xf>
    <xf numFmtId="164" fontId="21" fillId="0" borderId="1" xfId="0" applyNumberFormat="1" applyFont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7" fillId="9" borderId="1" xfId="0" applyFont="1" applyFill="1" applyBorder="1" applyAlignment="1" applyProtection="1">
      <alignment horizontal="center" vertical="center" wrapText="1"/>
      <protection locked="0"/>
    </xf>
    <xf numFmtId="0" fontId="1" fillId="3" borderId="1" xfId="0" applyFont="1" applyFill="1" applyBorder="1" applyAlignment="1">
      <alignment horizontal="center"/>
    </xf>
    <xf numFmtId="0" fontId="1" fillId="6" borderId="1" xfId="0" applyFont="1" applyFill="1" applyBorder="1" applyAlignment="1" applyProtection="1">
      <alignment horizontal="center"/>
      <protection hidden="1"/>
    </xf>
    <xf numFmtId="0" fontId="1" fillId="2" borderId="1" xfId="0" applyFont="1" applyFill="1" applyBorder="1" applyAlignment="1" applyProtection="1">
      <alignment horizontal="center"/>
      <protection locked="0" hidden="1"/>
    </xf>
    <xf numFmtId="0" fontId="1" fillId="2" borderId="3" xfId="0" applyFont="1" applyFill="1" applyBorder="1" applyAlignment="1" applyProtection="1">
      <alignment horizontal="center"/>
      <protection locked="0" hidden="1"/>
    </xf>
    <xf numFmtId="18" fontId="1" fillId="12" borderId="1" xfId="0" applyNumberFormat="1" applyFont="1" applyFill="1" applyBorder="1" applyAlignment="1" applyProtection="1">
      <alignment horizontal="center"/>
      <protection locked="0" hidden="1"/>
    </xf>
    <xf numFmtId="0" fontId="1" fillId="12" borderId="1" xfId="0" applyFont="1" applyFill="1" applyBorder="1" applyAlignment="1" applyProtection="1">
      <alignment horizontal="center"/>
      <protection locked="0" hidden="1"/>
    </xf>
    <xf numFmtId="0" fontId="1" fillId="10" borderId="1" xfId="0" applyFont="1" applyFill="1" applyBorder="1" applyAlignment="1" applyProtection="1">
      <alignment horizontal="center"/>
      <protection hidden="1"/>
    </xf>
    <xf numFmtId="0" fontId="1" fillId="10" borderId="1" xfId="0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locked="0" hidden="1"/>
    </xf>
    <xf numFmtId="164" fontId="1" fillId="0" borderId="1" xfId="0" applyNumberFormat="1" applyFont="1" applyFill="1" applyBorder="1" applyAlignment="1">
      <alignment horizontal="center" vertical="center"/>
    </xf>
    <xf numFmtId="0" fontId="0" fillId="0" borderId="0" xfId="0" applyFill="1" applyBorder="1"/>
    <xf numFmtId="0" fontId="0" fillId="0" borderId="5" xfId="0" applyFill="1" applyBorder="1"/>
    <xf numFmtId="0" fontId="0" fillId="0" borderId="0" xfId="0" applyFill="1" applyAlignment="1">
      <alignment horizontal="center"/>
    </xf>
    <xf numFmtId="18" fontId="0" fillId="10" borderId="1" xfId="0" applyNumberForma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 vertical="center"/>
      <protection locked="0"/>
    </xf>
    <xf numFmtId="164" fontId="1" fillId="6" borderId="1" xfId="0" applyNumberFormat="1" applyFont="1" applyFill="1" applyBorder="1" applyAlignment="1">
      <alignment horizontal="center" vertical="center"/>
    </xf>
    <xf numFmtId="0" fontId="0" fillId="0" borderId="1" xfId="0" applyBorder="1" applyAlignment="1" applyProtection="1">
      <alignment horizontal="center"/>
      <protection hidden="1"/>
    </xf>
    <xf numFmtId="0" fontId="11" fillId="3" borderId="1" xfId="0" applyFont="1" applyFill="1" applyBorder="1" applyAlignment="1" applyProtection="1">
      <alignment horizontal="center"/>
      <protection locked="0"/>
    </xf>
    <xf numFmtId="0" fontId="1" fillId="6" borderId="1" xfId="0" applyFont="1" applyFill="1" applyBorder="1" applyAlignment="1" applyProtection="1">
      <alignment horizontal="center" vertical="center"/>
      <protection locked="0"/>
    </xf>
    <xf numFmtId="0" fontId="1" fillId="9" borderId="1" xfId="0" applyFont="1" applyFill="1" applyBorder="1" applyAlignment="1" applyProtection="1">
      <alignment horizontal="center" vertical="center"/>
      <protection hidden="1"/>
    </xf>
    <xf numFmtId="0" fontId="1" fillId="9" borderId="1" xfId="0" applyFont="1" applyFill="1" applyBorder="1" applyAlignment="1" applyProtection="1">
      <alignment horizontal="center" vertical="center"/>
      <protection locked="0"/>
    </xf>
    <xf numFmtId="0" fontId="11" fillId="3" borderId="1" xfId="0" applyFont="1" applyFill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 hidden="1"/>
    </xf>
    <xf numFmtId="0" fontId="1" fillId="16" borderId="1" xfId="0" applyFont="1" applyFill="1" applyBorder="1" applyAlignment="1" applyProtection="1">
      <alignment horizontal="center"/>
      <protection locked="0"/>
    </xf>
    <xf numFmtId="0" fontId="10" fillId="16" borderId="1" xfId="0" applyFont="1" applyFill="1" applyBorder="1" applyAlignment="1" applyProtection="1">
      <alignment horizontal="center"/>
      <protection locked="0"/>
    </xf>
    <xf numFmtId="0" fontId="10" fillId="16" borderId="6" xfId="0" applyFont="1" applyFill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top"/>
      <protection locked="0"/>
    </xf>
    <xf numFmtId="0" fontId="27" fillId="0" borderId="0" xfId="0" applyFont="1" applyAlignment="1" applyProtection="1">
      <alignment horizontal="center" vertical="center" wrapText="1"/>
      <protection locked="0"/>
    </xf>
    <xf numFmtId="0" fontId="28" fillId="0" borderId="0" xfId="0" applyFont="1" applyAlignment="1" applyProtection="1">
      <alignment horizontal="center" vertical="center" wrapText="1"/>
      <protection locked="0"/>
    </xf>
    <xf numFmtId="0" fontId="0" fillId="3" borderId="3" xfId="0" applyFill="1" applyBorder="1" applyAlignment="1" applyProtection="1">
      <alignment horizontal="center"/>
      <protection locked="0"/>
    </xf>
    <xf numFmtId="18" fontId="1" fillId="6" borderId="1" xfId="0" applyNumberFormat="1" applyFont="1" applyFill="1" applyBorder="1" applyAlignment="1" applyProtection="1">
      <alignment horizontal="center" vertical="center"/>
      <protection hidden="1"/>
    </xf>
    <xf numFmtId="164" fontId="10" fillId="6" borderId="1" xfId="0" applyNumberFormat="1" applyFont="1" applyFill="1" applyBorder="1" applyAlignment="1" applyProtection="1">
      <alignment horizontal="center" vertical="center"/>
      <protection locked="0"/>
    </xf>
    <xf numFmtId="0" fontId="24" fillId="0" borderId="0" xfId="0" applyFont="1" applyAlignment="1" applyProtection="1">
      <alignment vertical="center" wrapText="1" readingOrder="1"/>
      <protection hidden="1"/>
    </xf>
    <xf numFmtId="0" fontId="12" fillId="0" borderId="0" xfId="0" applyFont="1" applyAlignment="1" applyProtection="1">
      <alignment vertical="center"/>
      <protection hidden="1"/>
    </xf>
    <xf numFmtId="0" fontId="11" fillId="0" borderId="0" xfId="0" applyFont="1"/>
    <xf numFmtId="0" fontId="10" fillId="3" borderId="1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" xfId="0" applyBorder="1" applyAlignment="1" applyProtection="1">
      <alignment horizontal="center" vertical="center"/>
      <protection locked="0" hidden="1"/>
    </xf>
    <xf numFmtId="0" fontId="0" fillId="0" borderId="0" xfId="0" applyFont="1"/>
    <xf numFmtId="0" fontId="0" fillId="0" borderId="0" xfId="0" applyFont="1" applyAlignment="1">
      <alignment horizontal="center"/>
    </xf>
    <xf numFmtId="0" fontId="0" fillId="0" borderId="14" xfId="0" applyFont="1" applyBorder="1" applyAlignment="1">
      <alignment horizontal="center" vertical="center"/>
    </xf>
    <xf numFmtId="0" fontId="0" fillId="19" borderId="14" xfId="0" applyFont="1" applyFill="1" applyBorder="1" applyAlignment="1">
      <alignment horizontal="center" vertical="center"/>
    </xf>
    <xf numFmtId="0" fontId="0" fillId="20" borderId="14" xfId="0" applyFont="1" applyFill="1" applyBorder="1" applyAlignment="1">
      <alignment horizontal="center" vertical="center"/>
    </xf>
    <xf numFmtId="0" fontId="0" fillId="3" borderId="14" xfId="0" applyFont="1" applyFill="1" applyBorder="1" applyAlignment="1">
      <alignment horizontal="center" vertical="center"/>
    </xf>
    <xf numFmtId="0" fontId="29" fillId="0" borderId="14" xfId="0" applyFont="1" applyBorder="1" applyAlignment="1">
      <alignment horizontal="center" vertical="center"/>
    </xf>
    <xf numFmtId="0" fontId="29" fillId="5" borderId="14" xfId="0" applyFont="1" applyFill="1" applyBorder="1" applyAlignment="1">
      <alignment horizontal="center" vertical="center"/>
    </xf>
    <xf numFmtId="0" fontId="29" fillId="21" borderId="14" xfId="0" applyFont="1" applyFill="1" applyBorder="1" applyAlignment="1">
      <alignment horizontal="center" vertical="center"/>
    </xf>
    <xf numFmtId="0" fontId="30" fillId="21" borderId="14" xfId="0" applyFont="1" applyFill="1" applyBorder="1" applyAlignment="1">
      <alignment horizontal="center" vertical="center"/>
    </xf>
    <xf numFmtId="0" fontId="30" fillId="17" borderId="14" xfId="0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/>
    </xf>
    <xf numFmtId="0" fontId="1" fillId="10" borderId="1" xfId="0" applyFont="1" applyFill="1" applyBorder="1" applyAlignment="1" applyProtection="1">
      <alignment horizontal="center"/>
      <protection hidden="1"/>
    </xf>
    <xf numFmtId="0" fontId="3" fillId="6" borderId="1" xfId="0" applyFont="1" applyFill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locked="0" hidden="1"/>
    </xf>
    <xf numFmtId="0" fontId="0" fillId="3" borderId="4" xfId="0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/>
      <protection hidden="1"/>
    </xf>
    <xf numFmtId="18" fontId="1" fillId="3" borderId="1" xfId="0" applyNumberFormat="1" applyFont="1" applyFill="1" applyBorder="1" applyAlignment="1" applyProtection="1">
      <alignment horizontal="center"/>
      <protection hidden="1"/>
    </xf>
    <xf numFmtId="0" fontId="1" fillId="3" borderId="6" xfId="0" applyFont="1" applyFill="1" applyBorder="1" applyAlignment="1" applyProtection="1">
      <alignment horizontal="center"/>
      <protection hidden="1"/>
    </xf>
    <xf numFmtId="18" fontId="1" fillId="3" borderId="6" xfId="0" applyNumberFormat="1" applyFont="1" applyFill="1" applyBorder="1" applyAlignment="1" applyProtection="1">
      <alignment horizontal="center"/>
      <protection hidden="1"/>
    </xf>
    <xf numFmtId="0" fontId="30" fillId="0" borderId="0" xfId="0" applyFont="1" applyAlignment="1">
      <alignment horizontal="center" vertical="center" wrapText="1"/>
    </xf>
    <xf numFmtId="0" fontId="30" fillId="0" borderId="0" xfId="0" applyFont="1"/>
    <xf numFmtId="0" fontId="30" fillId="0" borderId="0" xfId="0" applyFont="1" applyAlignment="1">
      <alignment horizontal="center"/>
    </xf>
    <xf numFmtId="0" fontId="31" fillId="17" borderId="14" xfId="0" applyFont="1" applyFill="1" applyBorder="1" applyAlignment="1">
      <alignment horizontal="center"/>
    </xf>
    <xf numFmtId="0" fontId="31" fillId="0" borderId="0" xfId="0" applyFont="1" applyAlignment="1">
      <alignment horizontal="center"/>
    </xf>
    <xf numFmtId="0" fontId="29" fillId="0" borderId="0" xfId="0" applyFont="1"/>
    <xf numFmtId="18" fontId="31" fillId="17" borderId="14" xfId="0" applyNumberFormat="1" applyFont="1" applyFill="1" applyBorder="1" applyAlignment="1">
      <alignment horizontal="center"/>
    </xf>
    <xf numFmtId="0" fontId="31" fillId="17" borderId="15" xfId="0" applyFont="1" applyFill="1" applyBorder="1" applyAlignment="1">
      <alignment horizontal="center"/>
    </xf>
    <xf numFmtId="18" fontId="31" fillId="17" borderId="15" xfId="0" applyNumberFormat="1" applyFont="1" applyFill="1" applyBorder="1" applyAlignment="1">
      <alignment horizontal="center"/>
    </xf>
    <xf numFmtId="0" fontId="0" fillId="0" borderId="14" xfId="0" applyBorder="1" applyAlignment="1">
      <alignment horizontal="center" vertical="center"/>
    </xf>
    <xf numFmtId="0" fontId="31" fillId="18" borderId="14" xfId="0" applyFont="1" applyFill="1" applyBorder="1" applyAlignment="1">
      <alignment horizontal="center"/>
    </xf>
    <xf numFmtId="0" fontId="31" fillId="0" borderId="0" xfId="0" applyFont="1" applyAlignment="1">
      <alignment vertical="center"/>
    </xf>
    <xf numFmtId="0" fontId="31" fillId="17" borderId="14" xfId="0" applyFont="1" applyFill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29" fillId="19" borderId="14" xfId="0" applyFont="1" applyFill="1" applyBorder="1" applyAlignment="1">
      <alignment horizontal="center" vertical="center"/>
    </xf>
    <xf numFmtId="0" fontId="29" fillId="3" borderId="14" xfId="0" applyFont="1" applyFill="1" applyBorder="1" applyAlignment="1">
      <alignment horizontal="center" vertical="center"/>
    </xf>
    <xf numFmtId="0" fontId="29" fillId="20" borderId="14" xfId="0" applyFont="1" applyFill="1" applyBorder="1" applyAlignment="1">
      <alignment horizontal="center" vertical="center"/>
    </xf>
    <xf numFmtId="0" fontId="30" fillId="19" borderId="14" xfId="0" applyFont="1" applyFill="1" applyBorder="1" applyAlignment="1">
      <alignment horizontal="center" vertical="center"/>
    </xf>
    <xf numFmtId="0" fontId="0" fillId="5" borderId="14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22" borderId="14" xfId="0" applyFill="1" applyBorder="1" applyAlignment="1">
      <alignment horizontal="center" vertical="center"/>
    </xf>
    <xf numFmtId="18" fontId="0" fillId="22" borderId="14" xfId="0" applyNumberFormat="1" applyFill="1" applyBorder="1" applyAlignment="1">
      <alignment horizontal="center" vertical="center"/>
    </xf>
    <xf numFmtId="0" fontId="0" fillId="22" borderId="15" xfId="0" applyFill="1" applyBorder="1" applyAlignment="1">
      <alignment horizontal="center" vertical="center"/>
    </xf>
    <xf numFmtId="18" fontId="0" fillId="22" borderId="15" xfId="0" applyNumberFormat="1" applyFill="1" applyBorder="1" applyAlignment="1">
      <alignment horizontal="center" vertical="center"/>
    </xf>
    <xf numFmtId="0" fontId="0" fillId="18" borderId="14" xfId="0" applyFill="1" applyBorder="1" applyAlignment="1">
      <alignment horizontal="center" vertical="center"/>
    </xf>
    <xf numFmtId="0" fontId="0" fillId="17" borderId="14" xfId="0" applyFill="1" applyBorder="1" applyAlignment="1">
      <alignment horizontal="center" vertical="center"/>
    </xf>
    <xf numFmtId="0" fontId="31" fillId="22" borderId="14" xfId="0" applyFont="1" applyFill="1" applyBorder="1" applyAlignment="1">
      <alignment horizontal="center" vertical="center"/>
    </xf>
    <xf numFmtId="0" fontId="3" fillId="0" borderId="1" xfId="0" applyFont="1" applyBorder="1" applyAlignment="1" applyProtection="1">
      <alignment horizontal="center" vertical="justify" wrapText="1"/>
      <protection locked="0" hidden="1"/>
    </xf>
    <xf numFmtId="0" fontId="1" fillId="12" borderId="1" xfId="0" applyFont="1" applyFill="1" applyBorder="1" applyAlignment="1" applyProtection="1">
      <alignment horizontal="center"/>
      <protection locked="0" hidden="1"/>
    </xf>
    <xf numFmtId="0" fontId="1" fillId="12" borderId="2" xfId="0" applyFont="1" applyFill="1" applyBorder="1" applyAlignment="1" applyProtection="1">
      <alignment horizontal="center"/>
      <protection locked="0" hidden="1"/>
    </xf>
    <xf numFmtId="0" fontId="1" fillId="12" borderId="3" xfId="0" applyFont="1" applyFill="1" applyBorder="1" applyAlignment="1" applyProtection="1">
      <alignment horizontal="center"/>
      <protection locked="0" hidden="1"/>
    </xf>
    <xf numFmtId="0" fontId="1" fillId="12" borderId="2" xfId="0" applyFont="1" applyFill="1" applyBorder="1" applyAlignment="1" applyProtection="1">
      <alignment horizontal="center" vertical="center"/>
      <protection locked="0" hidden="1"/>
    </xf>
    <xf numFmtId="0" fontId="1" fillId="12" borderId="3" xfId="0" applyFont="1" applyFill="1" applyBorder="1" applyAlignment="1" applyProtection="1">
      <alignment horizontal="center" vertical="center"/>
      <protection locked="0" hidden="1"/>
    </xf>
    <xf numFmtId="0" fontId="1" fillId="2" borderId="2" xfId="0" applyFont="1" applyFill="1" applyBorder="1" applyAlignment="1" applyProtection="1">
      <alignment horizontal="center"/>
      <protection locked="0" hidden="1"/>
    </xf>
    <xf numFmtId="0" fontId="1" fillId="2" borderId="7" xfId="0" applyFont="1" applyFill="1" applyBorder="1" applyAlignment="1" applyProtection="1">
      <alignment horizontal="center"/>
      <protection locked="0" hidden="1"/>
    </xf>
    <xf numFmtId="0" fontId="1" fillId="2" borderId="3" xfId="0" applyFont="1" applyFill="1" applyBorder="1" applyAlignment="1" applyProtection="1">
      <alignment horizontal="center"/>
      <protection locked="0" hidden="1"/>
    </xf>
    <xf numFmtId="0" fontId="1" fillId="2" borderId="2" xfId="0" applyFont="1" applyFill="1" applyBorder="1" applyAlignment="1" applyProtection="1">
      <alignment horizontal="center" vertical="center"/>
      <protection locked="0" hidden="1"/>
    </xf>
    <xf numFmtId="0" fontId="1" fillId="2" borderId="3" xfId="0" applyFont="1" applyFill="1" applyBorder="1" applyAlignment="1" applyProtection="1">
      <alignment horizontal="center" vertical="center"/>
      <protection locked="0" hidden="1"/>
    </xf>
    <xf numFmtId="0" fontId="1" fillId="2" borderId="1" xfId="0" applyFont="1" applyFill="1" applyBorder="1" applyAlignment="1" applyProtection="1">
      <alignment horizontal="center"/>
      <protection locked="0" hidden="1"/>
    </xf>
    <xf numFmtId="0" fontId="10" fillId="11" borderId="2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/>
    </xf>
    <xf numFmtId="0" fontId="1" fillId="3" borderId="3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49" fontId="21" fillId="0" borderId="1" xfId="0" applyNumberFormat="1" applyFont="1" applyBorder="1" applyAlignment="1">
      <alignment horizontal="center" vertical="center" wrapText="1"/>
    </xf>
    <xf numFmtId="164" fontId="10" fillId="11" borderId="2" xfId="0" applyNumberFormat="1" applyFont="1" applyFill="1" applyBorder="1" applyAlignment="1">
      <alignment horizontal="center" vertical="center"/>
    </xf>
    <xf numFmtId="164" fontId="10" fillId="11" borderId="3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/>
    </xf>
    <xf numFmtId="0" fontId="1" fillId="0" borderId="3" xfId="0" applyFont="1" applyFill="1" applyBorder="1" applyAlignment="1">
      <alignment horizontal="center"/>
    </xf>
    <xf numFmtId="0" fontId="1" fillId="3" borderId="7" xfId="0" applyFont="1" applyFill="1" applyBorder="1" applyAlignment="1">
      <alignment horizontal="center"/>
    </xf>
    <xf numFmtId="0" fontId="1" fillId="6" borderId="2" xfId="0" applyFont="1" applyFill="1" applyBorder="1" applyAlignment="1" applyProtection="1">
      <alignment horizontal="center"/>
      <protection hidden="1"/>
    </xf>
    <xf numFmtId="0" fontId="1" fillId="6" borderId="7" xfId="0" applyFont="1" applyFill="1" applyBorder="1" applyAlignment="1" applyProtection="1">
      <alignment horizontal="center"/>
      <protection hidden="1"/>
    </xf>
    <xf numFmtId="0" fontId="1" fillId="6" borderId="3" xfId="0" applyFont="1" applyFill="1" applyBorder="1" applyAlignment="1" applyProtection="1">
      <alignment horizontal="center"/>
      <protection hidden="1"/>
    </xf>
    <xf numFmtId="0" fontId="1" fillId="6" borderId="1" xfId="0" applyFont="1" applyFill="1" applyBorder="1" applyAlignment="1" applyProtection="1">
      <alignment horizontal="center" vertical="center"/>
      <protection locked="0" hidden="1"/>
    </xf>
    <xf numFmtId="0" fontId="1" fillId="6" borderId="2" xfId="0" applyFont="1" applyFill="1" applyBorder="1" applyAlignment="1" applyProtection="1">
      <alignment horizontal="center" vertical="center"/>
      <protection locked="0" hidden="1"/>
    </xf>
    <xf numFmtId="0" fontId="1" fillId="6" borderId="3" xfId="0" applyFont="1" applyFill="1" applyBorder="1" applyAlignment="1" applyProtection="1">
      <alignment horizontal="center" vertical="center"/>
      <protection locked="0" hidden="1"/>
    </xf>
    <xf numFmtId="0" fontId="8" fillId="6" borderId="2" xfId="0" applyFont="1" applyFill="1" applyBorder="1" applyAlignment="1" applyProtection="1">
      <alignment horizontal="center" vertical="center" wrapText="1"/>
      <protection locked="0" hidden="1"/>
    </xf>
    <xf numFmtId="0" fontId="8" fillId="6" borderId="3" xfId="0" applyFont="1" applyFill="1" applyBorder="1" applyAlignment="1" applyProtection="1">
      <alignment horizontal="center" vertical="center" wrapText="1"/>
      <protection locked="0" hidden="1"/>
    </xf>
    <xf numFmtId="0" fontId="1" fillId="6" borderId="1" xfId="0" applyFont="1" applyFill="1" applyBorder="1" applyAlignment="1" applyProtection="1">
      <alignment horizontal="center"/>
      <protection hidden="1"/>
    </xf>
    <xf numFmtId="0" fontId="1" fillId="6" borderId="7" xfId="0" applyFont="1" applyFill="1" applyBorder="1" applyAlignment="1" applyProtection="1">
      <alignment horizontal="center" vertical="center"/>
      <protection locked="0" hidden="1"/>
    </xf>
    <xf numFmtId="0" fontId="1" fillId="6" borderId="2" xfId="0" applyFont="1" applyFill="1" applyBorder="1" applyAlignment="1" applyProtection="1">
      <alignment horizontal="center" vertical="center"/>
      <protection hidden="1"/>
    </xf>
    <xf numFmtId="0" fontId="1" fillId="6" borderId="3" xfId="0" applyFont="1" applyFill="1" applyBorder="1" applyAlignment="1" applyProtection="1">
      <alignment horizontal="center" vertical="center"/>
      <protection hidden="1"/>
    </xf>
    <xf numFmtId="18" fontId="1" fillId="12" borderId="1" xfId="0" applyNumberFormat="1" applyFont="1" applyFill="1" applyBorder="1" applyAlignment="1" applyProtection="1">
      <alignment horizontal="center"/>
      <protection locked="0" hidden="1"/>
    </xf>
    <xf numFmtId="0" fontId="3" fillId="10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3" fillId="10" borderId="2" xfId="0" applyFont="1" applyFill="1" applyBorder="1" applyAlignment="1" applyProtection="1">
      <alignment horizontal="center"/>
      <protection hidden="1"/>
    </xf>
    <xf numFmtId="0" fontId="3" fillId="10" borderId="3" xfId="0" applyFont="1" applyFill="1" applyBorder="1" applyAlignment="1" applyProtection="1">
      <alignment horizontal="center"/>
      <protection hidden="1"/>
    </xf>
    <xf numFmtId="0" fontId="0" fillId="0" borderId="2" xfId="0" applyBorder="1" applyAlignment="1" applyProtection="1">
      <alignment horizontal="center" vertical="center"/>
      <protection hidden="1"/>
    </xf>
    <xf numFmtId="0" fontId="0" fillId="0" borderId="3" xfId="0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/>
      <protection hidden="1"/>
    </xf>
    <xf numFmtId="0" fontId="1" fillId="4" borderId="2" xfId="0" applyFont="1" applyFill="1" applyBorder="1" applyAlignment="1" applyProtection="1">
      <alignment horizontal="center" vertical="center"/>
      <protection hidden="1"/>
    </xf>
    <xf numFmtId="0" fontId="1" fillId="4" borderId="3" xfId="0" applyFont="1" applyFill="1" applyBorder="1" applyAlignment="1" applyProtection="1">
      <alignment horizontal="center" vertical="center"/>
      <protection hidden="1"/>
    </xf>
    <xf numFmtId="0" fontId="1" fillId="12" borderId="7" xfId="0" applyFont="1" applyFill="1" applyBorder="1" applyAlignment="1" applyProtection="1">
      <alignment horizontal="center"/>
      <protection locked="0" hidden="1"/>
    </xf>
    <xf numFmtId="0" fontId="1" fillId="10" borderId="1" xfId="0" applyFont="1" applyFill="1" applyBorder="1" applyAlignment="1" applyProtection="1">
      <alignment horizontal="center"/>
      <protection hidden="1"/>
    </xf>
    <xf numFmtId="0" fontId="1" fillId="4" borderId="2" xfId="0" applyFont="1" applyFill="1" applyBorder="1" applyAlignment="1" applyProtection="1">
      <alignment horizontal="center"/>
      <protection hidden="1"/>
    </xf>
    <xf numFmtId="0" fontId="1" fillId="4" borderId="7" xfId="0" applyFont="1" applyFill="1" applyBorder="1" applyAlignment="1" applyProtection="1">
      <alignment horizontal="center"/>
      <protection hidden="1"/>
    </xf>
    <xf numFmtId="0" fontId="1" fillId="4" borderId="3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10" borderId="2" xfId="0" applyFont="1" applyFill="1" applyBorder="1" applyAlignment="1" applyProtection="1">
      <alignment horizontal="center" vertical="center"/>
      <protection hidden="1"/>
    </xf>
    <xf numFmtId="0" fontId="1" fillId="10" borderId="3" xfId="0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1" fillId="10" borderId="2" xfId="0" applyFont="1" applyFill="1" applyBorder="1" applyAlignment="1" applyProtection="1">
      <alignment horizontal="center"/>
      <protection hidden="1"/>
    </xf>
    <xf numFmtId="0" fontId="1" fillId="10" borderId="7" xfId="0" applyFont="1" applyFill="1" applyBorder="1" applyAlignment="1" applyProtection="1">
      <alignment horizontal="center"/>
      <protection hidden="1"/>
    </xf>
    <xf numFmtId="0" fontId="1" fillId="10" borderId="3" xfId="0" applyFont="1" applyFill="1" applyBorder="1" applyAlignment="1" applyProtection="1">
      <alignment horizontal="center"/>
      <protection hidden="1"/>
    </xf>
    <xf numFmtId="0" fontId="3" fillId="6" borderId="2" xfId="0" applyFont="1" applyFill="1" applyBorder="1" applyAlignment="1" applyProtection="1">
      <alignment horizontal="center" vertical="center"/>
      <protection hidden="1"/>
    </xf>
    <xf numFmtId="0" fontId="3" fillId="6" borderId="3" xfId="0" applyFont="1" applyFill="1" applyBorder="1" applyAlignment="1" applyProtection="1">
      <alignment horizontal="center" vertical="center"/>
      <protection hidden="1"/>
    </xf>
    <xf numFmtId="0" fontId="1" fillId="4" borderId="7" xfId="0" applyFont="1" applyFill="1" applyBorder="1" applyAlignment="1" applyProtection="1">
      <alignment horizontal="center" vertical="center"/>
      <protection hidden="1"/>
    </xf>
    <xf numFmtId="0" fontId="1" fillId="0" borderId="1" xfId="0" applyFont="1" applyBorder="1" applyAlignment="1" applyProtection="1">
      <alignment vertical="center"/>
      <protection hidden="1"/>
    </xf>
    <xf numFmtId="0" fontId="3" fillId="6" borderId="1" xfId="0" applyFont="1" applyFill="1" applyBorder="1" applyAlignment="1" applyProtection="1">
      <alignment horizontal="center" vertical="center"/>
      <protection hidden="1"/>
    </xf>
    <xf numFmtId="0" fontId="3" fillId="6" borderId="1" xfId="0" applyFont="1" applyFill="1" applyBorder="1" applyAlignment="1" applyProtection="1">
      <alignment vertical="center"/>
      <protection hidden="1"/>
    </xf>
    <xf numFmtId="0" fontId="0" fillId="6" borderId="1" xfId="0" applyFill="1" applyBorder="1" applyAlignment="1" applyProtection="1">
      <alignment vertical="center"/>
      <protection hidden="1"/>
    </xf>
    <xf numFmtId="0" fontId="0" fillId="6" borderId="2" xfId="0" applyFill="1" applyBorder="1" applyAlignment="1" applyProtection="1">
      <alignment horizontal="center" vertical="center"/>
      <protection hidden="1"/>
    </xf>
    <xf numFmtId="0" fontId="0" fillId="6" borderId="3" xfId="0" applyFill="1" applyBorder="1" applyAlignment="1" applyProtection="1">
      <alignment horizontal="center" vertic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" fillId="10" borderId="1" xfId="0" applyFont="1" applyFill="1" applyBorder="1" applyAlignment="1" applyProtection="1">
      <alignment horizontal="center"/>
      <protection locked="0" hidden="1"/>
    </xf>
    <xf numFmtId="0" fontId="1" fillId="10" borderId="1" xfId="0" applyFont="1" applyFill="1" applyBorder="1" applyAlignment="1" applyProtection="1">
      <alignment horizontal="center" vertical="center"/>
      <protection locked="0" hidden="1"/>
    </xf>
    <xf numFmtId="0" fontId="1" fillId="10" borderId="2" xfId="0" applyFont="1" applyFill="1" applyBorder="1" applyAlignment="1" applyProtection="1">
      <alignment horizontal="center"/>
      <protection locked="0" hidden="1"/>
    </xf>
    <xf numFmtId="0" fontId="1" fillId="10" borderId="3" xfId="0" applyFont="1" applyFill="1" applyBorder="1" applyAlignment="1" applyProtection="1">
      <alignment horizontal="center"/>
      <protection locked="0" hidden="1"/>
    </xf>
    <xf numFmtId="0" fontId="1" fillId="10" borderId="2" xfId="0" applyFont="1" applyFill="1" applyBorder="1" applyAlignment="1" applyProtection="1">
      <alignment horizontal="center" vertical="center"/>
      <protection locked="0" hidden="1"/>
    </xf>
    <xf numFmtId="0" fontId="1" fillId="10" borderId="3" xfId="0" applyFont="1" applyFill="1" applyBorder="1" applyAlignment="1" applyProtection="1">
      <alignment horizontal="center" vertical="center"/>
      <protection locked="0" hidden="1"/>
    </xf>
    <xf numFmtId="0" fontId="31" fillId="17" borderId="11" xfId="0" applyFont="1" applyFill="1" applyBorder="1" applyAlignment="1">
      <alignment horizontal="center"/>
    </xf>
    <xf numFmtId="0" fontId="32" fillId="0" borderId="12" xfId="0" applyFont="1" applyBorder="1"/>
    <xf numFmtId="0" fontId="32" fillId="0" borderId="13" xfId="0" applyFont="1" applyBorder="1"/>
    <xf numFmtId="0" fontId="31" fillId="17" borderId="11" xfId="0" applyFont="1" applyFill="1" applyBorder="1" applyAlignment="1">
      <alignment horizontal="center" vertical="center"/>
    </xf>
    <xf numFmtId="0" fontId="31" fillId="22" borderId="11" xfId="0" applyFont="1" applyFill="1" applyBorder="1" applyAlignment="1">
      <alignment horizontal="center" vertical="center"/>
    </xf>
    <xf numFmtId="0" fontId="31" fillId="22" borderId="16" xfId="0" applyFont="1" applyFill="1" applyBorder="1" applyAlignment="1">
      <alignment horizontal="center" vertical="center"/>
    </xf>
    <xf numFmtId="0" fontId="32" fillId="0" borderId="15" xfId="0" applyFont="1" applyBorder="1"/>
    <xf numFmtId="0" fontId="11" fillId="3" borderId="1" xfId="0" applyFont="1" applyFill="1" applyBorder="1" applyAlignment="1">
      <alignment horizontal="center"/>
    </xf>
    <xf numFmtId="0" fontId="1" fillId="6" borderId="1" xfId="0" applyFont="1" applyFill="1" applyBorder="1" applyAlignment="1" applyProtection="1">
      <alignment horizontal="center" vertical="center"/>
      <protection hidden="1"/>
    </xf>
    <xf numFmtId="0" fontId="24" fillId="9" borderId="1" xfId="0" applyFont="1" applyFill="1" applyBorder="1" applyAlignment="1" applyProtection="1">
      <alignment horizontal="center" vertical="center" wrapText="1" readingOrder="1"/>
      <protection hidden="1"/>
    </xf>
    <xf numFmtId="0" fontId="12" fillId="0" borderId="1" xfId="0" applyFont="1" applyBorder="1" applyAlignment="1" applyProtection="1">
      <alignment horizontal="center" vertical="center"/>
      <protection hidden="1"/>
    </xf>
    <xf numFmtId="0" fontId="11" fillId="3" borderId="2" xfId="0" applyFont="1" applyFill="1" applyBorder="1" applyAlignment="1">
      <alignment horizontal="center"/>
    </xf>
    <xf numFmtId="0" fontId="11" fillId="3" borderId="7" xfId="0" applyFont="1" applyFill="1" applyBorder="1" applyAlignment="1">
      <alignment horizontal="center"/>
    </xf>
    <xf numFmtId="0" fontId="11" fillId="3" borderId="3" xfId="0" applyFont="1" applyFill="1" applyBorder="1" applyAlignment="1">
      <alignment horizontal="center"/>
    </xf>
    <xf numFmtId="0" fontId="12" fillId="0" borderId="1" xfId="0" applyFont="1" applyBorder="1" applyAlignment="1" applyProtection="1">
      <alignment horizontal="center" vertical="center"/>
      <protection locked="0"/>
    </xf>
    <xf numFmtId="0" fontId="11" fillId="3" borderId="2" xfId="0" applyFont="1" applyFill="1" applyBorder="1" applyAlignment="1">
      <alignment horizontal="center" vertical="center"/>
    </xf>
    <xf numFmtId="0" fontId="11" fillId="3" borderId="7" xfId="0" applyFont="1" applyFill="1" applyBorder="1" applyAlignment="1">
      <alignment horizontal="center" vertical="center"/>
    </xf>
    <xf numFmtId="0" fontId="11" fillId="3" borderId="3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 applyProtection="1">
      <alignment horizontal="center"/>
      <protection locked="0"/>
    </xf>
    <xf numFmtId="0" fontId="13" fillId="3" borderId="1" xfId="0" applyFont="1" applyFill="1" applyBorder="1" applyAlignment="1" applyProtection="1">
      <alignment horizontal="center" vertical="center"/>
      <protection locked="0"/>
    </xf>
    <xf numFmtId="0" fontId="1" fillId="16" borderId="2" xfId="0" applyFont="1" applyFill="1" applyBorder="1" applyAlignment="1" applyProtection="1">
      <alignment horizontal="center"/>
      <protection locked="0"/>
    </xf>
    <xf numFmtId="0" fontId="1" fillId="16" borderId="7" xfId="0" applyFont="1" applyFill="1" applyBorder="1" applyAlignment="1" applyProtection="1">
      <alignment horizontal="center"/>
      <protection locked="0"/>
    </xf>
    <xf numFmtId="0" fontId="1" fillId="16" borderId="3" xfId="0" applyFont="1" applyFill="1" applyBorder="1" applyAlignment="1" applyProtection="1">
      <alignment horizontal="center"/>
      <protection locked="0"/>
    </xf>
    <xf numFmtId="0" fontId="6" fillId="6" borderId="1" xfId="0" applyFont="1" applyFill="1" applyBorder="1" applyAlignment="1" applyProtection="1">
      <alignment horizontal="center" vertical="center" wrapText="1" readingOrder="1"/>
      <protection locked="0"/>
    </xf>
    <xf numFmtId="0" fontId="10" fillId="16" borderId="2" xfId="0" applyFont="1" applyFill="1" applyBorder="1" applyAlignment="1" applyProtection="1">
      <alignment horizontal="center" vertical="center"/>
      <protection locked="0"/>
    </xf>
    <xf numFmtId="0" fontId="10" fillId="16" borderId="3" xfId="0" applyFont="1" applyFill="1" applyBorder="1" applyAlignment="1" applyProtection="1">
      <alignment horizontal="center" vertical="center"/>
      <protection locked="0"/>
    </xf>
    <xf numFmtId="0" fontId="1" fillId="6" borderId="1" xfId="0" applyFont="1" applyFill="1" applyBorder="1" applyAlignment="1" applyProtection="1">
      <alignment horizontal="center" vertical="center"/>
      <protection locked="0"/>
    </xf>
    <xf numFmtId="0" fontId="1" fillId="6" borderId="2" xfId="0" applyFont="1" applyFill="1" applyBorder="1" applyAlignment="1" applyProtection="1">
      <alignment horizontal="center" vertical="center"/>
      <protection locked="0"/>
    </xf>
    <xf numFmtId="0" fontId="1" fillId="6" borderId="3" xfId="0" applyFont="1" applyFill="1" applyBorder="1" applyAlignment="1" applyProtection="1">
      <alignment horizontal="center" vertical="center"/>
      <protection locked="0"/>
    </xf>
    <xf numFmtId="0" fontId="24" fillId="6" borderId="1" xfId="0" applyFont="1" applyFill="1" applyBorder="1" applyAlignment="1" applyProtection="1">
      <alignment horizontal="center" vertical="center" wrapText="1" readingOrder="1"/>
      <protection hidden="1"/>
    </xf>
    <xf numFmtId="0" fontId="1" fillId="5" borderId="2" xfId="0" applyFont="1" applyFill="1" applyBorder="1" applyAlignment="1" applyProtection="1">
      <alignment horizontal="center"/>
      <protection locked="0"/>
    </xf>
    <xf numFmtId="0" fontId="1" fillId="5" borderId="7" xfId="0" applyFont="1" applyFill="1" applyBorder="1" applyAlignment="1" applyProtection="1">
      <alignment horizontal="center"/>
      <protection locked="0"/>
    </xf>
    <xf numFmtId="0" fontId="1" fillId="5" borderId="3" xfId="0" applyFont="1" applyFill="1" applyBorder="1" applyAlignment="1" applyProtection="1">
      <alignment horizontal="center"/>
      <protection locked="0"/>
    </xf>
    <xf numFmtId="0" fontId="11" fillId="3" borderId="2" xfId="0" applyFont="1" applyFill="1" applyBorder="1" applyAlignment="1" applyProtection="1">
      <alignment horizontal="center" vertical="center"/>
      <protection locked="0"/>
    </xf>
    <xf numFmtId="0" fontId="11" fillId="3" borderId="7" xfId="0" applyFont="1" applyFill="1" applyBorder="1" applyAlignment="1" applyProtection="1">
      <alignment horizontal="center" vertical="center"/>
      <protection locked="0"/>
    </xf>
    <xf numFmtId="0" fontId="11" fillId="3" borderId="3" xfId="0" applyFont="1" applyFill="1" applyBorder="1" applyAlignment="1" applyProtection="1">
      <alignment horizontal="center" vertical="center"/>
      <protection locked="0"/>
    </xf>
    <xf numFmtId="0" fontId="1" fillId="9" borderId="2" xfId="0" applyFont="1" applyFill="1" applyBorder="1" applyAlignment="1" applyProtection="1">
      <alignment horizontal="center"/>
      <protection locked="0"/>
    </xf>
    <xf numFmtId="0" fontId="1" fillId="9" borderId="7" xfId="0" applyFont="1" applyFill="1" applyBorder="1" applyAlignment="1" applyProtection="1">
      <alignment horizontal="center"/>
      <protection locked="0"/>
    </xf>
    <xf numFmtId="0" fontId="1" fillId="9" borderId="3" xfId="0" applyFont="1" applyFill="1" applyBorder="1" applyAlignment="1" applyProtection="1">
      <alignment horizontal="center"/>
      <protection locked="0"/>
    </xf>
    <xf numFmtId="0" fontId="0" fillId="0" borderId="1" xfId="0" applyBorder="1" applyProtection="1">
      <protection locked="0"/>
    </xf>
    <xf numFmtId="0" fontId="1" fillId="9" borderId="1" xfId="0" applyFont="1" applyFill="1" applyBorder="1" applyAlignment="1" applyProtection="1">
      <alignment horizontal="center" vertical="center"/>
      <protection locked="0"/>
    </xf>
    <xf numFmtId="0" fontId="11" fillId="3" borderId="1" xfId="0" applyFont="1" applyFill="1" applyBorder="1" applyAlignment="1" applyProtection="1">
      <alignment horizontal="center" vertical="center"/>
      <protection locked="0"/>
    </xf>
    <xf numFmtId="0" fontId="11" fillId="3" borderId="6" xfId="0" applyFont="1" applyFill="1" applyBorder="1" applyAlignment="1" applyProtection="1">
      <alignment horizontal="center"/>
      <protection locked="0"/>
    </xf>
    <xf numFmtId="0" fontId="1" fillId="9" borderId="1" xfId="0" applyFont="1" applyFill="1" applyBorder="1" applyAlignment="1" applyProtection="1">
      <alignment horizontal="center"/>
      <protection hidden="1"/>
    </xf>
    <xf numFmtId="0" fontId="1" fillId="9" borderId="1" xfId="0" applyFont="1" applyFill="1" applyBorder="1" applyAlignment="1" applyProtection="1">
      <alignment horizontal="center" vertical="center"/>
      <protection hidden="1"/>
    </xf>
    <xf numFmtId="0" fontId="11" fillId="0" borderId="1" xfId="0" applyFont="1" applyBorder="1"/>
    <xf numFmtId="0" fontId="11" fillId="3" borderId="6" xfId="0" applyFont="1" applyFill="1" applyBorder="1" applyAlignment="1">
      <alignment horizontal="center"/>
    </xf>
    <xf numFmtId="0" fontId="6" fillId="9" borderId="1" xfId="0" applyFont="1" applyFill="1" applyBorder="1" applyAlignment="1" applyProtection="1">
      <alignment horizontal="center" vertical="center" wrapText="1" readingOrder="1"/>
      <protection locked="0"/>
    </xf>
    <xf numFmtId="0" fontId="1" fillId="3" borderId="1" xfId="0" applyFont="1" applyFill="1" applyBorder="1" applyAlignment="1" applyProtection="1">
      <alignment horizontal="center"/>
      <protection hidden="1"/>
    </xf>
    <xf numFmtId="0" fontId="1" fillId="15" borderId="2" xfId="0" applyFont="1" applyFill="1" applyBorder="1" applyAlignment="1" applyProtection="1">
      <alignment horizontal="center" vertical="center"/>
      <protection hidden="1"/>
    </xf>
    <xf numFmtId="0" fontId="1" fillId="15" borderId="3" xfId="0" applyFont="1" applyFill="1" applyBorder="1" applyAlignment="1" applyProtection="1">
      <alignment horizontal="center" vertical="center"/>
      <protection hidden="1"/>
    </xf>
    <xf numFmtId="0" fontId="1" fillId="3" borderId="2" xfId="0" applyFont="1" applyFill="1" applyBorder="1" applyAlignment="1" applyProtection="1">
      <alignment horizontal="center"/>
      <protection hidden="1"/>
    </xf>
    <xf numFmtId="0" fontId="1" fillId="3" borderId="3" xfId="0" applyFont="1" applyFill="1" applyBorder="1" applyAlignment="1" applyProtection="1">
      <alignment horizontal="center"/>
      <protection hidden="1"/>
    </xf>
    <xf numFmtId="0" fontId="1" fillId="3" borderId="2" xfId="0" applyFont="1" applyFill="1" applyBorder="1" applyAlignment="1" applyProtection="1">
      <alignment horizontal="center" vertical="center"/>
      <protection locked="0" hidden="1"/>
    </xf>
    <xf numFmtId="0" fontId="1" fillId="3" borderId="7" xfId="0" applyFont="1" applyFill="1" applyBorder="1" applyAlignment="1" applyProtection="1">
      <alignment horizontal="center" vertical="center"/>
      <protection locked="0" hidden="1"/>
    </xf>
    <xf numFmtId="0" fontId="1" fillId="3" borderId="3" xfId="0" applyFont="1" applyFill="1" applyBorder="1" applyAlignment="1" applyProtection="1">
      <alignment horizontal="center" vertical="center"/>
      <protection locked="0" hidden="1"/>
    </xf>
    <xf numFmtId="0" fontId="1" fillId="3" borderId="1" xfId="0" applyFont="1" applyFill="1" applyBorder="1" applyAlignment="1" applyProtection="1">
      <alignment horizontal="center" vertical="center"/>
      <protection locked="0" hidden="1"/>
    </xf>
    <xf numFmtId="0" fontId="8" fillId="3" borderId="2" xfId="0" applyFont="1" applyFill="1" applyBorder="1" applyAlignment="1" applyProtection="1">
      <alignment horizontal="center" vertical="center" wrapText="1"/>
      <protection locked="0" hidden="1"/>
    </xf>
    <xf numFmtId="0" fontId="8" fillId="3" borderId="3" xfId="0" applyFont="1" applyFill="1" applyBorder="1" applyAlignment="1" applyProtection="1">
      <alignment horizontal="center" vertical="center" wrapText="1"/>
      <protection locked="0" hidden="1"/>
    </xf>
    <xf numFmtId="0" fontId="1" fillId="3" borderId="7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alignment horizontal="center" vertical="center"/>
      <protection locked="0" hidden="1"/>
    </xf>
  </cellXfs>
  <cellStyles count="8">
    <cellStyle name="Excel Built-in Normal" xfId="4" xr:uid="{50BC5CD1-C234-4619-82FC-C67542734247}"/>
    <cellStyle name="Millares" xfId="2" builtinId="3"/>
    <cellStyle name="Millares 2" xfId="3" xr:uid="{0601DE49-276F-4E6C-A8F1-C2040B869D4B}"/>
    <cellStyle name="Moneda [0] 2" xfId="5" xr:uid="{23FBF482-50AA-491F-83DB-B815DE7A5421}"/>
    <cellStyle name="Normal" xfId="0" builtinId="0"/>
    <cellStyle name="Normal 2" xfId="1" xr:uid="{00000000-0005-0000-0000-000001000000}"/>
    <cellStyle name="Normal 2 2" xfId="6" xr:uid="{8F1D5846-7AD3-4DB9-8A67-2B6DA7468844}"/>
    <cellStyle name="Porcentaje" xfId="7" builtinId="5"/>
  </cellStyles>
  <dxfs count="0"/>
  <tableStyles count="0" defaultTableStyle="TableStyleMedium2" defaultPivotStyle="PivotStyleMedium9"/>
  <colors>
    <mruColors>
      <color rgb="FFCC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g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 sz="2800"/>
              <a:t>BUENAVISTA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D386-4E7F-B15D-EF161F753CB9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D386-4E7F-B15D-EF161F753CB9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D386-4E7F-B15D-EF161F753CB9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D386-4E7F-B15D-EF161F753CB9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2-A264-4B6A-8D99-0C2B63D8C73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multiLvlStrRef>
              <c:f>(MUNICIPIOS!$B$19:$B$21,MUNICIPIOS!$B$23:$B$24)</c:f>
            </c:multiLvlStrRef>
          </c:cat>
          <c:val>
            <c:numRef>
              <c:f>(MUNICIPIOS!$O$19:$O$21,MUNICIPIOS!$O$23:$O$24)</c:f>
            </c:numRef>
          </c:val>
          <c:extLst>
            <c:ext xmlns:c16="http://schemas.microsoft.com/office/drawing/2014/chart" uri="{C3380CC4-5D6E-409C-BE32-E72D297353CC}">
              <c16:uniqueId val="{00000000-A264-4B6A-8D99-0C2B63D8C73A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9369123904369511E-2"/>
          <c:y val="0.3300938304065803"/>
          <c:w val="0.34803492889534549"/>
          <c:h val="0.4694959353398118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DISCIPLINAS POR MUNICIPIO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([7]ADAPTADO!$D$68,[7]ADAPTADO!$D$79,[7]ADAPTADO!$D$87,[7]ADAPTADO!$D$95,[7]ADAPTADO!$D$103,[7]ADAPTADO!$D$111,[7]ADAPTADO!$D$119,[7]ADAPTADO!$D$127,[7]ADAPTADO!$D$135,[7]ADAPTADO!$D$143,[7]ADAPTADO!$D$151,[7]ADAPTADO!$D$159)</c:f>
              <c:strCache>
                <c:ptCount val="12"/>
                <c:pt idx="0">
                  <c:v>Armenia</c:v>
                </c:pt>
                <c:pt idx="1">
                  <c:v>Buenavista</c:v>
                </c:pt>
                <c:pt idx="2">
                  <c:v>Calarca</c:v>
                </c:pt>
                <c:pt idx="3">
                  <c:v>Circasia</c:v>
                </c:pt>
                <c:pt idx="4">
                  <c:v>Cordoba</c:v>
                </c:pt>
                <c:pt idx="5">
                  <c:v>Filandia</c:v>
                </c:pt>
                <c:pt idx="6">
                  <c:v>Genova</c:v>
                </c:pt>
                <c:pt idx="7">
                  <c:v>La Tebaida</c:v>
                </c:pt>
                <c:pt idx="8">
                  <c:v>Montenegro</c:v>
                </c:pt>
                <c:pt idx="9">
                  <c:v>Pijao</c:v>
                </c:pt>
                <c:pt idx="10">
                  <c:v>Quimbaya</c:v>
                </c:pt>
                <c:pt idx="11">
                  <c:v>Salento</c:v>
                </c:pt>
              </c:strCache>
            </c:strRef>
          </c:cat>
          <c:val>
            <c:numRef>
              <c:f>([7]ADAPTADO!$E$68,[7]ADAPTADO!$E$79,[7]ADAPTADO!$E$87,[7]ADAPTADO!$E$95,[7]ADAPTADO!$E$103,[7]ADAPTADO!$E$111,[7]ADAPTADO!$E$119,[7]ADAPTADO!$E$127,[7]ADAPTADO!$E$135,[7]ADAPTADO!$E$143,[7]ADAPTADO!$E$151,[7]ADAPTADO!$E$159)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0-4D31-4B23-8AE1-94517B95E6A9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([7]ADAPTADO!$D$68,[7]ADAPTADO!$D$79,[7]ADAPTADO!$D$87,[7]ADAPTADO!$D$95,[7]ADAPTADO!$D$103,[7]ADAPTADO!$D$111,[7]ADAPTADO!$D$119,[7]ADAPTADO!$D$127,[7]ADAPTADO!$D$135,[7]ADAPTADO!$D$143,[7]ADAPTADO!$D$151,[7]ADAPTADO!$D$159)</c:f>
              <c:strCache>
                <c:ptCount val="12"/>
                <c:pt idx="0">
                  <c:v>Armenia</c:v>
                </c:pt>
                <c:pt idx="1">
                  <c:v>Buenavista</c:v>
                </c:pt>
                <c:pt idx="2">
                  <c:v>Calarca</c:v>
                </c:pt>
                <c:pt idx="3">
                  <c:v>Circasia</c:v>
                </c:pt>
                <c:pt idx="4">
                  <c:v>Cordoba</c:v>
                </c:pt>
                <c:pt idx="5">
                  <c:v>Filandia</c:v>
                </c:pt>
                <c:pt idx="6">
                  <c:v>Genova</c:v>
                </c:pt>
                <c:pt idx="7">
                  <c:v>La Tebaida</c:v>
                </c:pt>
                <c:pt idx="8">
                  <c:v>Montenegro</c:v>
                </c:pt>
                <c:pt idx="9">
                  <c:v>Pijao</c:v>
                </c:pt>
                <c:pt idx="10">
                  <c:v>Quimbaya</c:v>
                </c:pt>
                <c:pt idx="11">
                  <c:v>Salento</c:v>
                </c:pt>
              </c:strCache>
            </c:strRef>
          </c:cat>
          <c:val>
            <c:numRef>
              <c:f>([7]ADAPTADO!$R$68,[7]ADAPTADO!$R$79,[7]ADAPTADO!$R$87,[7]ADAPTADO!$R$95,[7]ADAPTADO!$R$103,[7]ADAPTADO!$R$111,[7]ADAPTADO!$R$119,[7]ADAPTADO!$R$127,[7]ADAPTADO!$R$135,[7]ADAPTADO!$R$143,[7]ADAPTADO!$R$151,[7]ADAPTADO!$R$159)</c:f>
              <c:numCache>
                <c:formatCode>General</c:formatCode>
                <c:ptCount val="12"/>
                <c:pt idx="0">
                  <c:v>82</c:v>
                </c:pt>
                <c:pt idx="1">
                  <c:v>2</c:v>
                </c:pt>
                <c:pt idx="2">
                  <c:v>85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14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31-4B23-8AE1-94517B95E6A9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-1484310768"/>
        <c:axId val="-1484309136"/>
      </c:barChart>
      <c:catAx>
        <c:axId val="-1484310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484309136"/>
        <c:crosses val="autoZero"/>
        <c:auto val="1"/>
        <c:lblAlgn val="ctr"/>
        <c:lblOffset val="100"/>
        <c:noMultiLvlLbl val="0"/>
      </c:catAx>
      <c:valAx>
        <c:axId val="-1484309136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-14843107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s-E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COBERTURA</a:t>
            </a:r>
            <a:r>
              <a:rPr lang="es-CO" b="1" baseline="0"/>
              <a:t> HEVS POR RAMA</a:t>
            </a:r>
            <a:endParaRPr lang="es-CO" b="1"/>
          </a:p>
        </c:rich>
      </c:tx>
      <c:overlay val="0"/>
      <c:spPr>
        <a:solidFill>
          <a:schemeClr val="accent6">
            <a:lumMod val="20000"/>
            <a:lumOff val="80000"/>
          </a:schemeClr>
        </a:solidFill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FF00"/>
            </a:solidFill>
            <a:ln>
              <a:noFill/>
            </a:ln>
            <a:effectLst/>
          </c:spPr>
          <c:invertIfNegative val="0"/>
          <c:val>
            <c:numRef>
              <c:f>[8]CONSOLIDADO!$M$14:$N$14</c:f>
              <c:numCache>
                <c:formatCode>General</c:formatCode>
                <c:ptCount val="2"/>
                <c:pt idx="0">
                  <c:v>32</c:v>
                </c:pt>
                <c:pt idx="1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C6-4241-BC67-D470456927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9887488"/>
        <c:axId val="49901952"/>
      </c:barChart>
      <c:catAx>
        <c:axId val="498874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s-E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Rama</a:t>
                </a:r>
                <a:r>
                  <a:rPr lang="es-CO" baseline="0"/>
                  <a:t> masculina y femina</a:t>
                </a:r>
                <a:endParaRPr lang="es-CO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s-E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9901952"/>
        <c:crosses val="autoZero"/>
        <c:auto val="1"/>
        <c:lblAlgn val="ctr"/>
        <c:lblOffset val="100"/>
        <c:noMultiLvlLbl val="0"/>
      </c:catAx>
      <c:valAx>
        <c:axId val="49901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s-E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Item</a:t>
                </a:r>
                <a:r>
                  <a:rPr lang="es-CO" baseline="0"/>
                  <a:t> de Participación</a:t>
                </a:r>
                <a:endParaRPr lang="es-CO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s-E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9887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>
        <a:lumMod val="60000"/>
        <a:lumOff val="4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16E-458A-8E22-925764620452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16E-458A-8E22-925764620452}"/>
              </c:ext>
            </c:extLst>
          </c:dPt>
          <c:dPt>
            <c:idx val="2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16E-458A-8E22-925764620452}"/>
              </c:ext>
            </c:extLst>
          </c:dPt>
          <c:dPt>
            <c:idx val="3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16E-458A-8E22-925764620452}"/>
              </c:ext>
            </c:extLst>
          </c:dPt>
          <c:dPt>
            <c:idx val="4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16E-458A-8E22-925764620452}"/>
              </c:ext>
            </c:extLst>
          </c:dPt>
          <c:dPt>
            <c:idx val="5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16E-458A-8E22-925764620452}"/>
              </c:ext>
            </c:extLst>
          </c:dPt>
          <c:dPt>
            <c:idx val="6"/>
            <c:bubble3D val="0"/>
            <c:spPr>
              <a:solidFill>
                <a:srgbClr val="92D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316E-458A-8E22-925764620452}"/>
              </c:ext>
            </c:extLst>
          </c:dPt>
          <c:dPt>
            <c:idx val="7"/>
            <c:bubble3D val="0"/>
            <c:spPr>
              <a:solidFill>
                <a:srgbClr val="92D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316E-458A-8E22-925764620452}"/>
              </c:ext>
            </c:extLst>
          </c:dPt>
          <c:dPt>
            <c:idx val="8"/>
            <c:bubble3D val="0"/>
            <c:spPr>
              <a:solidFill>
                <a:srgbClr val="92D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316E-458A-8E22-925764620452}"/>
              </c:ext>
            </c:extLst>
          </c:dPt>
          <c:dPt>
            <c:idx val="9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16E-458A-8E22-925764620452}"/>
              </c:ext>
            </c:extLst>
          </c:dPt>
          <c:dLbls>
            <c:dLbl>
              <c:idx val="0"/>
              <c:layout>
                <c:manualLayout>
                  <c:x val="-0.10277777777777777"/>
                  <c:y val="-1.3888888888888888E-2"/>
                </c:manualLayout>
              </c:layout>
              <c:tx>
                <c:rich>
                  <a:bodyPr/>
                  <a:lstStyle/>
                  <a:p>
                    <a:fld id="{8951C207-69D9-45A4-910D-B473A97C8536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316E-458A-8E22-925764620452}"/>
                </c:ext>
              </c:extLst>
            </c:dLbl>
            <c:dLbl>
              <c:idx val="1"/>
              <c:layout>
                <c:manualLayout>
                  <c:x val="-8.8888888888888892E-2"/>
                  <c:y val="-5.0925925925925972E-2"/>
                </c:manualLayout>
              </c:layout>
              <c:tx>
                <c:rich>
                  <a:bodyPr/>
                  <a:lstStyle/>
                  <a:p>
                    <a:fld id="{E7542702-FCB7-440B-A15B-6E87AA6F48C6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316E-458A-8E22-925764620452}"/>
                </c:ext>
              </c:extLst>
            </c:dLbl>
            <c:dLbl>
              <c:idx val="2"/>
              <c:layout>
                <c:manualLayout>
                  <c:x val="-6.3888888888888884E-2"/>
                  <c:y val="-0.12037037037037039"/>
                </c:manualLayout>
              </c:layout>
              <c:tx>
                <c:rich>
                  <a:bodyPr/>
                  <a:lstStyle/>
                  <a:p>
                    <a:fld id="{6362F1DB-4EF2-4B25-A5C6-360DDD3CB958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316E-458A-8E22-925764620452}"/>
                </c:ext>
              </c:extLst>
            </c:dLbl>
            <c:dLbl>
              <c:idx val="3"/>
              <c:layout>
                <c:manualLayout>
                  <c:x val="-3.3333333333333333E-2"/>
                  <c:y val="-0.1388888888888889"/>
                </c:manualLayout>
              </c:layout>
              <c:tx>
                <c:rich>
                  <a:bodyPr/>
                  <a:lstStyle/>
                  <a:p>
                    <a:fld id="{D32EE093-A87F-4DA9-B3FB-D4E59C1C0381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316E-458A-8E22-925764620452}"/>
                </c:ext>
              </c:extLst>
            </c:dLbl>
            <c:dLbl>
              <c:idx val="4"/>
              <c:layout>
                <c:manualLayout>
                  <c:x val="0"/>
                  <c:y val="-0.13888888888888892"/>
                </c:manualLayout>
              </c:layout>
              <c:tx>
                <c:rich>
                  <a:bodyPr/>
                  <a:lstStyle/>
                  <a:p>
                    <a:fld id="{749B98A9-1C25-4B31-B632-4FF7FB0629F5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316E-458A-8E22-925764620452}"/>
                </c:ext>
              </c:extLst>
            </c:dLbl>
            <c:dLbl>
              <c:idx val="5"/>
              <c:layout>
                <c:manualLayout>
                  <c:x val="3.6111111111111108E-2"/>
                  <c:y val="-0.125"/>
                </c:manualLayout>
              </c:layout>
              <c:tx>
                <c:rich>
                  <a:bodyPr/>
                  <a:lstStyle/>
                  <a:p>
                    <a:fld id="{CAAAE67F-1AFC-4572-8B76-2641F25C7944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316E-458A-8E22-925764620452}"/>
                </c:ext>
              </c:extLst>
            </c:dLbl>
            <c:dLbl>
              <c:idx val="6"/>
              <c:layout>
                <c:manualLayout>
                  <c:x val="6.6666666666666666E-2"/>
                  <c:y val="-0.1111111111111111"/>
                </c:manualLayout>
              </c:layout>
              <c:tx>
                <c:rich>
                  <a:bodyPr/>
                  <a:lstStyle/>
                  <a:p>
                    <a:fld id="{E9E52DF9-78EA-4C82-A3B3-B71394042014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316E-458A-8E22-925764620452}"/>
                </c:ext>
              </c:extLst>
            </c:dLbl>
            <c:dLbl>
              <c:idx val="7"/>
              <c:layout>
                <c:manualLayout>
                  <c:x val="8.3333333333333329E-2"/>
                  <c:y val="-7.4074074074074112E-2"/>
                </c:manualLayout>
              </c:layout>
              <c:tx>
                <c:rich>
                  <a:bodyPr/>
                  <a:lstStyle/>
                  <a:p>
                    <a:fld id="{45762A96-0485-44AE-921B-2D352B28583C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316E-458A-8E22-925764620452}"/>
                </c:ext>
              </c:extLst>
            </c:dLbl>
            <c:dLbl>
              <c:idx val="8"/>
              <c:layout>
                <c:manualLayout>
                  <c:x val="9.4444444444444442E-2"/>
                  <c:y val="-2.3148148148148147E-2"/>
                </c:manualLayout>
              </c:layout>
              <c:tx>
                <c:rich>
                  <a:bodyPr/>
                  <a:lstStyle/>
                  <a:p>
                    <a:fld id="{D524177F-C5EF-4E86-AD1D-D5E0032EAD95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316E-458A-8E22-92576462045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16E-458A-8E22-9257646204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</c:ext>
            </c:extLst>
          </c:dLbls>
          <c:val>
            <c:numRef>
              <c:f>GRAFICOS!$C$3:$C$12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9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GRAFICOS!$B$3:$B$12</c15:f>
                <c15:dlblRangeCache>
                  <c:ptCount val="10"/>
                  <c:pt idx="0">
                    <c:v>10%</c:v>
                  </c:pt>
                  <c:pt idx="1">
                    <c:v>20%</c:v>
                  </c:pt>
                  <c:pt idx="2">
                    <c:v>30%</c:v>
                  </c:pt>
                  <c:pt idx="3">
                    <c:v>40%</c:v>
                  </c:pt>
                  <c:pt idx="4">
                    <c:v>50%</c:v>
                  </c:pt>
                  <c:pt idx="5">
                    <c:v>60%</c:v>
                  </c:pt>
                  <c:pt idx="6">
                    <c:v>70%</c:v>
                  </c:pt>
                  <c:pt idx="7">
                    <c:v>80%</c:v>
                  </c:pt>
                  <c:pt idx="8">
                    <c:v>90%</c:v>
                  </c:pt>
                  <c:pt idx="9">
                    <c:v>100%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4-316E-458A-8E22-925764620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70"/>
        <c:holeSize val="50"/>
      </c:doughnutChart>
      <c:scatterChart>
        <c:scatterStyle val="smoothMarker"/>
        <c:varyColors val="0"/>
        <c:ser>
          <c:idx val="1"/>
          <c:order val="1"/>
          <c:tx>
            <c:v>Puntos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53975" cap="rnd">
                <a:solidFill>
                  <a:schemeClr val="tx1"/>
                </a:solidFill>
                <a:round/>
                <a:headEnd type="oval"/>
                <a:tailEnd type="arrow"/>
              </a:ln>
              <a:effectLst/>
            </c:spPr>
            <c:extLst>
              <c:ext xmlns:c16="http://schemas.microsoft.com/office/drawing/2014/chart" uri="{C3380CC4-5D6E-409C-BE32-E72D297353CC}">
                <c16:uniqueId val="{00000016-316E-458A-8E22-925764620452}"/>
              </c:ext>
            </c:extLst>
          </c:dPt>
          <c:xVal>
            <c:numRef>
              <c:f>GRAFICOS!$C$17:$C$18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GRAFICOS!$D$17:$D$18</c:f>
              <c:numCache>
                <c:formatCode>General</c:formatCode>
                <c:ptCount val="2"/>
                <c:pt idx="0">
                  <c:v>0</c:v>
                </c:pt>
                <c:pt idx="1">
                  <c:v>1.22514845490862E-16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316E-458A-8E22-925764620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1001632"/>
        <c:axId val="681010784"/>
      </c:scatterChart>
      <c:valAx>
        <c:axId val="681010784"/>
        <c:scaling>
          <c:orientation val="minMax"/>
          <c:max val="1"/>
          <c:min val="-1"/>
        </c:scaling>
        <c:delete val="1"/>
        <c:axPos val="l"/>
        <c:numFmt formatCode="General" sourceLinked="1"/>
        <c:majorTickMark val="out"/>
        <c:minorTickMark val="none"/>
        <c:tickLblPos val="nextTo"/>
        <c:crossAx val="681001632"/>
        <c:crosses val="autoZero"/>
        <c:crossBetween val="midCat"/>
      </c:valAx>
      <c:valAx>
        <c:axId val="681001632"/>
        <c:scaling>
          <c:orientation val="minMax"/>
          <c:max val="1"/>
          <c:min val="-1"/>
        </c:scaling>
        <c:delete val="1"/>
        <c:axPos val="b"/>
        <c:numFmt formatCode="General" sourceLinked="1"/>
        <c:majorTickMark val="out"/>
        <c:minorTickMark val="none"/>
        <c:tickLblPos val="nextTo"/>
        <c:crossAx val="681010784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63904002858692E-2"/>
          <c:y val="4.0956045894027203E-3"/>
          <c:w val="0.95000945597799413"/>
          <c:h val="0.859747303727021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796-45CD-8D84-D9CC911A178F}"/>
              </c:ext>
            </c:extLst>
          </c:dPt>
          <c:dLbls>
            <c:dLbl>
              <c:idx val="5"/>
              <c:layout>
                <c:manualLayout>
                  <c:x val="1.9521066130612368E-2"/>
                  <c:y val="0.69310346956238011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4649307279242127"/>
                      <c:h val="0.1854068569723146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9796-45CD-8D84-D9CC911A17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('PROGRAMAS Y EDADES'!$D$131,'PROGRAMAS Y EDADES'!$E$131,'PROGRAMAS Y EDADES'!$F$131,'PROGRAMAS Y EDADES'!$G$131,'PROGRAMAS Y EDADES'!$H$131,'PROGRAMAS Y EDADES'!$I$131)</c:f>
              <c:strCache>
                <c:ptCount val="6"/>
                <c:pt idx="0">
                  <c:v>0  a 6</c:v>
                </c:pt>
                <c:pt idx="1">
                  <c:v>7 a 14</c:v>
                </c:pt>
                <c:pt idx="2">
                  <c:v>15 a 19</c:v>
                </c:pt>
                <c:pt idx="3">
                  <c:v>20 a 59</c:v>
                </c:pt>
                <c:pt idx="4">
                  <c:v>60 &gt;</c:v>
                </c:pt>
                <c:pt idx="5">
                  <c:v>Total</c:v>
                </c:pt>
              </c:strCache>
            </c:strRef>
          </c:cat>
          <c:val>
            <c:numRef>
              <c:f>('PROGRAMAS Y EDADES'!$D$139,'PROGRAMAS Y EDADES'!$E$139,'PROGRAMAS Y EDADES'!$F$139,'PROGRAMAS Y EDADES'!$G$139,'PROGRAMAS Y EDADES'!$H$139,'PROGRAMAS Y EDADES'!$I$139)</c:f>
              <c:numCache>
                <c:formatCode>General</c:formatCode>
                <c:ptCount val="6"/>
                <c:pt idx="0">
                  <c:v>1418</c:v>
                </c:pt>
                <c:pt idx="1">
                  <c:v>5305</c:v>
                </c:pt>
                <c:pt idx="2">
                  <c:v>4150</c:v>
                </c:pt>
                <c:pt idx="3">
                  <c:v>5945</c:v>
                </c:pt>
                <c:pt idx="4">
                  <c:v>2703</c:v>
                </c:pt>
                <c:pt idx="5">
                  <c:v>19521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96-45CD-8D84-D9CC911A17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overlap val="24"/>
        <c:axId val="737893567"/>
        <c:axId val="737878591"/>
      </c:barChart>
      <c:catAx>
        <c:axId val="7378935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37878591"/>
        <c:crosses val="autoZero"/>
        <c:auto val="1"/>
        <c:lblAlgn val="ctr"/>
        <c:lblOffset val="100"/>
        <c:noMultiLvlLbl val="0"/>
      </c:catAx>
      <c:valAx>
        <c:axId val="737878591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378935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82762880431737"/>
          <c:y val="8.582244795227921E-2"/>
          <c:w val="0.68118499462200244"/>
          <c:h val="0.81798953199646018"/>
        </c:manualLayout>
      </c:layout>
      <c:doughnutChart>
        <c:varyColors val="1"/>
        <c:ser>
          <c:idx val="0"/>
          <c:order val="0"/>
          <c:tx>
            <c:strRef>
              <c:f>'PROGRAMAS Y EDADES'!$D$8:$M$8</c:f>
              <c:strCache>
                <c:ptCount val="1"/>
                <c:pt idx="0">
                  <c:v>POBLACIÓN POR RANGO DE EDADES-PROGRAMAS SALVAVIDAS</c:v>
                </c:pt>
              </c:strCache>
            </c:strRef>
          </c:tx>
          <c:spPr>
            <a:solidFill>
              <a:srgbClr val="92D050"/>
            </a:solidFill>
          </c:spPr>
          <c:explosion val="30"/>
          <c:dPt>
            <c:idx val="0"/>
            <c:bubble3D val="0"/>
            <c:spPr>
              <a:solidFill>
                <a:srgbClr val="92D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6DC-4F29-9073-F3D316D70ABF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6DC-4F29-9073-F3D316D70ABF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6DC-4F29-9073-F3D316D70ABF}"/>
              </c:ext>
            </c:extLst>
          </c:dPt>
          <c:dPt>
            <c:idx val="3"/>
            <c:bubble3D val="0"/>
            <c:spPr>
              <a:solidFill>
                <a:srgbClr val="92D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6DC-4F29-9073-F3D316D70ABF}"/>
              </c:ext>
            </c:extLst>
          </c:dPt>
          <c:dPt>
            <c:idx val="4"/>
            <c:bubble3D val="0"/>
            <c:spPr>
              <a:solidFill>
                <a:srgbClr val="92D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6DC-4F29-9073-F3D316D70ABF}"/>
              </c:ext>
            </c:extLst>
          </c:dPt>
          <c:dPt>
            <c:idx val="5"/>
            <c:bubble3D val="0"/>
            <c:spPr>
              <a:solidFill>
                <a:srgbClr val="92D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6DC-4F29-9073-F3D316D70ABF}"/>
              </c:ext>
            </c:extLst>
          </c:dPt>
          <c:dPt>
            <c:idx val="6"/>
            <c:bubble3D val="0"/>
            <c:spPr>
              <a:solidFill>
                <a:srgbClr val="92D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B6DC-4F29-9073-F3D316D70ABF}"/>
              </c:ext>
            </c:extLst>
          </c:dPt>
          <c:dPt>
            <c:idx val="7"/>
            <c:bubble3D val="0"/>
            <c:spPr>
              <a:solidFill>
                <a:srgbClr val="92D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B6DC-4F29-9073-F3D316D70ABF}"/>
              </c:ext>
            </c:extLst>
          </c:dPt>
          <c:dPt>
            <c:idx val="8"/>
            <c:bubble3D val="0"/>
            <c:spPr>
              <a:solidFill>
                <a:srgbClr val="92D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B6DC-4F29-9073-F3D316D70ABF}"/>
              </c:ext>
            </c:extLst>
          </c:dPt>
          <c:dPt>
            <c:idx val="9"/>
            <c:bubble3D val="0"/>
            <c:spPr>
              <a:solidFill>
                <a:srgbClr val="92D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B6DC-4F29-9073-F3D316D70ABF}"/>
              </c:ext>
            </c:extLst>
          </c:dPt>
          <c:dPt>
            <c:idx val="10"/>
            <c:bubble3D val="0"/>
            <c:spPr>
              <a:solidFill>
                <a:srgbClr val="92D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B6DC-4F29-9073-F3D316D70ABF}"/>
              </c:ext>
            </c:extLst>
          </c:dPt>
          <c:dPt>
            <c:idx val="11"/>
            <c:bubble3D val="0"/>
            <c:spPr>
              <a:solidFill>
                <a:srgbClr val="92D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B6DC-4F29-9073-F3D316D70ABF}"/>
              </c:ext>
            </c:extLst>
          </c:dPt>
          <c:dPt>
            <c:idx val="12"/>
            <c:bubble3D val="0"/>
            <c:spPr>
              <a:solidFill>
                <a:srgbClr val="92D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B6DC-4F29-9073-F3D316D70ABF}"/>
              </c:ext>
            </c:extLst>
          </c:dPt>
          <c:dPt>
            <c:idx val="13"/>
            <c:bubble3D val="0"/>
            <c:spPr>
              <a:solidFill>
                <a:srgbClr val="92D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B6DC-4F29-9073-F3D316D70ABF}"/>
              </c:ext>
            </c:extLst>
          </c:dPt>
          <c:dPt>
            <c:idx val="14"/>
            <c:bubble3D val="0"/>
            <c:spPr>
              <a:solidFill>
                <a:srgbClr val="92D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B6DC-4F29-9073-F3D316D70ABF}"/>
              </c:ext>
            </c:extLst>
          </c:dPt>
          <c:dPt>
            <c:idx val="15"/>
            <c:bubble3D val="0"/>
            <c:spPr>
              <a:solidFill>
                <a:srgbClr val="92D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B6DC-4F29-9073-F3D316D70ABF}"/>
              </c:ext>
            </c:extLst>
          </c:dPt>
          <c:dPt>
            <c:idx val="16"/>
            <c:bubble3D val="0"/>
            <c:spPr>
              <a:solidFill>
                <a:srgbClr val="92D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1-B6DC-4F29-9073-F3D316D70ABF}"/>
              </c:ext>
            </c:extLst>
          </c:dPt>
          <c:dPt>
            <c:idx val="17"/>
            <c:bubble3D val="0"/>
            <c:spPr>
              <a:solidFill>
                <a:srgbClr val="92D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3-B6DC-4F29-9073-F3D316D70ABF}"/>
              </c:ext>
            </c:extLst>
          </c:dPt>
          <c:dPt>
            <c:idx val="18"/>
            <c:bubble3D val="0"/>
            <c:spPr>
              <a:solidFill>
                <a:srgbClr val="92D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5-B6DC-4F29-9073-F3D316D70ABF}"/>
              </c:ext>
            </c:extLst>
          </c:dPt>
          <c:dPt>
            <c:idx val="19"/>
            <c:bubble3D val="0"/>
            <c:spPr>
              <a:solidFill>
                <a:srgbClr val="92D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7-B6DC-4F29-9073-F3D316D70ABF}"/>
              </c:ext>
            </c:extLst>
          </c:dPt>
          <c:dPt>
            <c:idx val="20"/>
            <c:bubble3D val="0"/>
            <c:spPr>
              <a:solidFill>
                <a:srgbClr val="92D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9-B6DC-4F29-9073-F3D316D70ABF}"/>
              </c:ext>
            </c:extLst>
          </c:dPt>
          <c:val>
            <c:numLit>
              <c:formatCode>General</c:formatCode>
              <c:ptCount val="21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1</c:v>
              </c:pt>
              <c:pt idx="6">
                <c:v>1</c:v>
              </c:pt>
              <c:pt idx="7">
                <c:v>1</c:v>
              </c:pt>
              <c:pt idx="8">
                <c:v>1</c:v>
              </c:pt>
              <c:pt idx="9">
                <c:v>1</c:v>
              </c:pt>
              <c:pt idx="10">
                <c:v>1</c:v>
              </c:pt>
              <c:pt idx="11">
                <c:v>1</c:v>
              </c:pt>
              <c:pt idx="12">
                <c:v>1</c:v>
              </c:pt>
              <c:pt idx="13">
                <c:v>1</c:v>
              </c:pt>
              <c:pt idx="14">
                <c:v>1</c:v>
              </c:pt>
              <c:pt idx="15">
                <c:v>1</c:v>
              </c:pt>
              <c:pt idx="16">
                <c:v>1</c:v>
              </c:pt>
              <c:pt idx="17">
                <c:v>1</c:v>
              </c:pt>
              <c:pt idx="18">
                <c:v>1</c:v>
              </c:pt>
              <c:pt idx="19">
                <c:v>1</c:v>
              </c:pt>
              <c:pt idx="2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2A-B6DC-4F29-9073-F3D316D70A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doughnutChart>
        <c:varyColors val="1"/>
        <c:ser>
          <c:idx val="1"/>
          <c:order val="1"/>
          <c:tx>
            <c:strRef>
              <c:f>'PROGRAMAS Y EDADES'!$D$8:$M$8</c:f>
              <c:strCache>
                <c:ptCount val="1"/>
                <c:pt idx="0">
                  <c:v>POBLACIÓN POR RANGO DE EDADES-PROGRAMAS SALVAVIDAS</c:v>
                </c:pt>
              </c:strCache>
            </c:strRef>
          </c:tx>
          <c:dPt>
            <c:idx val="0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B6DC-4F29-9073-F3D316D70ABF}"/>
              </c:ext>
            </c:extLst>
          </c:dPt>
          <c:dPt>
            <c:idx val="1"/>
            <c:bubble3D val="0"/>
            <c:spPr>
              <a:solidFill>
                <a:schemeClr val="bg1">
                  <a:alpha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B6DC-4F29-9073-F3D316D70ABF}"/>
              </c:ext>
            </c:extLst>
          </c:dPt>
          <c:val>
            <c:numRef>
              <c:f>'PROGRAMAS Y EDADES'!$P$94:$P$95</c:f>
              <c:numCache>
                <c:formatCode>0.0%</c:formatCode>
                <c:ptCount val="2"/>
                <c:pt idx="0">
                  <c:v>1.5016153846153846</c:v>
                </c:pt>
                <c:pt idx="1">
                  <c:v>-0.50161538461538457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F-B6DC-4F29-9073-F3D316D70A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6982150112175337E-4"/>
          <c:y val="0"/>
          <c:w val="0.94953406613096436"/>
          <c:h val="0.91596898973011132"/>
        </c:manualLayout>
      </c:layout>
      <c:barChart>
        <c:barDir val="col"/>
        <c:grouping val="clustered"/>
        <c:varyColors val="0"/>
        <c:ser>
          <c:idx val="0"/>
          <c:order val="0"/>
          <c:spPr>
            <a:blipFill>
              <a:blip xmlns:r="http://schemas.openxmlformats.org/officeDocument/2006/relationships" r:embed="rId3"/>
              <a:stretch>
                <a:fillRect/>
              </a:stretch>
            </a:blipFill>
            <a:ln>
              <a:noFill/>
            </a:ln>
            <a:effectLst/>
          </c:spPr>
          <c:invertIfNegative val="0"/>
          <c:cat>
            <c:strRef>
              <c:f>'PROGRAMAS Y EDADES'!$P$10</c:f>
              <c:strCache>
                <c:ptCount val="1"/>
                <c:pt idx="0">
                  <c:v>Neto</c:v>
                </c:pt>
              </c:strCache>
            </c:strRef>
          </c:cat>
          <c:val>
            <c:numRef>
              <c:f>'PROGRAMAS Y EDADES'!$P$94</c:f>
              <c:numCache>
                <c:formatCode>0.0%</c:formatCode>
                <c:ptCount val="1"/>
                <c:pt idx="0">
                  <c:v>1.5016153846153846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C1-49D1-A814-E93C45826D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56"/>
        <c:axId val="2125163792"/>
        <c:axId val="2125166288"/>
      </c:barChart>
      <c:catAx>
        <c:axId val="21251637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125166288"/>
        <c:crosses val="autoZero"/>
        <c:auto val="1"/>
        <c:lblAlgn val="ctr"/>
        <c:lblOffset val="100"/>
        <c:noMultiLvlLbl val="0"/>
      </c:catAx>
      <c:valAx>
        <c:axId val="2125166288"/>
        <c:scaling>
          <c:orientation val="minMax"/>
          <c:max val="1"/>
        </c:scaling>
        <c:delete val="1"/>
        <c:axPos val="l"/>
        <c:numFmt formatCode="0.0%" sourceLinked="1"/>
        <c:majorTickMark val="none"/>
        <c:minorTickMark val="none"/>
        <c:tickLblPos val="nextTo"/>
        <c:crossAx val="212516379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00B0F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3230-4B23-B835-F35E00EE4BF5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3230-4B23-B835-F35E00EE4BF5}"/>
              </c:ext>
            </c:extLst>
          </c:dPt>
          <c:dPt>
            <c:idx val="2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3230-4B23-B835-F35E00EE4BF5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3230-4B23-B835-F35E00EE4BF5}"/>
              </c:ext>
            </c:extLst>
          </c:dPt>
          <c:dPt>
            <c:idx val="4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3230-4B23-B835-F35E00EE4BF5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3230-4B23-B835-F35E00EE4BF5}"/>
              </c:ext>
            </c:extLst>
          </c:dPt>
          <c:dPt>
            <c:idx val="6"/>
            <c:bubble3D val="0"/>
            <c:spPr>
              <a:solidFill>
                <a:srgbClr val="CCFF6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3230-4B23-B835-F35E00EE4BF5}"/>
              </c:ext>
            </c:extLst>
          </c:dPt>
          <c:dLbls>
            <c:dLbl>
              <c:idx val="0"/>
              <c:layout>
                <c:manualLayout>
                  <c:x val="-1.655172653477803E-2"/>
                  <c:y val="5.6587081614834908E-3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30-4B23-B835-F35E00EE4BF5}"/>
                </c:ext>
              </c:extLst>
            </c:dLbl>
            <c:dLbl>
              <c:idx val="1"/>
              <c:layout>
                <c:manualLayout>
                  <c:x val="-1.8390807260864478E-3"/>
                  <c:y val="-4.5269665291867926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30-4B23-B835-F35E00EE4BF5}"/>
                </c:ext>
              </c:extLst>
            </c:dLbl>
            <c:dLbl>
              <c:idx val="4"/>
              <c:layout>
                <c:manualLayout>
                  <c:x val="7.3563229043457912E-2"/>
                  <c:y val="-1.4146770403708778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30-4B23-B835-F35E00EE4BF5}"/>
                </c:ext>
              </c:extLst>
            </c:dLbl>
            <c:dLbl>
              <c:idx val="5"/>
              <c:layout>
                <c:manualLayout>
                  <c:x val="7.724139049563078E-2"/>
                  <c:y val="1.6976124484450419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30-4B23-B835-F35E00EE4BF5}"/>
                </c:ext>
              </c:extLst>
            </c:dLbl>
            <c:dLbl>
              <c:idx val="6"/>
              <c:layout>
                <c:manualLayout>
                  <c:x val="2.022988798695086E-2"/>
                  <c:y val="3.3952248968900929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30-4B23-B835-F35E00EE4B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'PROGRAMAS Y EDADES'!$C$11:$C$79</c:f>
              <c:strCache>
                <c:ptCount val="7"/>
                <c:pt idx="0">
                  <c:v>1. HEVS</c:v>
                </c:pt>
                <c:pt idx="1">
                  <c:v>2. RECREACIÓN</c:v>
                </c:pt>
                <c:pt idx="2">
                  <c:v>3. ESCUELAS DEPORTIVAS</c:v>
                </c:pt>
                <c:pt idx="3">
                  <c:v>4. INTERCOLEGIADOS</c:v>
                </c:pt>
                <c:pt idx="4">
                  <c:v>5.DEPORTE ASOCIADO</c:v>
                </c:pt>
                <c:pt idx="5">
                  <c:v>6. DEPORTE SOCIAL COMUNITARIO</c:v>
                </c:pt>
                <c:pt idx="6">
                  <c:v>7. POLÍTICA PÚBLICA DEL DEPORTE</c:v>
                </c:pt>
              </c:strCache>
            </c:strRef>
          </c:cat>
          <c:val>
            <c:numRef>
              <c:f>'PROGRAMAS Y EDADES'!$P$11:$P$79</c:f>
              <c:numCache>
                <c:formatCode>General</c:formatCode>
                <c:ptCount val="7"/>
                <c:pt idx="0">
                  <c:v>4633</c:v>
                </c:pt>
                <c:pt idx="1">
                  <c:v>3426</c:v>
                </c:pt>
                <c:pt idx="2">
                  <c:v>400</c:v>
                </c:pt>
                <c:pt idx="3">
                  <c:v>4433</c:v>
                </c:pt>
                <c:pt idx="4">
                  <c:v>785</c:v>
                </c:pt>
                <c:pt idx="5">
                  <c:v>703</c:v>
                </c:pt>
                <c:pt idx="6">
                  <c:v>5141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230-4B23-B835-F35E00EE4B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551186684939689E-2"/>
          <c:y val="0.76889078403629418"/>
          <c:w val="0.95600107969967651"/>
          <c:h val="0.214133091479255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alpha val="39000"/>
      </a:schemeClr>
    </a:soli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Disciplinas Deportivas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('3.ESCUELAS D'!$C$12,'3.ESCUELAS D'!$C$13,'3.ESCUELAS D'!$C$14,'3.ESCUELAS D'!$C$15,'3.ESCUELAS D'!$C$16,'3.ESCUELAS D'!$C$17,'3.ESCUELAS D'!$C$18,'3.ESCUELAS D'!$C$19,'3.ESCUELAS D'!$C$20,'3.ESCUELAS D'!$C$21,'3.ESCUELAS D'!$C$22)</c:f>
              <c:strCache>
                <c:ptCount val="10"/>
                <c:pt idx="0">
                  <c:v>Atletismo </c:v>
                </c:pt>
                <c:pt idx="1">
                  <c:v>Atletismo</c:v>
                </c:pt>
                <c:pt idx="2">
                  <c:v>Baloncesto</c:v>
                </c:pt>
                <c:pt idx="3">
                  <c:v>Fútbol</c:v>
                </c:pt>
                <c:pt idx="4">
                  <c:v>Fútbol de Salón</c:v>
                </c:pt>
                <c:pt idx="5">
                  <c:v>Fútbol de Salón</c:v>
                </c:pt>
                <c:pt idx="6">
                  <c:v>Gimnasia Artística</c:v>
                </c:pt>
                <c:pt idx="7">
                  <c:v>Levantamiento de Pesas</c:v>
                </c:pt>
                <c:pt idx="8">
                  <c:v>Patinaje Velocidad</c:v>
                </c:pt>
                <c:pt idx="9">
                  <c:v>Voleibol</c:v>
                </c:pt>
              </c:strCache>
            </c:strRef>
          </c:cat>
          <c:val>
            <c:numRef>
              <c:f>('3.ESCUELAS D'!$N$12,'3.ESCUELAS D'!$N$13,'3.ESCUELAS D'!$N$14,'3.ESCUELAS D'!$N$15,'3.ESCUELAS D'!$N$16,'3.ESCUELAS D'!$N$17,'3.ESCUELAS D'!$N$18,'3.ESCUELAS D'!$N$19,'3.ESCUELAS D'!$N$20,'3.ESCUELAS D'!$N$21,'3.ESCUELAS D'!$N$22)</c:f>
              <c:numCache>
                <c:formatCode>General</c:formatCode>
                <c:ptCount val="11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  <c:pt idx="7">
                  <c:v>40</c:v>
                </c:pt>
                <c:pt idx="8">
                  <c:v>40</c:v>
                </c:pt>
                <c:pt idx="9">
                  <c:v>40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1A-423A-AFCB-38641DB63EB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46387023"/>
        <c:axId val="146379119"/>
      </c:barChart>
      <c:catAx>
        <c:axId val="14638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6379119"/>
        <c:crosses val="autoZero"/>
        <c:auto val="1"/>
        <c:lblAlgn val="ctr"/>
        <c:lblOffset val="100"/>
        <c:noMultiLvlLbl val="0"/>
      </c:catAx>
      <c:valAx>
        <c:axId val="146379119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4638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/>
              <a:t>MUNICIPIOS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('3.ESCUELAS D'!$C$29,'3.ESCUELAS D'!$C$32,'3.ESCUELAS D'!$C$34,'3.ESCUELAS D'!$C$39,'3.ESCUELAS D'!$C$42,'3.ESCUELAS D'!$C$44,'3.ESCUELAS D'!$C$48,'3.ESCUELAS D'!$C$53,'3.ESCUELAS D'!$C$56,'3.ESCUELAS D'!$C$58,'3.ESCUELAS D'!$C$60,'3.ESCUELAS D'!$C$63)</c:f>
              <c:strCache>
                <c:ptCount val="12"/>
                <c:pt idx="0">
                  <c:v>ARMENIA</c:v>
                </c:pt>
                <c:pt idx="1">
                  <c:v>BUENAVISTA</c:v>
                </c:pt>
                <c:pt idx="2">
                  <c:v>CALARCÁ</c:v>
                </c:pt>
                <c:pt idx="3">
                  <c:v>CIRCASIA</c:v>
                </c:pt>
                <c:pt idx="4">
                  <c:v>CORDOBA</c:v>
                </c:pt>
                <c:pt idx="5">
                  <c:v>FILANDIA</c:v>
                </c:pt>
                <c:pt idx="6">
                  <c:v>GENOVA</c:v>
                </c:pt>
                <c:pt idx="7">
                  <c:v>LA TEBAIDA</c:v>
                </c:pt>
                <c:pt idx="8">
                  <c:v>MONTENEGRO</c:v>
                </c:pt>
                <c:pt idx="9">
                  <c:v>PIJAO</c:v>
                </c:pt>
                <c:pt idx="10">
                  <c:v>QUIMBAYA</c:v>
                </c:pt>
                <c:pt idx="11">
                  <c:v>SALENTO</c:v>
                </c:pt>
              </c:strCache>
            </c:strRef>
          </c:cat>
          <c:val>
            <c:numRef>
              <c:f>('3.ESCUELAS D'!$P$29,'3.ESCUELAS D'!$P$32,'3.ESCUELAS D'!$P$34,'3.ESCUELAS D'!$P$39,'3.ESCUELAS D'!$P$42,'3.ESCUELAS D'!$P$44,'3.ESCUELAS D'!$P$48,'3.ESCUELAS D'!$P$53,'3.ESCUELAS D'!$P$56,'3.ESCUELAS D'!$P$58,'3.ESCUELAS D'!$P$60,'3.ESCUELAS D'!$P$63)</c:f>
              <c:numCache>
                <c:formatCode>General</c:formatCode>
                <c:ptCount val="12"/>
                <c:pt idx="0">
                  <c:v>0</c:v>
                </c:pt>
                <c:pt idx="1">
                  <c:v>40</c:v>
                </c:pt>
                <c:pt idx="2">
                  <c:v>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  <c:pt idx="7">
                  <c:v>40</c:v>
                </c:pt>
                <c:pt idx="8">
                  <c:v>40</c:v>
                </c:pt>
                <c:pt idx="9">
                  <c:v>40</c:v>
                </c:pt>
                <c:pt idx="10">
                  <c:v>40</c:v>
                </c:pt>
                <c:pt idx="11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93-49FE-BBC6-1B07F712B8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305932143"/>
        <c:axId val="305929231"/>
      </c:barChart>
      <c:catAx>
        <c:axId val="30593214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05929231"/>
        <c:crosses val="autoZero"/>
        <c:auto val="1"/>
        <c:lblAlgn val="ctr"/>
        <c:lblOffset val="100"/>
        <c:noMultiLvlLbl val="0"/>
      </c:catAx>
      <c:valAx>
        <c:axId val="3059292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0593214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Población poR RAMA (H/M)</a:t>
            </a:r>
          </a:p>
        </c:rich>
      </c:tx>
      <c:layout>
        <c:manualLayout>
          <c:xMode val="edge"/>
          <c:yMode val="edge"/>
          <c:x val="0.19435959882168627"/>
          <c:y val="3.75946911137220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noFill/>
            <a:ln w="9525" cap="flat" cmpd="sng" algn="ctr">
              <a:solidFill>
                <a:schemeClr val="accent1"/>
              </a:solidFill>
              <a:miter lim="800000"/>
            </a:ln>
            <a:effectLst>
              <a:glow rad="63500">
                <a:schemeClr val="accent1">
                  <a:satMod val="175000"/>
                  <a:alpha val="25000"/>
                </a:schemeClr>
              </a:glow>
            </a:effectLst>
          </c:spPr>
          <c:invertIfNegative val="0"/>
          <c:cat>
            <c:strRef>
              <c:f>([7]CONVENCIONAL!$N$9,[7]CONVENCIONAL!$O$9)</c:f>
              <c:strCache>
                <c:ptCount val="2"/>
                <c:pt idx="0">
                  <c:v>H</c:v>
                </c:pt>
                <c:pt idx="1">
                  <c:v>M</c:v>
                </c:pt>
              </c:strCache>
            </c:strRef>
          </c:cat>
          <c:val>
            <c:numRef>
              <c:f>([7]CONVENCIONAL!$N$109,[7]CONVENCIONAL!$O$109)</c:f>
              <c:numCache>
                <c:formatCode>General</c:formatCode>
                <c:ptCount val="2"/>
                <c:pt idx="0">
                  <c:v>330</c:v>
                </c:pt>
                <c:pt idx="1">
                  <c:v>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55-4F76-8593-D15E877515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5"/>
        <c:overlap val="-40"/>
        <c:axId val="-1484311312"/>
        <c:axId val="-1484306960"/>
      </c:barChart>
      <c:catAx>
        <c:axId val="-148431131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484306960"/>
        <c:crosses val="autoZero"/>
        <c:auto val="1"/>
        <c:lblAlgn val="ctr"/>
        <c:lblOffset val="100"/>
        <c:noMultiLvlLbl val="0"/>
      </c:catAx>
      <c:valAx>
        <c:axId val="-148430696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48431131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50000"/>
                <a:lumOff val="50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</cx:f>
        <cx:nf>_xlchart.v5.0</cx:nf>
      </cx:strDim>
      <cx:numDim type="colorVal">
        <cx:f>_xlchart.v5.3</cx:f>
        <cx:nf>_xlchart.v5.2</cx:nf>
      </cx:numDim>
    </cx:data>
  </cx:chartData>
  <cx:chart>
    <cx:title pos="t" align="ctr" overlay="0">
      <cx:tx>
        <cx:txData>
          <cx:v>POBLACIÓN ATENDIDA POR MUNICIPIO</cx:v>
        </cx:txData>
      </cx:tx>
      <cx:spPr>
        <a:noFill/>
      </cx:spPr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800" b="1">
              <a:solidFill>
                <a:schemeClr val="bg1"/>
              </a:solidFill>
            </a:defRPr>
          </a:pPr>
          <a:r>
            <a:rPr lang="es-ES" sz="1800" b="1" i="0" u="none" strike="noStrike" baseline="0">
              <a:solidFill>
                <a:schemeClr val="bg1"/>
              </a:solidFill>
              <a:latin typeface="Calibri" panose="020F0502020204030204"/>
            </a:rPr>
            <a:t>POBLACIÓN ATENDIDA POR MUNICIPIO</a:t>
          </a:r>
        </a:p>
      </cx:txPr>
    </cx:title>
    <cx:plotArea>
      <cx:plotAreaRegion>
        <cx:series layoutId="regionMap" uniqueId="{09076CE1-EF41-48AD-BA52-A657D2CFBADF}">
          <cx:spPr>
            <a:gradFill>
              <a:gsLst>
                <a:gs pos="100000">
                  <a:schemeClr val="accent3">
                    <a:lumMod val="20000"/>
                    <a:lumOff val="80000"/>
                  </a:schemeClr>
                </a:gs>
                <a:gs pos="100000">
                  <a:schemeClr val="accent1">
                    <a:lumMod val="30000"/>
                    <a:lumOff val="70000"/>
                  </a:schemeClr>
                </a:gs>
              </a:gsLst>
              <a:lin ang="5400000" scaled="1"/>
            </a:gradFill>
          </cx:spPr>
          <cx:dataLabels>
            <cx:spPr>
              <a:solidFill>
                <a:schemeClr val="accent3">
                  <a:lumMod val="20000"/>
                  <a:lumOff val="80000"/>
                </a:schemeClr>
              </a:solidFill>
            </cx:spPr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1200" b="1">
                    <a:solidFill>
                      <a:schemeClr val="tx1"/>
                    </a:solidFill>
                  </a:defRPr>
                </a:pPr>
                <a:endParaRPr lang="es-ES" sz="1200" b="1" i="0" u="none" strike="noStrike" baseline="0">
                  <a:solidFill>
                    <a:schemeClr val="tx1"/>
                  </a:solidFill>
                  <a:latin typeface="Calibri" panose="020F0502020204030204"/>
                </a:endParaRPr>
              </a:p>
            </cx:txPr>
            <cx:visibility seriesName="0" categoryName="0" value="1"/>
            <cx:separator>, </cx:separator>
            <cx:dataLabel idx="0">
              <cx:spPr>
                <a:solidFill>
                  <a:schemeClr val="accent3">
                    <a:lumMod val="60000"/>
                    <a:lumOff val="40000"/>
                  </a:schemeClr>
                </a:solidFill>
              </cx:spPr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 sz="1600"/>
                  </a:pPr>
                  <a:r>
                    <a:rPr lang="es-ES" sz="1600" b="1" i="0" u="none" strike="noStrike" baseline="0">
                      <a:solidFill>
                        <a:schemeClr val="tx1"/>
                      </a:solidFill>
                      <a:latin typeface="Calibri" panose="020F0502020204030204"/>
                    </a:rPr>
                    <a:t>3327</a:t>
                  </a:r>
                </a:p>
              </cx:txPr>
              <cx:visibility seriesName="0" categoryName="0" value="1"/>
              <cx:separator>, </cx:separator>
            </cx:dataLabel>
            <cx:dataLabel idx="1">
              <cx:spPr>
                <a:noFill/>
              </cx:spPr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/>
                  </a:pPr>
                  <a:r>
                    <a:rPr lang="es-ES" sz="1200" b="1" i="0" u="none" strike="noStrike" baseline="0">
                      <a:solidFill>
                        <a:schemeClr val="tx1"/>
                      </a:solidFill>
                      <a:latin typeface="Calibri" panose="020F0502020204030204"/>
                    </a:rPr>
                    <a:t>377</a:t>
                  </a:r>
                </a:p>
              </cx:txPr>
              <cx:visibility seriesName="0" categoryName="0" value="1"/>
              <cx:separator>, </cx:separator>
            </cx:dataLabel>
            <cx:dataLabel idx="2">
              <cx:spPr>
                <a:solidFill>
                  <a:schemeClr val="accent3">
                    <a:lumMod val="60000"/>
                    <a:lumOff val="40000"/>
                  </a:schemeClr>
                </a:solidFill>
              </cx:spPr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 sz="1800" b="1"/>
                  </a:pPr>
                  <a:r>
                    <a:rPr lang="es-ES" sz="1800" b="1" i="0" u="none" strike="noStrike" baseline="0">
                      <a:solidFill>
                        <a:schemeClr val="tx1"/>
                      </a:solidFill>
                      <a:latin typeface="Calibri" panose="020F0502020204030204"/>
                    </a:rPr>
                    <a:t>3043</a:t>
                  </a:r>
                </a:p>
              </cx:txPr>
              <cx:visibility seriesName="0" categoryName="0" value="1"/>
              <cx:separator>, </cx:separator>
            </cx:dataLabel>
            <cx:dataLabel idx="3">
              <cx:spPr>
                <a:solidFill>
                  <a:schemeClr val="bg2"/>
                </a:solidFill>
              </cx:spPr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 sz="1200"/>
                  </a:pPr>
                  <a:r>
                    <a:rPr lang="es-ES" sz="1200" b="1" i="0" u="none" strike="noStrike" baseline="0">
                      <a:solidFill>
                        <a:schemeClr val="tx1"/>
                      </a:solidFill>
                      <a:latin typeface="Calibri" panose="020F0502020204030204"/>
                    </a:rPr>
                    <a:t>1276</a:t>
                  </a:r>
                </a:p>
              </cx:txPr>
              <cx:visibility seriesName="0" categoryName="0" value="1"/>
              <cx:separator>, </cx:separator>
            </cx:dataLabel>
            <cx:dataLabel idx="4">
              <cx:spPr>
                <a:solidFill>
                  <a:schemeClr val="accent3">
                    <a:lumMod val="20000"/>
                    <a:lumOff val="80000"/>
                  </a:schemeClr>
                </a:solidFill>
              </cx:spPr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/>
                  </a:pPr>
                  <a:r>
                    <a:rPr lang="es-ES" sz="1200" b="1" i="0" u="none" strike="noStrike" baseline="0">
                      <a:solidFill>
                        <a:schemeClr val="tx1"/>
                      </a:solidFill>
                      <a:latin typeface="Calibri" panose="020F0502020204030204"/>
                    </a:rPr>
                    <a:t>346</a:t>
                  </a:r>
                </a:p>
              </cx:txPr>
              <cx:visibility seriesName="0" categoryName="0" value="1"/>
              <cx:separator>, </cx:separator>
            </cx:dataLabel>
            <cx:dataLabel idx="6">
              <cx:spPr>
                <a:solidFill>
                  <a:schemeClr val="accent3">
                    <a:lumMod val="60000"/>
                    <a:lumOff val="40000"/>
                  </a:schemeClr>
                </a:solidFill>
              </cx:spPr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 sz="1600" b="1"/>
                  </a:pPr>
                  <a:r>
                    <a:rPr lang="es-ES" sz="1600" b="1" i="0" u="none" strike="noStrike" baseline="0">
                      <a:solidFill>
                        <a:schemeClr val="tx1"/>
                      </a:solidFill>
                      <a:latin typeface="Calibri" panose="020F0502020204030204"/>
                    </a:rPr>
                    <a:t>3298</a:t>
                  </a:r>
                </a:p>
              </cx:txPr>
              <cx:visibility seriesName="0" categoryName="0" value="1"/>
              <cx:separator>, </cx:separator>
            </cx:dataLabel>
            <cx:dataLabel idx="7">
              <cx:spPr>
                <a:solidFill>
                  <a:schemeClr val="accent3">
                    <a:lumMod val="60000"/>
                    <a:lumOff val="40000"/>
                  </a:schemeClr>
                </a:solidFill>
              </cx:spPr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 sz="1600"/>
                  </a:pPr>
                  <a:r>
                    <a:rPr lang="es-ES" sz="1600" b="1" i="0" u="none" strike="noStrike" baseline="0">
                      <a:solidFill>
                        <a:schemeClr val="tx1"/>
                      </a:solidFill>
                      <a:latin typeface="Calibri" panose="020F0502020204030204"/>
                    </a:rPr>
                    <a:t>3197</a:t>
                  </a:r>
                </a:p>
              </cx:txPr>
              <cx:visibility seriesName="0" categoryName="0" value="1"/>
              <cx:separator>, </cx:separator>
            </cx:dataLabel>
            <cx:dataLabel idx="8">
              <cx:spPr>
                <a:solidFill>
                  <a:schemeClr val="accent3">
                    <a:lumMod val="60000"/>
                    <a:lumOff val="40000"/>
                  </a:schemeClr>
                </a:solidFill>
              </cx:spPr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 sz="2000"/>
                  </a:pPr>
                  <a:r>
                    <a:rPr lang="es-ES" sz="2000" b="1" i="0" u="none" strike="noStrike" baseline="0">
                      <a:solidFill>
                        <a:schemeClr val="tx1"/>
                      </a:solidFill>
                      <a:latin typeface="Calibri" panose="020F0502020204030204"/>
                    </a:rPr>
                    <a:t>808</a:t>
                  </a:r>
                </a:p>
              </cx:txPr>
              <cx:visibility seriesName="0" categoryName="0" value="1"/>
              <cx:separator>, </cx:separator>
            </cx:dataLabel>
            <cx:dataLabel idx="9">
              <cx:spPr>
                <a:solidFill>
                  <a:schemeClr val="accent3">
                    <a:lumMod val="20000"/>
                    <a:lumOff val="80000"/>
                  </a:schemeClr>
                </a:solidFill>
              </cx:spPr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/>
                  </a:pPr>
                  <a:r>
                    <a:rPr lang="es-ES" sz="1200" b="1" i="0" u="none" strike="noStrike" baseline="0">
                      <a:solidFill>
                        <a:schemeClr val="tx1"/>
                      </a:solidFill>
                      <a:latin typeface="Calibri" panose="020F0502020204030204"/>
                    </a:rPr>
                    <a:t>551</a:t>
                  </a:r>
                </a:p>
              </cx:txPr>
              <cx:visibility seriesName="0" categoryName="0" value="1"/>
              <cx:separator>, </cx:separator>
            </cx:dataLabel>
            <cx:dataLabel idx="10">
              <cx:spPr>
                <a:solidFill>
                  <a:schemeClr val="accent3">
                    <a:lumMod val="20000"/>
                    <a:lumOff val="80000"/>
                  </a:schemeClr>
                </a:solidFill>
              </cx:spPr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 sz="1400"/>
                  </a:pPr>
                  <a:r>
                    <a:rPr lang="es-ES" sz="1400" b="1" i="0" u="none" strike="noStrike" baseline="0">
                      <a:solidFill>
                        <a:schemeClr val="tx1"/>
                      </a:solidFill>
                      <a:latin typeface="Calibri" panose="020F0502020204030204"/>
                    </a:rPr>
                    <a:t>1853</a:t>
                  </a:r>
                </a:p>
              </cx:txPr>
              <cx:visibility seriesName="0" categoryName="0" value="1"/>
              <cx:separator>, </cx:separator>
            </cx:dataLabel>
            <cx:dataLabel idx="11">
              <cx:spPr>
                <a:solidFill>
                  <a:schemeClr val="accent3">
                    <a:lumMod val="20000"/>
                    <a:lumOff val="80000"/>
                  </a:schemeClr>
                </a:solidFill>
              </cx:spPr>
              <cx:visibility seriesName="0" categoryName="0" value="1"/>
              <cx:separator>, </cx:separator>
            </cx:dataLabel>
          </cx:dataLabels>
          <cx:dataId val="0"/>
          <cx:layoutPr>
            <cx:geography cultureLanguage="es-ES" cultureRegion="CO" attribution="Con tecnología de Bing">
              <cx:geoCache provider="{E9337A44-BEBE-4D9F-B70C-5C5E7DAFC167}">
                <cx:binary>5HzZctzGsu2vOPR8QVeh5h3HJ8IFoAc250HTC6JFUphRmKe/OY/nYT+cOJ/gH7sJyiabLdIW48re
w7UUkil0oQtZlStXrszCf9wMf7tJ77bVD0OW5vXfboaf3oRNU/ztxx/rm/Au29YHWXRTmdp8bg5u
TPaj+fw5urn78bba9lEe/GgjTH+8CbdVcze8+c//gLsFd+bI3GybyOTn7V01XtzVbdrUv3Pt2Us/
bG+zKHejuqmim8b+6c2NqW7Np+2bH+7yJmrGq7G4++nN0w+9+eHH/Xt99b0/pDC1pr2FwUQcKGVL
zJXNEJXSlm9+SE0e/HrZogcSKZsKJRCTGDEqfvvyk20G451f/vePp3Q/oe3tbXVX1/BM93/vDn3y
BD+9+Tm/3abtzS9/hwd9cgks8Ph9N6bNm9m0AVj5pzdeXWx/+R8YEdXG+XLJMfMTepf3Jvnx6bLs
22jHJBbBBxQxxJTElDKCbfbUJpweYIGlElJKLAlT9M+3iaNfYYufq2DeIPkz1vj54pXWoAcE9odQ
itvKxpja/KkxBDvgUoGtkCRUcfRXGOO8jfLbX/5uXmESx6Qm+xQ9YxHn9JUWEQec2ooJe3YHJATe
2x7CPrCForBBfts8X7z1z3OYq1/+6yaMqte4y9u7/G5q79JnDPLWe6VB1AGTnEtq21yBV1CO97YI
gIgN24f8ZQbRJv3l7922+sdsEHQgmU2IUtJWklOG7D17iAOGBYENRDChgjNwqT97i5xsq+iX//kH
eQyWBwrZ4BGYcKZgqzy1h+IHinBOhBSSYqG4+vPt8dYDIPzm4HL8y38P0Q1Ybz+4HL9/3lf2og1E
4L1/2aEF+6Hojy59Ne1tld3lM7R92UTfgRVgciAo5TYiNoFVw2xvB0t1QBX8ZxOBOKDg/or9/A0z
ep4UPIx8sjY/vbl8ewk4/eQfgQ08fHqfDKQ/XG7TbntrAAL21+zy7fNr9pQg7BACfoAZR1RIQHxK
IQrC/tzlSBACheSSg9NTIiAa7DrzwxR/Z3FeZ4qfIbSbsp0X/Fvt8R2jHz1gxJYSkB4rTjHG5Ctj
cAHmgMhIBRKIQDD4c+3xMht4sP3e9ni9Ofa898/155uoutnW39Wh6QHHCtgqBjqLAIDVPmcBFkco
ZxhLiiT4/d6qOd8ypee38ePQJ7v1pzcvr9vjkH+thfvU3uXbDtK174rF6uCedwPHhkxD2HyPgGNk
A/8SBJxRgecJspeN6G+b1POLtzt4b/mO187qawTaHbC3eK8Ooi8CsjogWCE1UwU54+0TMKYHShAJ
5ItiguRXydnuBF8NybuD98xx2d5Ud6+yx+tR6EWDMCCUWIAOIRH8DwUKvmcUcqCoTSmR93RzTmh3
MXn3sb6nTbQZtze//Nc/yiqQukJeyiWCvNTGTO6RmDlsEykR+qJ73Kf5f4VVXsa93XXYc57vuFnk
gW3je6yH5BWeX+5vFnZAwXkQaD4YK0wRXP8r7PIo7TxxLaB539Uuf20o36ZbCOa/GfA7UHPgXyDH
MIWQzSX7Qr2f4B9EcgrXIBxIyr7mX879jGanfLWnPw59skC/G8kfvu3/eT//pev2OUq3+e03ULC9
Wf1R7vZFCL6Ptfsa8Vdkvt6msESQdP7OQr1O7AUWSMDf58AJuRsXbC8RB0SEHSMhrQP1Qn6dy0BO
9Yczep5HPIz85p3zMOJfa+NkJm9AWguq77tujN87NBKMccjGv865BMNwiUBK9sy6HX/bpJ5fut3B
37x6u4P+tRYw3f7Q3H3aRrffF7RBCkYKAWuVUlCGn6EiEoRASKvneLvPz462P1x9w5yeX7/dwd+8
fruD/rXWr4ji7ff1PUKgFoQgbQaeyCRkV3vhViAK3BIoFfk1HH/B6y9y/9kfTuf5Vft13Dcv2K+f
/9daq+Uv/52b7rs6Gj2gENegVPV1aqgOMCjukBhCcYYBWPK9RPlbZvP8Yj2M3Fuuoyg4+Dr5efj0
3mKtm206M459vXJ99Uq9kh7YiIOIg2Z1DqL91/xeSMVB6sHAFL8Cm4fp/Q7teJ0ZXk54Hr5rzxSv
z3b2eNifK9CVbZR92o7fdeMecGBdNqTwkI4iW5JnIgSHEGIjyMxAjt4PEWDjP57S88v2OHRv+768
bo9D/rkX7sXZPXlSvJvBvLjr753wqQLze40VAETsvoTCAHMwR894IciwXIGg9+xq/lrgfnk6Ly7m
c6Xx3Sd80Sj7wPNSZfx1vrb36Z0M6cF87rbZevcdLd989f7pIYXaG/q7udIXW65vf3rDmEQcQ+le
gDjEFUQDYNQPfTPzPX+90fM1+xdvcbetm5/eWPd5lIR+CEbIF0b35of+7rdLsOKCIFDb+axfQgqW
m6oJf3oDOwbqRxwSewF1YZvYEJ9q0365RBhouwgROReiCCcPfUZnJh0Dkz/Y8teff8jb7MxEeVP/
9Oa+RlN8+dyLUy9uthfQzDR//P8IZFUZ7wbkkq50gN3otmSntuxWXR44VDZHcSUvGl4dTkmfaIGC
46kiq8IUOkXZ2z60L0gSrRt7PJJF/xFEiMjruvCGDxXx2Fjo2NRnNLWOhiC6hDg8aRy8Ez5zo9Gs
gphvWllcjRjVTtI1rmxy3Rq+qskyHS3jdKF1WQWTpkUZ65Kp076evCQOUj0Kesh5uCJJ8bGquws+
Sl2U/pon+UkclEeh5K4JUazHJCkdQttEh357OlrtCZ/44UDlpV1mn0LKziY+nMbZeErqxrUoWldF
sKry0Km7fNO1qtJ9X6ymftpMVXNikqRY5jR9Nw59oFXvcz328XuVNh+SNj0No+SypAVzhiZambw7
i7C1qti4RPK2qIyT9bWjkloTv3aLItJDZ+kq4GuK1GawyK1gnWOLdgUrf9zL6KTru6XFA8e3J29A
nVZBHzp+YZ+Zbno7xO1JMVneRMoz2E+rfELnbTMtwmn0dnnEk31zY4qxioLw1xa1hx//88pk8Pu+
eP34j09/fAy1s988FLr3HPOp8PGaiy+79G/KyLynISgi6GGDqPmyGz/Gs0ckeBz36LugnEHZADyR
QFLN4ZaPvgvVMQRwMXMrBaW0Hd+FuosQCnweyp4EU1DYH3wXSNhcj4CiGscgRONX+S6DO+35roSy
6kzfOPTtgZ4P13d8F3U1aVNfTW5snXZVetgDo1gyq+KXJi+uJ8PzzcBF7Y5h2Lj2mBaHcdj471Pq
NIGUjrHVdFSpEXvwmOrQHpLwsLCJcRqMbWfgU+laIQ6PI+Vvy8CwNW1Vfo5SOnp1RzIdy/6qT6Q4
s0Qvzuoc925p4ssq9XvHUvV4ZeHJnCQtuWK+ed93UXCWRZZa5wM2bkEBTrqOiWNDA+40dex7kmSR
23NrXGRoKE4q6NFcAjR12s5adBJ0fuKWOAjX7XU44uw84EF9bvN3VNaFS0s/cngT3CahyXTdBMel
kcfWW541H1lH6FHB6kNFUetBfK40U32np95Na/s6a2XsFmPNN4Ft8DK1ytOsGe3DfCrsw8mg0M0a
tShReJmn0wWnYjN1gR5jVWteq9KJujTQoSpyd/CDRmOTEKesUOmkdSrdlodyEYou1FYtY20ISXRr
lfVJX2MwNYnUws/fFx2LL+1soosqtNQhYJFGvKw3E4h38Ph+d3z/RxSNgZtSvBR8MTHeH9//MbTN
aqJ2fGhxPizzStl6TMdLMVrZhRmVW7cqOoyTZNgELb7t+iSFfVG7VlCkl7LCl51fcA+U5vCQdBG6
yEKjGSUrXI585Y/DoDvATJ1FE+wKIXLNbV8chmXa6BL2ua6qsdeGG0fFtLjoTPmxM/GwsQWLl2QI
Bqceiu4oaO3zPuvlZetXLkzo45CpZGmwSHSOg2CtSrYI0rrYvB66jn9r2X0KV/fE4RHLngc4oHmP
H3nxRjOzefjYPw4GAaAe8ewLs7GFLQChQJLAAljEy5C4q/P8wU0e8VFApx/g49wWBIQFCMwOPirQ
J6FxCFKYL5ceuQ1AIIUuYmJjDsgCbcQP+EgUlHNBkEacQWMl9BL9Ru6exCgge7/+/ITbyK/xERRS
mMZMv+ALgSo9wccaxz5UQX0Eful7jIglArrSo8lL8wtUC8f3s8sEICqNqiO/leBnZCVY5PgyvMmt
yG0MWzWJuGHGLhbEtxajT9ZB0Lloap1Jjrqh3BGTcBtu31aWPApLs8ipXKGBbeKsXKdp75FqE9BI
syA9t1MAK7TwO7aYzKArayTalKlOR+JYfvkJM7FMZO2V2HdLgMI4jr2Jg/93ycJQf0FjfxU3xLOj
yIuD4DQN/Kue1l6W+NtKjOcBMBzbZgsFtEn6aa8ThtaWzzaDX6/SqBjdnqSLbqwSNxf1eZHjdcmL
9z4LdJ7Tmx7hE9VOXi7NbU6tjV8GToA+R0l9FZFhyWi9klP6oZ7aZSfSjU3k0TQJHZJgkQSFw/t+
bY25bnxcLkbZn7KUe9zH7tB2V1EeAqgjLyOp2+DI5aM6yvwQyE/nFjI9T0Pjskw5fCh1BTaKi3QV
58miUkjbrF0maXtiZeMHvzYfg45e+yzStG8c6rc6wGrZGKH5kMV6GMMrQ2Lt2+2iUcFh2sfLaWoO
JU+WZZi7bS+vy+mzovlK4tANWH9o23Sl/P5twfOlX5SricdeGleLHHcXbZVuh4EuJgsvkBhdbgYP
EyCHrNUjbBWLo5Xf4LXBymlQ67R8cGX7LlHEC2J4nM5aYhath7yBWNF5Ucg2rZ+tA4IcX42bAhkX
JdMyyCfHp8UCNWaZ2MFiQs0ibkY3R9l1UyPdsPCmU9Ip27JyenI6qndTIZ04t3RUTcvXQ+bzYPjP
C3OQRUEjPoRugCOAgZdh7qERbB/j9u7wiHEcxBgBZVTCodN/7jF5xDghoe1bomc4IAOeBwoOyGo2
hY5BGLWDcQA10GoAyT6G7vDX5W/zw+1xQA7NLY8PDw2JuxxwTCKexFDad8cmeZck2RrYCxc+ZEh8
vAq72NYZsBOWQLIRpeBsYxASt1J17jVFV65VYqQ2uLkO435wsqpOgdb5wwJRO3GzCCMXHsIJ7MFh
LNUyryYnb33qiirZFJFcVTy8HLNbu5aXFumI7uvSOH0nzHVW5mbFhuCWZBRyJNsp1CpWONQ0rc5J
Ir2gUA7t+2WDM0uX/nAFxM1ho3CEH0TaClWuq96+Hotk06n+hJFxqarIRW3rRmlRuqUt70zFJ11O
2XUWVcdK1sfNVByHtWj0EAXvIkA0bZfmKrQBblNLLrO8apwiHE95XS4SCfjQRtUhwraGbuW3SlhY
h1Z97QfqyFb4Zkx5BkgyUrf1DXNl1r9L5ATsMnEKAE7h43Us23Mx9okbyGxRNO3opmW78gF0k3Ja
yy7qdSHlJcpql8biXTnQ42wQ24BUHpywuYoAxjHAudVRj9pyZQa1wAD3VsJ1BPBfQBgA0DhWsX1Y
VeYTirMVaIdEj/BECgIJQYtslO/Cgr0dm7si7jyT2Us/C06qSqyaNF/kRhwVMbrtEHcHxZzOjMAt
G8dErVt29noi/qKhXbEYWnrjJ/Fx2Q4G7BE5GOKhgriYQHzs0fX/BygzIwCa00Hx+/ml89Ds8BXM
PL3FI8zMdQhAAxvbUoEUvwsz0MplC+hcItAXD9d2Uk0GuhVckAIrKm0Kox5hhnA4pQW6P/CpuSXs
dVRqhpF9mYjPpzrmQwzQTAJUbxdmrFxNaV8x5MZ16Q5Vd950kJf5MTphjVALxRonRaLWpm5SjxTx
cdRXi7AoLnk3I8rkxGOd6VSAZmLYUvj2xspSd6wHpyuvlD0VLmQDn4e8XmILQqsq+6squW7TbqPm
SA9yCSO1TkE+aeLCSeo7SFSWIYgrJhvOUhqvxq5lTgDySzzLMLj7MKr0vZz1mWFWajKQbExeFcsR
RJwRxJxuFnVoUGsUFRs2hk4Jsk9s7HVVtm4eo1NCptMA5KHMN59S37+MMnnoy+7knmTNetIwK0v5
rDEFIDZZuDqKLHNS1+OCMHtZJhmkgmnfuxEtR/DlxoEenruekGU5ZB+Lzkinz/1KG7tddzn9UFXd
bWGRRRDh0zA7CoU5ZYKcFjTRJh4XOM+vO79a1hJXGso5tqf89m3bkhXN2QXLEydJ+RGpZKiDxvi6
DopOJ5l/x3szE8FukSjrrmuAMbbBIvQn7VuFzurhOrealUD5Qqrsgy/9NQriLZLmkKDu2PSfUHfV
hYM3DURDM8lNa1v5KqCtue6TzDgiqInOcn5ZkpsaYoEA0LFotKl8Sl2Jswk0xVT3sndGgZ0Wd8hN
6JC4EBSGRVsUqcZjNThBU10zk4CGl+TlOo/z3ItGYbuj5K2b5lmkM/y5YQDPfOqvimTQiYg+13ay
tpKud2yeXLacuQNw+9qfLlTDl5BdeDFwowQ4UtcKB1udlgLMFld6jKTT5XylwnJFsnTVCHk5cObF
UeL1eXU0lAFAo/roh6EnfdttQ7ro2/La4sWK2YnvpLhYpFZxRK3mParU3b8/NNpQD4dSFRwDYfMR
kJcJ2G4/yD447t3kERyhoRUOGtgEJPo9Cgad7DagItRVIG2cj2M8pJkMWpuoAqcCYR/6XXcldGi7
mA+tQEX0vklGvgobCXoGG/dmvouNZWuFZRgb7FZDNWi/I8dxK4/6ePBq6TsJZBddIbXf+kdTm28a
SJ9QZD5wSKeiYFqOZXs15L6T8wyIRHUrIQOjHTmJFb/JylA3QDZSIB0KyIfdtsy1M3CtslCZbid6
k1EfcKe+HgagejwJ3qGSwIX6sK6aaBmLUE9D6mWSjbrnaB2m0VEeFU4ZxaXGvN8GSdU5cqqvTQbK
Tipk61RmcuxyqNwujahO8jDXVpCuiDkBfc7X1Vj4wGmMAWQtzu8pnUh6WwsmdICiUedlTDWPWKHR
EINuNn0ciIqPmr6JtI3yXNNErpUdL8ekdsgwAqbZp2nWLDHOPjYTX7IQL5o8W0YqLXRNm3WMMxDJ
8FaOHO4HqmaZJ5rZ/VHa5ZdlXG1kYb+HHAmKBGmyjuLsOq3zhREg0/mmM04Awhzw1hG+odXJWG6Y
zd3QtxdVJJyg4OeT7d/ZLF7koQ3yVpCcjH57Pdj+dWWLQYNW6WSQf07ZqmzT1SQzd4iRngshPEuW
ud+5KeSyDHLaGnLbFHLcFHLdqIoANTpQP7EbkHQF+hkcbALP+bVO9kTz2FWXdsWmf25d/hlBCloN
gZmAGIMk/V2g2G313QeKvZvsAMXc+wbnAe77/Z8KUnBoSygogAmo8sFJ7h2kmI94yxkpgEXBWOA2
OyxqVrgUHGSFUxVzM/0rBCkinmNRAhr3qOQAlVzNSLIj2EddmdVFAElVF7iCeFyeMKzrbCMuQQWy
/OMwukDxup9W9QQ+12+y2RPHVvvVAvXuyBZR7hHQezKX+l4TH3X+oR06+P2Y6qI4BTmjsQ5tvsnL
K1l/wuEFqNmVuVLINbXQTIzg35/mWw8d5EXFLcntNWoip0pip60SLSvdFm8LmejenPHQGeN1EB+P
Cjb/jdV4/uQF/UU56ZhoBBpF5AajY9cacrpcHkfTB6vdCFDRoLxVL2VwCh+wIyfIdEedOPIm0PEn
jxldwq8udFvLo5mrQIOpnMZfRvAn+A5aNNyjwaJIL8ZEx6XbgUOGwOq0ZG4QQ97lwRfAJZtC+e1z
yNbAK9LOYcMGShoglsnIUZ1uK2ewHRk4YXVohJPHmvnaP+x8PWWOH646y6kh/Wndzncb3+0anRau
OS8uARDKcmGTJYAkntzR0jjTCV4Q7BV0ZcKVmNyp9Mj4FmQbv3Uny+HFAk9HAHWy9zKobvZnlX9O
002BtapdkQHPc8EKkuuUHQ2ROxE3q45Iv6gg9W5dqB2A0aguWg0jxvFD2uqhP7HYuinWjeVOxWrI
NYZfZXoSDKvUcu0EqhSu8K/gxwhmawFK6gYmtjHXse3B/eLEkdaqiRb+GT5JCtg8l/nnOF2lte9K
ny9UOkIFY3DS3HIqtakC7ELdY+nH0ecuHaiOimEV+5cDEHTkf7Kyd/BiCl0ZSxfiDFjqskjP1HSa
A+FrW69MQo9usrzXETD90QdFv4j1hK7mvwDsdR9chN2ki7HRLMbLnNVeS94ONjtVvDhMcxACguiw
KfkyYbFG8UWGFrnloS5wBlV6I863aEPMMjdeVd/FAxQeiEutT9k7Ft0k+HoiXlsJXRaX07C0pnTp
m8qzB9hd9sJ0i1EskvSOj8dW907mJ6p0k3hVTGfBJ/8uGEHAdAQYdwRNdSmgvFK55FKWCxZqnDtW
44aHchUki6hdpYUzgUHwhQrW9iY7NafZZZroOgSCvcbhKktO8zseO7Fx4rtR6KpxUeygi+F0ZJoy
3Y+w8T1gscONZUEM0fzEDnRwWizTQxpqEjhwqxDqQ9hhc2F4VUHdR+gefmcazAueaULHmLM6hINz
i+HUbEQB6flibM+gjtQ2Or7Dsa43/t0Y6CI6swPiWu06MW7KHEbcf/vwAzwS5DooEAMllFC0fZmn
PnSd78We/Ts8xh44UsVAJIRyyH0z3W4Gzynk7l9emgG585NiMXx4rgizOa8m82HMh9gDJ/wgVs1v
B4AK9Nzp/YrYA+2NX7PU/anvxp7OrzGJfMi/urFNFuGYb4qS3MV5mnhBxHUYNdugSjxCAj1Z9SIX
aoPU9D61TOlYmBMHOkYu2pEsx0KeFZX1IezsRVxVt3Y0bSS2IF8sjxHJcreBKDF0aDMmdBX1MSAB
RIjGJpuhmdY+bo6mHFL8Dl6T446DLODrGqzbIfLy2FrxOgPJ0grPJr898/kY6SKQowNvnThWrXKV
dR2EodNlnS6M/yEK29QxdXw7gbQ/SrS0u/J9WKWffIKZHurGq41Zhulw2YrBKaZmTYPmcIwmh9nB
jerVtSShcVhh35YGnXBceok/uiq3b1M+AGCXPtFBHXca1PwbS9BMF1w5qv1sRnZtptwrVH1urGYT
TPFi4nIZJpPXBf4pzcRZXrLzrA5Sh/TSpdxa9PboVDbUAkSvQDqgq4CLZYVBVG2nft3b4PYdh6iK
oTZSeJBNuJVg56wgR7kZrxgpDrsae2mKAHbj2Mmr9qr3ozPRWVuVc1Dxkk9TMV2HrbyeMAXGHb7L
xNTqOu9OoqI77Ky8dMKceHiY2XYJkVgpV8QNVIj6kwKl0hmMWYGe4uCGuyMqPJn3VylBJ3kSrCAH
l2nrVlFxDAcQ1sB7c51PUEivYeECwk6K1txC9TiDYJu6Qxcc1aa8bpr4rTUE1wRHR6STC1P1iUNw
fGuV2egkWX+NBQo18qfYBcwenDYaEm/gfQXI1qxH1QD2yajQoL6smaHvCtCKCzuydGC6JW2k09jS
67PmPEMVdOuEn6pmOJ5AwZhAyfDr4LC2xgvmR4dpV619FF3ZTaEDUEBoaXlxJq+SRN3FoJBEQd3r
GDSTahZPrBpkFHsWVGJQVigoLASUlgYUFwnKi5glmGoWY6CeDU0XyXUOKo0BtQbqX6fYz06x3ED7
xKkBTacEbacFjeffHn6hQANvkYCuNxAsf18meDz4vYe/+7d4xF8o9YI6C0cVf+um2ynU0PmlDfc9
PICwDxIBvKmGztEA+sAZnk9TP2Avg+7w+ZUtcKsv7/V5BfYKyC2+Ek+hEWh+EQwcLbXntGcXeqtu
FLJpc+wWVnkInXGLxp9O0/tSROEvGxDhNG+KqxIaOzRuonfBXMCooZIhoaJR+tUxy/s1JOtOD80+
uuysuwgKge4ElZDQxK4K0LKFCsko003O6HWcBwY8Jo50GFgfLPAaEWUFpLUDKLDgUWmCKg1v6Uk8
PwTtrfZp7A6UgAu243Usy9GJ6+yWdihxJlstKPjtxKLrFvy4AX8uo8CHZF9BH9wEBeyiDKGXzc+h
B5Fbrc7TmjjFUEnPDvLaiRk8U0ymYJmFlnB4zdV5UIejtnuSBKDigd6Qz8qDAAnCikGLQCBKzG/Y
gLaS6KSvpnVW2iMkQxCaQA35t/cgSFHh3QzwViEoB0jYyy8TmCfnTR6bPffG77oPJrBL4WUecMxl
fnfXjvvA6wQUHAOGo2dzx/mOBxE4XAB9qgyBkgaHXnbpC3SwwxFC8C0KbwmB/Pk19AXeifSMD+1N
/YkPQTIdZ0mEXGtg6zoezhNJ1jF0BUx5exgxtUWsOxw4Phr6FnnAuGrNarMQSXvcZ/gjE5DYkcB/
G5rOiTuxiEi68Yfu2BcCWp/oNkL+e5AGViFPnTiroI3BtGdhP6xYKi55AuJxO9kul51DzWc4dLLI
i+rOVhC4pF9etjKHD2bHvqEupu0HRLMF5rdVbblW0UWa4/QsMmxjIFUzfrdoKsspM6AWg7XhKDqK
06MQmmFjaIqV0BxrQxY598qO0DTLoHk2gSZaDs20Yu6q7aG91lJAlxLWfAyD4agiwdqA6j2UydvU
NhqBLiWhUdeKG0gloHUXpO4LBq28ore030N1sianNJa6IoUTQbNoB02jBppHGTSRWtScldBUqkx9
UkCTqQXNpjnxE6dEwF8yCVlj6o1Wc2LH6VJG7WZC/JpF8iqQUJWMiNiO45TBHMb3jc+FOyb9mufJ
MQ7owud8kbS9O+VKl4Y4Q1x5Ud59hv7g2GEBgwcm05Kb0UVBsyhDNTq4bM6ttnCTevqYsTwGRLLe
Nn60KbLyY9YHRxWSpxYyV0XTG6e2K1dSCMddc1rCF441XdLKuhDhuEjt3OgQoncBsCmDfF1FbFGX
xMspP5F+9SkLqpNBTLfMtKdIwMsYfQvfcCxP4gq6eAYLisCKv+cYvbNr/zypIduaeOoh0VNntJRX
Q4mJtNBZ1FQ1KKrQ5Wui+KgIqHFIgoyGFsctzsPOgfou122fp//2aAZpD4IGeFBb4V009HfTsYfz
QU/pwFd3eMQzaCGD4ujc1b9fMoAMbc6tBNQr7l9v88AH4FSNJHAOA7rF5hdk7AqBME94zwiENQbH
+4A2vA7NAE33GAGcOgColfM5UIrtPUYA7RdZP43W5JZz43ropwAvKXaGMTsP/ei8lkAfe/sM4WYp
7HTQTVndVmY4nOKw1u0YQSsYVLEK0Oqn6jQUkJEQ4tbQAVpNoDi16mg01vuyAYyIBj0F134zfIhi
/L7k6H2o0DGQs5O4ty+TLHGlat6NxfQpNt0RHf8vd9ey1DiyRL9IEaXSezMLSbbspq+bBi40s1Hc
adNSlVR6v79+jtxgbAO+Fl6MYzYEIKNSJcqjzJMnU90Ny/IZFdIPSdVWPOYPqT6YdmKJwi4ZgSKB
s/9pVn8t+dEyoZIrJ3puk1Rd5Kz4ERsqirDydWXoM2Lh4pPmq9noXzVJQ4JVeTxI3Ga88yFpg65t
9IYabtHm0SrVwWUZIZQNGXsgGfZphgggoEi5qeBZQzjmaUr+Zzw6ngIPhBzoQW/SZREVyBoDkDrw
U2RXyJ2swO5yCPzSqr6Te7qmerkiff1XClcnCZ2VcH0LEJCPWhJAghixwQRIaACLAaBRADx0gIgF
MKkAKvmILoGc3pWAmwSwo7Fg4Q/pQkpK7KOloW1EMDM3l0kpraRQmSmh6mWKvsyJNQ8Ta2kK32mG
9FrxFa9W1Jng/W1sSFeKBqFeXve3LWsVqE+Q1hHtW2boqRuKWrebTrSI1rR7v1N++aX0H8bV8UGB
QoalfCsZcFQL8Hgy6uAhgpLQNcb/8QAN2oDsqghuaavhf6j8YAaCTxrOhpxepUJbMEtk8z6y5hWz
Hjoz/cuPboSVf5XU+ItPImIXhGuzhPl/VgmZh+1IUYLDSknsaEODAnfmSYgBbFE3bhGr11qjWbbZ
PRUx+ffzTFDEWujwRssP0ALe/XGY9tpAt49skPXvn2IH2TBbE+WIZ23tXqSGCrZCt9NadoscaK5B
O+FYRtXQQbTXlYBkHQehEcGvAcXTpCLqe5HawaXvRmqMDlInaCW7CO6FrbQVsgUIEWw+rIxCQNWJ
emJhxeroNgUY2qHhkEeg94CFPyO+trLi0ahyx0dC3iQQwebQO0SSape6jzRJLJqSe36O53PQmk+i
QyoTCShCGgQfOmSefF4MMYp6kKpE7VXTRWvFFzPSpgXY+Achf6eMl05t9v0IudDKoj8itpaqwu/L
CmKOYuAjoxugTMkDl+SKw1p5peN7Cm2qkcbQp0FYUlwl0K8xfm+Wkl1FFiQBUGZqw7yMtFnT/pfL
EIxqkA90t1qESAEUrNwWHnZv1+QpoI3Ta5HXD9U8I5YrssAVbYoywK9kkaGEMdTUbYZh1obmsiIQ
3WmZA3UDDDfYiUGdnAunpusWdEmuURs9ZF6ZBk4LXddAVI9y6vqWumxjxVZYbschjuWJ3RbUI21w
TRKxUEP53uLDFdpcuFuGxXcqm7kbQP4BRtx8pAZftZmMCiqNqZvk6q2WS6ukAPahPastVdSP/eFH
pGuLJqyuVZp5QcWEY+TlsiP1kpEhsA198HKrdDo/8lpiLeWx/FuOheB2LAlnqA2bcjTPc9CAYiwb
SwMKyDoqyfpYUmajXrBJ05t/fdpH0DqqKxr0plCcHsUT1AD3B9ZsU7/Dc7wCCvI0kMwqRseN0dKe
jB89TFBLoHaKeuWmA2obLEHIBsEFqvqg1MmG1N6yJzoBvzNOdzUxChhz6CYFS+P2DoIlZJ37298F
lB6Cc1oamey2ad/Pqc5NxNuGMbcYSGQT1HGJgLvSOnNm6K3iBCno2ljqxbXcQnWJx52COwp0RTYS
Fy1YycoQrogKYVtRsW57YwWXWA4hBG0GQ3U0zrUlt8wbKTBWdY4aP+jEJOu+ouduBapG6YFlDRYX
wnRqqVsPpv/TMtlcJ+2DmQ+aDRmRq0j9PdPpqpY0t1GbL6QMPCLSb4EZWDZocyi0eCPmsbAec0nL
oL6KqG1SFjvUyvElKNdyjeyylhLFlhKjuxMlZbdhSV1EL1CVBEgkI0cttYUeV794KkHRlDhKFsxU
tQePLH3JSOVGMfMaX5kX8l1lyddwbmR3ALhihDoFmNcB+0xgYC0Nc5o3vS0Uv3B081vLH4cRNCnQ
swaKMqCplBKXhjLqobqXZ+YXU0bcaqKgyks7yKSnukoSl5PIq4LmexBQ02ZA74GDowKa60B1yNoe
OV+H4c8LcOlnHca7LYrbLtvx6Ka99i6dHW1c/uhDL8zi+yf6uOcRD/eDiOGQGt0LOjbLb5qqj57y
9X0AnxkUihV3jPa5Hb/tD317nqNbOLCKfCAWOdcqkycJXqBR3qTN5xoFLOCkMSP/vE12vee19Xey
HTADaPsGDXXqoId/3gpvQWSvm+SQYP4EiEyfEX2ZVtnX7U++T2Do3Rtl+uTGi7TKsbkZn7hXpr9f
5CKtciAGPvtemTzx7zKtAsr1o07kT9wr0NpMG6N3kUY5KGmde6tMHlB3kUY5YI/ONcr0cVqXaJVD
8dbZVpk8//VUq5yQAWyzJydk8XqTN7Gn8r2RTx994CVrent8JyvaxnV7nx5HL/++gN+ZwvjzH3tj
wOgmi9k5+pLVbFZ7/vvnbb69gL3FXvb28ssFeyowBzrsNwf654v9PVxqAnWzyTT/zwzpY0udLq85
d6XT+e1zV5rSWXTuWlOmZZy71skt6+cudHrX6rkrTentOHet12Hyvx16y4ceTn179fcjb1I85lQn
Km7O3dDJyuRzFzq55n58ofeAcssTvYXPF/7nvT/bf0KMn9i8rfOPvwEAAP//</cx:binary>
              </cx:geoCache>
            </cx:geography>
          </cx:layoutPr>
          <cx:valueColors>
            <cx:minColor>
              <a:schemeClr val="accent3">
                <a:lumMod val="20000"/>
                <a:lumOff val="80000"/>
              </a:schemeClr>
            </cx:minColor>
            <cx:midColor>
              <a:schemeClr val="accent3">
                <a:lumMod val="40000"/>
                <a:lumOff val="60000"/>
              </a:schemeClr>
            </cx:midColor>
            <cx:maxColor>
              <a:schemeClr val="accent3">
                <a:lumMod val="75000"/>
              </a:schemeClr>
            </cx:maxColor>
          </cx:valueColors>
          <cx:valueColorPositions count="3"/>
        </cx:series>
      </cx:plotAreaRegion>
    </cx:plotArea>
    <cx:legend pos="r" align="min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endParaRPr lang="es-ES" sz="900" b="0" i="0" u="none" strike="noStrike" baseline="0">
            <a:solidFill>
              <a:sysClr val="window" lastClr="FFFFFF">
                <a:lumMod val="95000"/>
              </a:sysClr>
            </a:solidFill>
            <a:latin typeface="Calibri" panose="020F0502020204030204"/>
          </a:endParaRPr>
        </a:p>
      </cx:txPr>
    </cx:legend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_xlchart.v5.5</cx:f>
        <cx:nf>_xlchart.v5.4</cx:nf>
      </cx:strDim>
      <cx:numDim type="colorVal">
        <cx:f>_xlchart.v5.7</cx:f>
        <cx:nf>_xlchart.v5.6</cx:nf>
      </cx:numDim>
    </cx:data>
  </cx:chartData>
  <cx:chart>
    <cx:title pos="t" align="ctr" overlay="0">
      <cx:tx>
        <cx:txData>
          <cx:v>Deportistas en el Quindío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2800" b="1">
              <a:solidFill>
                <a:schemeClr val="bg1"/>
              </a:solidFill>
            </a:defRPr>
          </a:pPr>
          <a:r>
            <a:rPr lang="es-ES" sz="2800" b="1" i="0" u="none" strike="noStrike" baseline="0">
              <a:solidFill>
                <a:schemeClr val="bg1"/>
              </a:solidFill>
              <a:latin typeface="Calibri" panose="020F0502020204030204"/>
            </a:rPr>
            <a:t>Deportistas en el Quindío</a:t>
          </a:r>
        </a:p>
      </cx:txPr>
    </cx:title>
    <cx:plotArea>
      <cx:plotAreaRegion>
        <cx:plotSurface>
          <cx:spPr>
            <a:solidFill>
              <a:schemeClr val="tx1"/>
            </a:solidFill>
          </cx:spPr>
        </cx:plotSurface>
        <cx:series layoutId="regionMap" uniqueId="{E5A87693-08F0-4D3C-B93A-2F14D37EE809}">
          <cx:dataLabels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1200">
                    <a:solidFill>
                      <a:schemeClr val="tx1"/>
                    </a:solidFill>
                  </a:defRPr>
                </a:pPr>
                <a:endParaRPr lang="es-ES" sz="1200" b="0" i="0" u="none" strike="noStrike" baseline="0">
                  <a:solidFill>
                    <a:schemeClr val="tx1"/>
                  </a:solidFill>
                  <a:latin typeface="Calibri" panose="020F0502020204030204"/>
                </a:endParaRPr>
              </a:p>
            </cx:txPr>
            <cx:visibility seriesName="0" categoryName="0" value="1"/>
            <cx:separator>, </cx:separator>
          </cx:dataLabels>
          <cx:dataId val="0"/>
          <cx:layoutPr>
            <cx:geography cultureLanguage="es-ES" cultureRegion="CO" attribution="Con tecnología de Bing">
              <cx:geoCache provider="{E9337A44-BEBE-4D9F-B70C-5C5E7DAFC167}">
                <cx:binary>3HzZcty4kvarOHz9Uw1iI3Bi+kQccKkqlfbFsvuGIUsyCW7gvr3NXM7FXEzMI/SL/Um5Wy6VZZ9W
hPvEnLYdcqhYYIFI5Jdffpmo/7gb/3aXPdzWb8Y8K5q/3Y0/v43btvzbTz81d/FDftsc5PquNo35
1B7cmfwn8+mTvnv46b6+HXQR/YSRTX+6i2/r9mF8+/f/gLtFD+bI3N222hTn3UM9XTw0XdY237n2
4qU3t/e5LjzdtLW+a/HPb+9us9v67vbtm4ei1e10NZUPP799/qa3b37av9dXn/smg6m13T0MpgcM
C4dJhDAXjFEu377JTBH9dtly2AGncI1TW1DmIGL//uEntzmMdx9n9Ot//v7qi1N6nNDt/X390DTw
TI//7w599gQ/vz3vdHH/63+bt189/5dPuzNd0S4LG8Eaw71MZvKPGlZGN8b9fM01ywO6p48r8tNz
q/z9P/ZegDXae2XHcPsL+s8ufTXvo9s37cPHW33/Y01HGUES2RIJ4VBm469M5wiHM8GlTRHH7Hcb
fbYczOnqD8zpZdvtDv7D1tsd9O9lv6rT+cfb6cdaj2NCMGAHQuBggrxgPQ7mxYjayGZfmQ+c5J9P
6WXjfRn6h033Zcj/bcN9c3bPntTexZhvQumrkZQySjlGzCbS5sjmX7kjF5JLB/MXrfkb5H17Ot80
5ktgufuE31yU/5NYeachwjULlH9zKcBVXhnkuC2FsG1GbMTBCgCF+0GOUM5siHFI4K+D3B+Z0svm
cZ+GPtuBu+Z5dgGC/Jch/2aGM/W9+fgj7UacAymxsLnEDFEhsHhuN3ogACCpIx3EhI0YdX7fNL+R
k1//959P6Rt2exr6zDw/v/1HcX+bdXe//jc86LNLi+WeBu1Zzm/K21//B0bse5x/+TI7ec5Wdvia
RewDihhiUtgU4r+9hPXdvczpge3YQjoCNrwgTNI/f01c9Yq1+EcdLY5dvLAa/7h45WrQAwL7w5GS
Y4ltm+IXMRfWCglCJUf/isWAUPkSIH9ve7yevX5zfzhA17FkDl7cATmOvbc9HHyAHQlkXv6+eT6j
7J/nMFe//uddrOvXuMu7h+Jh7h6yF7bIO/+VW0QeAAHmgmLMJXgF5fZzf3EARDBsH/IvWxBlsl//
u7+tX+EzP3CDoAPBgHhKKbAUnDIEwXQXPxzngNkOgQ1EbEIhfQCX+rO3yMltrX/9n5fyvW8B6g9c
EFscSITBI2zCmYSt8nw9JD+QhHMCqZSgtgME7s9fj3c+AOEfDi7Hv/7XqO9g9faDy/H7l31lL9H9
c1Pf2zp/KH4om7PJgfNItAkmYDWb7e1gIQ+ohD+YOIgDCu5b7B9/YEYvk4Knkc9s8/Pby3eXoDI8
exHg/und+2Qge3N5m/W39wYgYN9ml+9ettk3AZ8fQHKIqCMA8SmFKPi1gOMILjg4PSUORINdZ36a
4ucXXyHePI189tQLPQLRq+oWgz+78p31+IG+DGoWwQIED2FLUKxsmzx35kXNcmA5IDJSB32tZj09
1Q9bj2+zgafP2tser1+Of6k/N7cZLA6gzXeW6NXZGQGCJgFcwWm5w/YQGIwGwqMAf4awJb7exOBM
/3RGL/vz08hnW/V7udnTiH8vo+WmaIFTRfWPtRvjj7owchjjAMNfO5vDbLhEwBdfsNvxH5vUy6bb
HfyHrbc76N/LgB+7h+K2h0IA4OoPczxbHjwmTZLBXwq61F72ZCMM5NkhgKQSYNMhe6mk+mOTetmA
u4P3DHi8cddfh4/dAXvGezUD+mY0lQcE5PQFijhURfaCBz2QDhHAnKlNkPgqs96d4Hds9OrluOzu
6odXrcfrQ8g3FwSw17YdUKkF6Jo2hfxpb1HIgaSYUiIec4X9IsOftSbKTLd3S9Xp2dYBkrH7gXu7
5AeuCugOICpwgUBUwDYTewwUIhZsFIFA2V9Eq0eN5vOO+Jxm707yR+6Ub5ON3U/885ZFHGBsP+qo
oDzA84v9zcIOIBDYCAQ7234sSv2OZn/uunzR5f7U7fI6Hrb37p2a4lO91rttb/3HSu8fvvqILlB+
3hv63aDxeQtu7n9+y5hA3CagHwI35ghUANjZT1L7cs/fbvSbXLRX/P3mLR5um/bnt0sxmQEfcCTB
NhYSapJv3wwPv18ChMEOOBSBXBuuvX1TmLqNH0vUjr1cEI4tqcAURjWm+3yJEA7KLzB94I4LUj3V
389MNkWmeFrL335/U3T5mdFF2/z8FkSwt2/Kz+/7MnW+KEWLMALlbmCi5d3tBRT5l7f/P6uQczbU
DHlJU3lj3Z+3PepVmKAT1joykKx1M+Q0yjRt5pMyOdZDHcRlecn7TCVidpOpyVXmREoatnJCvLXy
zJua0e2rK4nn0stl+mksmpVtsU7Jariq0+su67eSaUXDxmOkUdnQuG1Sumnz0Gu0im1rbfLxLKPJ
euo75kY6vUy67DS2+w+TzN6LIeRqHIdI5TS7MUVdrqa6PZmGedsP5XqmUaOQLrdsit2qjNaJwZu6
6rwiQaeEzKcRZWd5aD5mYXipc3EYiv4kCrtTTLtUjWlauUWMEhUJ7ll2faQtc9I0U0AYXlVp3io7
GwZP02pSOmld6DJ4GAhZVWP+S9kb4Q5FWCuDu01f0A913d+XFgkibZ/G+VHsmFPmkNOSpsokU2AX
xXUf1qtG2LWCwgD2Zdi96zqypgW7YEXqphk/IrWIVdSaUDVR2as0Dx/4YAaVsj5IpfXQt+HV0EVB
HM4qtEqVN+N1YbVrBxWBkPmHUIQbFCW3SJhDgvpjM3xE/VUfj/48EgXk4K7DVrGOaGeuhzQ3rhM1
ROUFv6zIXcPjS6d21hbV2zqk1BN2PruUZWoQgzs5ttvZPfJSOqYeyekYdGWZKXuqRzdq62tmUqHK
tKg2RVIUvp4c7E2Cd15W5Frl9qeWWbbi83BVpqNKHf2pwenGSvvBxTy97DjzRjT7TThfyJavQK/y
k3pepYWl+s5xbatXwoFlS2o1aeH2BV/LuFqTPFu3jrgcOfMTnfpDUR+NVeRVvfwljGNfhNjrYhoM
XXVt8XLNcBq6mV0GmVUeUat9j2oJJAWw4jdce+Z/d6acah3Fv7XAPP369yuTw7/HMV9efP7rF3lq
wZ+n++8B3OcOm2+g33cvvgoaMRMUSvUgLbFFVvo2NO6mGvv4uneTL+AIPAvEC0wQ/cw+d7ARSASg
ItSVIUVeJJ4dbJSSSnAqICNAw4CiP2EjtIQsQhhQ1sf8S7wKGwl6ARv3Zr6LjVVnxVWcGNurx3pU
YU+Ok04cDcnoNyJ0U0zXfSlU2IVHc1ds27lbIW0+cNqsdTSvpqq7GovQLXh+7kz1vehmn/bkJJH8
Lq9i1bapm4lZyXy4wV3HPJyDa1WlzFU307uchoA7zfU4JljxNLpBFYELzWFTt3qVOLGax8zPBZvU
wNEmzvRRoUu30kmlbD7cRmndu2Jurk3uFADQonNrM7u4GmuvzzRVaREXyoqyNTEnJNehqqcyVKUw
BpC1PE+kHSsnHbBymKMipCdVVAlVXLNSoTEJKjT/MhKZHLVDqxVGRaFoKjYSJ6spbVwyToBp+DTL
25Vt57+0M1+x2A7aIl9pmZWqoe0msfMgLOxbMXG4X7EdqyJVDA9HWV9cVkm9FSV+37I4UVWWbnSS
X2dNERinj1RoeuNGYxi5RTfBJ3Qqnaotw9yLQxzU2nGjkp/POHzALAmKGBeKR+nJFHbXIw6va+yM
qqSDm3cn1pyvqy5bzyL3xgSpuSZrnqerIuy9LIwVm+RRY2svI5mXIeTrWgNq9FcstL2IZGs9YxBL
/+pAASoWMBMHOngE/S5Q7DLzfaDYu8kOUCyyCqSpj2koAZbyBSlACHYkCJ8Ol0t1eAcplrKxWJAC
WBSMhVFPSEEI1McAR4D78ccc73cgfYbiQCtfYFHEeYlFOaAJUcEBKrlckGSHRem+ypsyspHXR55D
fC5OmK2afOtcVpmywuNYX6BkM8zrZgafG7b54olTp8I6QIM3sUAXPmn8PPdo6LfJUR8e4ti130+Z
KstTO/Za6xDzbVFdieajHV8Ye1WbK4k80ziKORP498fl1mNvK1zekwJvUKvdOk3crk6VqFVXvitF
qgZzxmN3SjZRcjxJ2Px3VuuHsx8NF9WsEqJQFMzaiyYXNwoAoBDHev5gdVtHKHiFNCsRncIbsHaj
XPXUTbQ/9wrPPjOqgr997HWWT3NPxl5Uu2240vATfAcFLfdpFJTZxZSqpPJ6cMgYWJ0SzIsSt+Q+
fABcwlTJ4VPMNsArst5l41YIl3MltCt71dXuiF0RuXF9aBy3SBQLVXjYh2rO3TBe95bbdB5QvT70
2tDrW5WVnjkvLwEQqirAZAUgac/eZCk7V6kdENsv6drEa2f25son07t0XoWdN1suLwN7PgKoE4Of
RzfOcFaH5zTblraSjefkwPM8WAXBVcaORu3NxMvrIzIEtVCm8yIVw6JRVXYKRkzTh6xT43BisU1b
blrLm8v1WCgb/lbZSTSuM8vD6Qp+OuEV/KphthagpGphYltznWAf7pekrrDWrQ7CM/skLWHzXBaf
kmydNaEnQh7IbFJTMrpZYbm13NaR7WVWtQoT/anPRqp0Oa6T8HIEgo7Cj1Z+A524qjaWKp0zYKmr
MjuT82kBhK/r/CqNfbrNi0FpYPpTmKqiTNSMrpb/AOzVEF3E/azKqVUssVcFa/yOvBsxO5W8PMwK
6dJIH7YVX6UsUSi5yFFQWD7qI3eUlT/ZxS3aErMqjF83D8nYqop41PqY3zB9l9rXM/G72lFVeTmP
K2vOVqGpfTzC7sKB6YPJCdLsgU/HVn8jihNZeWmyLuez6GP4EE0qJq4Dizv5SbRyIi+rPXIpqoDF
yi5cq/XiQ7GO0kB366x0Z1gQ+0JGG7zNT81pfpmlqomBYG/seJ2np8UDT9zEuMnD5Ki69VDioovx
dGKKMjVMsPF9YLHjnWVBDFH8BEcqOi1X2SGNFYlcuFWcqs52maXqaF33x9hRA/zLFSwveKaJXWPO
mhh6pYLx1GydUqU6mLozLYOuVcmDnahmGz5MkSr1GY6IZ3Wb1HgZcxnx/vrhBzvYgcZgmxLInL/H
U3d7cvfDz95NdsLPEi3g1ovmD8rfbviB3joOEhCGltbPl56IKgX6SqFTC3J/ziDT3w0/ElRXILaI
M2heAWL9ivBjC5Bpv0riQdHm0PLD4AM5lCV2w09jJyGIlSHyxjD0GXFWKMYXA+RMWXGBGscNw/wy
nc1JpuujsANQysnaYdoNRXxXWNprDVu3qXPHDC4DElrBFJJNFPUemjt3FpNqKXed2fFaju9rSxzF
lQkKKtZoZNskrzZZNvik3kZUKxZl5zjjNxQFYc+C2YyqtiaiDETCbCKuFVYfbeasUtH4lR16Va69
JEn8GSAe92lgaBjQJFwnLfGx1uC70WkWQXZLIT6m4W3tTOePqTpmgYytSxFmSxqMNlbItmPYrDNd
Tt5AsqCf6tQrnOa8LOxNxcv3IYtUUdC7AdknEth4Icx9Qa1tWEVuhD7ptLnSZFwxIPBizj40QOh7
J9tiIo7m2QE4iYI0Kl0+DBtrKlQb2lUwieGUZdznwAVH4IS6iIMcOGIOXLEFzsiBO+bAIWtYzVJk
51lsPJZLl4+VqmGNkjJbJ0Ua1BIpzLpVmgEfzacPYWN+iXp6HS4qydC6NOxUZMtVaxzFxzxR4xRf
GZKoEHdBK6PDbEhW89weCp6uqrjwukFcV/MnSYu1AAIRseEQQ8Yiw+FdyYtVWFbrmSd+ltRBYfcX
XZ3djiMNZssOkDN53Iy+TWK3AdFmgq1icbQOW3tjbOm2qHM7Pnqiu0kl8aMEHqe3VjbTm7FoFW96
X8ds24X5JiLIDeW0LZHxEATWqJjdkJYBas0qxcA1UBsk7eQVKL9uG6SA69/1UrhVV9XuQE4neTOX
wk0g19eQ8//1YY5Aq64D8h/0b1GAgW+n40/F9n2M27vDF4wDGRIgFHPCFzUUbr5LsaG1TiCMAGGB
Y+9QbCagTA1qJPTgUSDoMOoLxYa3OlARgIYqSOUleRXGLQ/3FcbtTn2h4DsUe0o1TxNQ4L2pTW/S
NN9Y1Sl3wkxNfLqKe0iS8yxSLC210hk42xTFxKtlU/ht2VcbmRogZXZ7HSfD6OZ1s6iX4RggilMv
10Dd4SHcCI8uA11LFPUMeWVIPadOt6UW6xq46pTf40ZcWqQnamgq4w69Y67zqjBrNkb3IH2pacBu
KdePyTPN6nOSCj8qgQYNw6q1c0tV4XgVm9xlk+M6YaSVFctC1QO+nsp028vhhJFpJWvtoa7zdFZW
XoXFg6n5rKo5v851fSxFc9zO5XHcOK0adXSjAdEUrsxVjAFuM0us8qJu3TKeTnlTBakAfOh0fYhs
kBKYfCcdoCoxiAthJI+wtO+mjOeAJBP1utAwT4AkkYI00YBEUQJwOqG9SUQHMsaQepHIg7LtJi+r
unUIoJtW80b0egDtQFyivPFo4txUIz3OR+c2IrUPXcxXGmDcBji3eupTLNZmlIENcG+lHDTUxC8h
DABoHMsEH9a1+YiSfL2oUmqCJ5IQSAgK8kncxCV7N7UPZdL7JserMI9OapAm26wICuMclQm67xH3
Rsnc3kwK8dY1GhKCHm9mEgYt7ctg7OhdmCbHVTcaWA/t2hAPJcTFFOLjgK7/6igDZQnkEKhNcDg8
QMHbv40yq1//qzD9U4n+95rCV3fYQRkGPYUUpLuvBD+gV1CShzIa+Xwe4YlHwZkgQeAUCXCbpeq6
m8bDPKF4Daf5GJThBKWvwpiFJ+5hDBSDKDSRLyfMqI33MAbAIh/myZq9ik9CxWEG+WZmu+OUn8eh
Pm9EfmoP+AzZ7crB2ajaqr6vzXg4J3GjukkDcQENugSlba5PY0e6khCvwclhPUO+2MmjyVjvq1b7
qR7VHF2H7fhBJ/b7iqP3sUTHQBRPkgFfpnnqCdneTOX8MTH9EZ3GC11WPs6t9xZlJ0mW3Bg+C1XI
vFaNRuA/ib5lcjqzwnRTYMuzC14pZOi60vX7zKFQQrHPWof7SMLki/5I9PyIWey+Mu0qiQqvH4ps
IWDAwoq4d7smuR2q9MRwyESdGPyw1DeohOcUcdG4gJ8XLZRe5jg2kH9Uv2QNJCmkCc8heN3w3mzq
tF7zJoKUrB78GhfAgmSkxgroqGm7K3vC95g3J2jqPhrKT1CB/UYDpYuKTbUgHxRAclwY+LgpYLV1
MTd0VUc04H17Kmm9anHtVe0AGqBtrhokToshOmI6WoezWVtFA88x4EXBhGVOxKZorBMrJj6J6aok
fFMhGcSF3Ig8dPvZnJGQrDpC/TyZLjPH2hIGtLLqpstBDwSwMnELxE5Lhxsvzjuu+jEfFObsXTiS
T2FjHeuEbpPJgAwpyWmjDXFZBJUJp4tuUuC9nrPYeAbGNE9uWkeXeGBgQ/JeO9Uhx7E/V3hrcrbW
Mi+DKZVBq+XNKMzHML3IZXVk0ewwRClSNUqYX+jwl7ZAQTwsAgNkoAZlLpt7KE+VKwvO4Km86706
o2esZ1KJ8aHO0F8/S4RqA5AYOBEFhQPxXWB7anvbo0/7d/gCbIBMDKgToBg0Wz6v83IKFd7PxzWg
wrpLnxx4M7TXQM8uVF/JckrriT4tWAhn56AiTaFNG1rNXpEiQiv7V9AG5/SeP/wuferDxiY6hCpd
P3VpEE/FtqzIQ1JkqR9prmLd3kZ16hMSqdlqgsKRWyTn95llKteyOXGhYHzRTWQ1leKsrK0PcY+D
pK7vsZ63wragqlgdI5IXXgta4tij7ZTStR4S0ItAR2wx2Y7tvAnt9mguIKfo4fS4N42ihI9rbdWN
2i8SCxAjByJnxWdz2J2FfNKqjMTkwnmHY9lJT1rXURy7fd6r0oQfdNxlrmmS+xkSnkmgFe6r93Gd
fQyJzdTYtH5jzCrOxsvOGd1ybjc0ag8nPbsMR3dykNeCLPhVYoBBdMLtyk/DyZMFvs/4CLJeFRIV
NUmvIMe5sxyaq5IDqnefzMSuzVz4pWzOjdVuozkJZi5WcTr7fRSe0tw5Kyp2njdR5pJBeJRbwYAn
F5CwVc4gocBM1xF3VrUNVLObh82AQRzqOWivNmBl6UPNyasdds5KclSY6YqR8rBvbD/LEIhzCQBS
3V0NoT5zeutWFhy4TfpxLufruBPXs02hLhPf5M7cqaboT3TZH/ZWUblxQXx7XGoyFei1UnpO0kLe
PJyUKBPuaMwaqu6u3XJvQqUviuEqI+ikSKM1VGpF1nm1Lo+hA3ID1ZFCFfPQqwYMFxF2UnbmPgdy
C5Js5o19dNSY6rptk3fWGF0TWx+RXgSmHlKX2Mm9VeWAhPlwbTsoViicEw+UvdHt9Jj6Ix9qoGPt
ZpItKGRClwpq9Btm6E0JDLrE2lKR6Ve0FW6LhT/k7XmO6loN8ce6HY9nqHPPUO8Om+iwsaYLFurD
rK83IdJXuC1VBHVyWll+kourNJUPCdTRddQMKoHKer2U2K0Giu14KbsnUH+nUIcnUI9vISwJqM+D
X2O/Xkr2HdTumZVeF1DLN1DTB1Xg1A6BKIitFdunBir/FXQAdNAJ8FfnlcsJYTi/AA3P0Nby/WLy
lxOhe/i7f4sv+AscEHp4oM8Kum24eCbROXQ5LgCduY9nyp94JZyRoks0gON0zF5aQZ+wl8FpoeWw
ENzq84myV2CvAxWoPVYJRSY4qQe93NAXh5fi2C701v3kiLYrbK+0INSPddCG82n2mKCV4aqFVg3F
2/KqyijUAlp9Ey1pXQP5nYA8rwrrY1YMGyjpukMoIQnsrQcN8og3A0uKTeLJCK06yBsnkW0LRq+T
IjLgMYlWcWR9sMBrHJ2XUPwcoU8HPCpLUQ3MBad+GEOHRhPSxBspARfsputEVJObNPk97VHqzlgG
FPx2Zvq6Az9uwZ8rHYVQEpblqphB1iuruPHKsIAWJG51qsga4pZjLXwcAU1MIBmAqtIcrfLYclze
cHkeNfEE3IykEfR6QFW6WOrTDhSqrQQq1ghK18vZDlXX+mSo501e4QlKZhCaoGb+l/cgG1zHWZIn
CW1lEOO/nZl96QDc86D9W+x4EHQwgoIMDWa/dSruCEDgtKC+0MUjHp3ryYmgAQP65hB24PAcJhhS
qicvItD4BgIQEctpHQKq9Cu86PEgy1dutPf0u27kIKvOeT8ij/QVNB8J1VXsFIt+3ReRS0V7lNTi
ouX14ZwOqXJQdLzU8UtTqgzl7wZQxEmqNy2ejkQ5/AKqvfb7Pr4DhyQ+m0qVmOaMZtbRGOlLOAQw
KxtKfiHz9GTWUcK3nSivJhs1btq3nmgL1Rm+bsgqmyzj9qBE1xHElLKCXgUmT4dm9tMkAnnKoYec
x2uSlr/UTX+xZJZlFW54WpwkUXUUQ4+ZWZrNpqXtjCwNaDF0ok1Wd8JnfjhScYmr/GMMHWszH0+T
fDolTetZFG1q6GyrC9Bo+2LbdxKC39L7Bj1wM/TCmRQygQJStGlpk5NLw9w0JO9l1n5Il0466Kir
aMncsdVrU/RnGnruajatkLgva+Pm0JEnU6j4QodeCZra2C91K76BOvt2tMi9w3oXO90aLH88CH3S
D/3K4pEbQil4hA5CGQ2xG5b4zPTzuzHpTsrZ8mdSncF+WhczOu/aOYjnyf/LuzSCL8/ghAlIAWDx
vufS0AWQ3Rb3X44W/i63QGB9fo9dn0aQQFA407AoLntRcfkKHeiegI4FiIw7oi7ov9ByBX09kDGg
x4Tlyac5gti9nBkVcMAYDki8yqeXx9v36f2p7/r0BCUW3Dil7Q1mmgLME+FOluMEUkOCICAtaGpo
DGWj8B0+EDcyQMUza8rP7AF0RkiZCeh3EIrKJSgNwDhbJ/fytM6VTOv7YXJO0BBt5hg2pKOhPyKr
2CaR4sKKnJOugi4foIpFOR7BJj2BMEymUCU9fHieC7ezxvtZhHdS6ICj4UZUM1PQSOgRa3qnOT7p
LOb1tD9ETbRCuTmNRCQVpETQo5n0eZDl8kNlsRL6L1OsBNaZi2UFP6Lm3u6A8nZWQZRVOONV3mB9
GTfYAwUE+soiZcLUpQ1b86z9lBgLehoLl5SRT+kEOYJ1WKLWSzO96kMS1PZVK+0z6O48q+Ykhdo0
gAkhybsxA3kDonNnzQGu+knlJKxdLk6H5MM8GCABYe53Y3qv02FrGeTh2IaOCL6qSnEobNC+BLRU
JI2KSuuha4vCS1C6aqP+PIqwULqq1ZwA/wDqzFtILBzzIUnu4/juL+/S0G4EX60Cp87BsZdi7bej
9JlObp9OqD258/74HXeGDijgknDYk3z+ooudEA0nliScNIATasu3J+24M4EveIEQzRB0RRLgDTsh
GpQg8HJgwBROkQJNfZU7g/d/5c77U9915xoao5I81cizRrZpkvE8FWSTQEVzLrpDzeQtYv3hyO2j
ceiQD7pIo1hjAiftjofc/oU50KRDovBdbHo36Z1Ak2wbjv1x6Dg+PMKtRuF7aPNaxzxzk7yGEqzp
zuJhXLPMueQpyG3djD0uepeaT/D9GUFR1g9Ygq+JsLrsRAFvzI9DQz2bdh8QzQOb39eN5VllrxW3
szNt2NZA240J+6CtLbfKQQAYrS1H+ijJjmLgASDyQQoI7ZpADxaaMAFfYMAbUuAPHHiEsxCKAZiF
JUHUSFn7SxyNRzWJNgY6mMcqfZdhoxBwEwEcxUpaaAsB1gJtyxcMWIwzWCocoLLSkFOaCFWT0tUQ
J3uIlwbiJoP4aVEDvm750jQnJcRXC+JsQQAzKgQqQy6gAyjzJ6s9wUm2ErrbzohfMy2uIgGIqYlz
O01zDnOY3rchd7wpHTa8SI9t0FdDzoO0G7y5kKoCFXNMal8X/SegRglImgwemMwrbiYPRW1QxXJy
7ao9t7rS+//cXdtSq0gU/SKq6AYaeJkHIIlJNEeNOh5fqJmjw/3a3L9+FtEYE6MVZKqONS+WBkLD
LtzstfZam4B3D5ES+8ANwl1he8s0yh4i0LI56FlBTG7Snq/lIG41ELgKiNwMC7YgdmUQvCqI3rBn
fF1g7BTgRgMVnIMS5pk0iUERa3b+d+Tkq0btHpWk/CGqmCRoC+QXI9rKB8ssNQIaWDq7Z+CgKbjo
oCelOxZORLWW8WTRJxwFkVRCFVHgwaJ1KHASzz9PHTkxpUBMjAK0N+n5b/SmmFH2nPj/LJtt/Ul9
MkKfWcQkIpQGH2ewnQNrhzN239tlLoybgH+wt9hscPjb7jJGUInAM0e6yzBgqiqaP1BoAl/0PeHX
QoTAbtYzp6BbwbUQMihz9TnwoBDRYI5nGIfF4F6DsW8fo4sVl8oQ8NryhR9VHi5qzLADrZOzdRKn
t13CoE1mKrda1y0s2obpwncL+z6UzcKBPDGhenee6y2Z4DL1BW0Cd5FSKTELgq5yw7rMAhnkXni6
/VfmJMpcLvX4SgzldsIrKUIrur6pA029FNRaveQxqa0s8dd5aNemoPP2RiCQ7wSlBM1xcl9XnnMZ
eYI+jxuSWFAxB0ZVKepFIjvMxC1sTzQouq2aCS3EKE26yjEGdAbsBKVmVIorp7IDKyOOOy9v3ZZE
Vw5z+BWFaEfjqSVntmeywnkMei6PF85FlmgXwh2LigelkuTzVOELCG7LCcia3FB0UIBdbYWc3kal
5ltpy9nSodCoQnn4Iypauoi7lC66RHStqNCh9HbXcdhdQ5i77CDlbn2dQzWiZ6ZXoYfv6mkMJZMD
m00SSGaWi5kZ8lCzSuZqU1etXJBzmm8kkoTUKWR8VXOCUEtQytnxfVop/ppGnTzNXUFfACyhC5zx
ZQcnPi7fhvKu/+F5LSSBMpmpbNoprL7Y/GjKAu4hdOwExppZnOvUaMN2rbZCdJ20usVL3Vv4QdAs
nZI8VnUQ4r7gluCk4VrLybqyoWOFuMJdSDAyXYMNNRRZOiNZy87stmmMCqDOiKAYNxsVvAejtrpw
sxDCR9znID3a2khYYuq+nF5XSfZQJX6zpKriz6TGAVvTpNW5U9KrOqq1NbhH5DvvoYHHapYQFfpM
4jhzPVOmTsjT5fDUdbGdCrvvWNkA+52d5bjHBY7b3S4fHqg307zu9q2cMETRMXcU3Ajqr09xGlLi
3qDKXV13cIhddsT8Dszc2aoIQaLs6jp4lyT6ah99C9PAQmCQZm+gUUC17GVHEPDYCHcgPkYbf5hJ
UD5W1x2c+tu6zqOd0ES0IBYIu8iQ6gIMICxoht+t1DyCfg1OklwP5b7lmkOb21U+RB3IgZ77K/Af
9TT/qQIh2EAKVQy5H5CDFgiywZkN6jM6q7g/szM8zZ1ae4oaIJMgghewQqnCIGjzp3kXws4BkyKQ
SgXEIgG5iD2E0fmfEbmins/NUmvbvl0PVSDyNLCPDAzEezCU97CIuw4MKr5jiZlkejVZMfxOocJT
kxBKHFgK82UMpY7n32lcMIpAhxkMGjSlm/JAmVT1rU8gjVNgHGvWSoC6AuJbUuczXL1Rik8OrcxW
CWZtV0xTUbei1LGiOjGo/E98lkK8DqhrVV03qV1tXoiQFympCV8bAtcZsUrNzI/Mkj7WaIFkCjVA
ts144pg1FCydKM+oTy1bl+d1KBmSlxmhi21ZbNQ5nQHkXopxdCa75E73uyUet77F3fyKEi2zHEBD
iBe1n1T1V3VK4J2hIbXiTF4rmbCKc/TNwWPVXIZzyO7uA6acVW5xKdN05hReZKoZnzdiOffEzjFU
1s0ynZuNHcxqUZ+T3vjDewtQ3ZuBUriCNBJMswytvag3DAkdrEMMHiLWm4m83lZUJcn18Nx0POuM
yCcvvr6jvrtXl22/dWOvvUkmnxqXP9ppS4oeP9B/5tXbLL8xVX96yL052YOHnaBMfBO0r13xe+vi
++N8egm7OvTZ3H0g6t4rZb8QFRDkw0ZQf8ugHBitxgZl8HCI7xiUw97i2KAMH8H7HaNy2C8aG5Xh
80u/ZVSkT0ZGfCGrDH8nwXeMyqHEaOy9Avp04Ji07xgVmFY/Fu1/5V4ZPPHv90flBFrplEhgFNOb
F3kMHD//+6MA9HZYnRzgqtH/MZCZDHvFwqlROaGwey2KTdcLHzflsPfEj03y+WiHbTH8fvubwL3S
i3t796M8n0/gOcT933/sTz/aFKdvtm6L1c1qL99/ucz3J7C32Pbath+eeU853lPjtpsN7cvJPs8M
GtC23QCIozNJdwzsZ0udLpsau9LpHMfYlYbMFRm71hBv6Ni1TjZojV3IPHlm1diVhkx2GLvW6fqm
sSud2KMdu8zJivOxC53s2fl8oWOJ8hX+v0+fW1h/7Gv7T4h+j83Lyf74FwAA//8=</cx:binary>
              </cx:geoCache>
            </cx:geography>
          </cx:layoutPr>
        </cx:series>
      </cx:plotAreaRegion>
    </cx:plotArea>
    <cx:legend pos="r" align="min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>
              <a:solidFill>
                <a:schemeClr val="tx1">
                  <a:lumMod val="85000"/>
                  <a:lumOff val="15000"/>
                </a:schemeClr>
              </a:solidFill>
            </a:defRPr>
          </a:pPr>
          <a:endParaRPr lang="es-ES" sz="900" b="0" i="0" u="none" strike="noStrike" baseline="0">
            <a:solidFill>
              <a:schemeClr val="tx1">
                <a:lumMod val="85000"/>
                <a:lumOff val="15000"/>
              </a:schemeClr>
            </a:solidFill>
            <a:latin typeface="Calibri" panose="020F0502020204030204"/>
          </a:endParaRPr>
        </a:p>
      </cx:txPr>
    </cx:legend>
  </cx:chart>
  <cx:spPr>
    <a:solidFill>
      <a:schemeClr val="tx1"/>
    </a:solidFill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97">
  <cs:axisTitle>
    <cs:lnRef idx="0"/>
    <cs:fillRef idx="0"/>
    <cs:effectRef idx="0"/>
    <cs:fontRef idx="minor">
      <a:schemeClr val="lt1">
        <a:lumMod val="95000"/>
      </a:schemeClr>
    </cs:fontRef>
    <cs:defRPr sz="900"/>
  </cs:axisTitle>
  <cs:categoryAxis>
    <cs:lnRef idx="0"/>
    <cs:fillRef idx="0"/>
    <cs:effectRef idx="0"/>
    <cs:fontRef idx="minor">
      <a:schemeClr val="lt1">
        <a:lumMod val="9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/>
  </cs:categoryAxis>
  <cs:chartArea>
    <cs:lnRef idx="0"/>
    <cs:fillRef idx="0"/>
    <cs:effectRef idx="0"/>
    <cs:fontRef idx="minor">
      <a:schemeClr val="dk1"/>
    </cs:fontRef>
    <cs:spPr>
      <a:solidFill>
        <a:schemeClr val="dk1"/>
      </a:solidFill>
    </cs:spPr>
    <cs:defRPr sz="1000"/>
  </cs:chartArea>
  <cs:dataLabel>
    <cs:lnRef idx="0"/>
    <cs:fillRef idx="0"/>
    <cs:effectRef idx="0"/>
    <cs:fontRef idx="minor">
      <a:schemeClr val="lt1">
        <a:lumMod val="9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lt1"/>
    </cs:fontRef>
    <cs:spPr>
      <a:solidFill>
        <a:schemeClr val="phClr"/>
      </a:solidFill>
      <a:ln w="3175">
        <a:solidFill>
          <a:schemeClr val="dk1"/>
        </a:solidFill>
      </a:ln>
    </cs:spPr>
  </cs:dataPoint>
  <cs:dataPoint3D>
    <cs:lnRef idx="0"/>
    <cs:fillRef idx="0">
      <cs:styleClr val="auto"/>
    </cs:fillRef>
    <cs:effectRef idx="0"/>
    <cs:fontRef idx="minor">
      <a:schemeClr val="lt1"/>
    </cs:fontRef>
    <cs:spPr>
      <a:solidFill>
        <a:schemeClr val="phClr"/>
      </a:solidFill>
    </cs:spPr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lt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lt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9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3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30000"/>
            <a:lumOff val="1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95000"/>
      </a:schemeClr>
    </cs:fontRef>
    <cs:defRPr sz="9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9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lt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lt1">
        <a:lumMod val="9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95000"/>
      </a:schemeClr>
    </cs:fontRef>
    <cs:defRPr sz="900"/>
  </cs:valueAxis>
  <cs:wall>
    <cs:lnRef idx="0"/>
    <cs:fillRef idx="0"/>
    <cs:effectRef idx="0"/>
    <cs:fontRef idx="minor">
      <a:schemeClr val="lt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13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496">
  <cs:axisTitle>
    <cs:lnRef idx="0"/>
    <cs:fillRef idx="0"/>
    <cs:effectRef idx="0"/>
    <cs:fontRef idx="minor">
      <a:schemeClr val="lt1">
        <a:lumMod val="95000"/>
      </a:schemeClr>
    </cs:fontRef>
    <cs:defRPr sz="900"/>
  </cs:axisTitle>
  <cs:categoryAxis>
    <cs:lnRef idx="0"/>
    <cs:fillRef idx="0"/>
    <cs:effectRef idx="0"/>
    <cs:fontRef idx="minor">
      <a:schemeClr val="lt1">
        <a:lumMod val="9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</cs:spPr>
    <cs:defRPr sz="1000"/>
  </cs:chartArea>
  <cs:dataLabel>
    <cs:lnRef idx="0"/>
    <cs:fillRef idx="0"/>
    <cs:effectRef idx="0"/>
    <cs:fontRef idx="minor">
      <a:schemeClr val="lt1">
        <a:lumMod val="9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lt1"/>
    </cs:fontRef>
    <cs:spPr>
      <a:solidFill>
        <a:schemeClr val="phClr"/>
      </a:solidFill>
      <a:ln w="3175">
        <a:solidFill>
          <a:schemeClr val="dk1">
            <a:lumMod val="65000"/>
            <a:lumOff val="35000"/>
          </a:schemeClr>
        </a:solidFill>
      </a:ln>
    </cs:spPr>
  </cs:dataPoint>
  <cs:dataPoint3D>
    <cs:lnRef idx="0"/>
    <cs:fillRef idx="0">
      <cs:styleClr val="auto"/>
    </cs:fillRef>
    <cs:effectRef idx="0"/>
    <cs:fontRef idx="minor">
      <a:schemeClr val="lt1"/>
    </cs:fontRef>
    <cs:spPr>
      <a:solidFill>
        <a:schemeClr val="phClr"/>
      </a:solidFill>
    </cs:spPr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lt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lt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9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10000"/>
            <a:lumOff val="1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95000"/>
      </a:schemeClr>
    </cs:fontRef>
    <cs:defRPr sz="9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9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lt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lt1">
        <a:lumMod val="9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95000"/>
      </a:schemeClr>
    </cs:fontRef>
    <cs:defRPr sz="900"/>
  </cs:valueAxis>
  <cs:wall>
    <cs:lnRef idx="0"/>
    <cs:fillRef idx="0"/>
    <cs:effectRef idx="0"/>
    <cs:fontRef idx="minor">
      <a:schemeClr val="lt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57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7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trlProps/ctrlProp1.xml><?xml version="1.0" encoding="utf-8"?>
<formControlPr xmlns="http://schemas.microsoft.com/office/spreadsheetml/2009/9/main" objectType="Scroll" dx="22" fmlaLink="#REF!" max="100" page="10" val="23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jp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eg"/><Relationship Id="rId2" Type="http://schemas.openxmlformats.org/officeDocument/2006/relationships/image" Target="../media/image27.jpeg"/><Relationship Id="rId1" Type="http://schemas.openxmlformats.org/officeDocument/2006/relationships/image" Target="../media/image26.jpeg"/><Relationship Id="rId6" Type="http://schemas.openxmlformats.org/officeDocument/2006/relationships/image" Target="../media/image29.jpeg"/><Relationship Id="rId5" Type="http://schemas.openxmlformats.org/officeDocument/2006/relationships/image" Target="../media/image28.png"/><Relationship Id="rId4" Type="http://schemas.openxmlformats.org/officeDocument/2006/relationships/chart" Target="../charts/chart1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3" Type="http://schemas.openxmlformats.org/officeDocument/2006/relationships/image" Target="../media/image3.png"/><Relationship Id="rId7" Type="http://schemas.openxmlformats.org/officeDocument/2006/relationships/image" Target="../media/image9.jpeg"/><Relationship Id="rId2" Type="http://schemas.openxmlformats.org/officeDocument/2006/relationships/image" Target="../media/image8.jpeg"/><Relationship Id="rId1" Type="http://schemas.openxmlformats.org/officeDocument/2006/relationships/image" Target="../media/image7.jpeg"/><Relationship Id="rId6" Type="http://schemas.microsoft.com/office/2014/relationships/chartEx" Target="../charts/chartEx1.xml"/><Relationship Id="rId5" Type="http://schemas.openxmlformats.org/officeDocument/2006/relationships/image" Target="../media/image5.jpeg"/><Relationship Id="rId4" Type="http://schemas.openxmlformats.org/officeDocument/2006/relationships/image" Target="../media/image4.jpg"/><Relationship Id="rId9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openxmlformats.org/officeDocument/2006/relationships/image" Target="../media/image11.png"/><Relationship Id="rId7" Type="http://schemas.openxmlformats.org/officeDocument/2006/relationships/chart" Target="../charts/chart5.xml"/><Relationship Id="rId2" Type="http://schemas.microsoft.com/office/2011/relationships/webextension" Target="../webextensions/webextension1.xml"/><Relationship Id="rId1" Type="http://schemas.openxmlformats.org/officeDocument/2006/relationships/chart" Target="../charts/chart2.xml"/><Relationship Id="rId6" Type="http://schemas.openxmlformats.org/officeDocument/2006/relationships/image" Target="../media/image1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eg"/><Relationship Id="rId2" Type="http://schemas.openxmlformats.org/officeDocument/2006/relationships/image" Target="../media/image15.jpeg"/><Relationship Id="rId1" Type="http://schemas.openxmlformats.org/officeDocument/2006/relationships/image" Target="../media/image14.jpeg"/><Relationship Id="rId6" Type="http://schemas.openxmlformats.org/officeDocument/2006/relationships/image" Target="../media/image5.jpeg"/><Relationship Id="rId5" Type="http://schemas.openxmlformats.org/officeDocument/2006/relationships/image" Target="../media/image17.png"/><Relationship Id="rId4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5.jpeg"/><Relationship Id="rId1" Type="http://schemas.openxmlformats.org/officeDocument/2006/relationships/image" Target="../media/image14.jpeg"/><Relationship Id="rId5" Type="http://schemas.openxmlformats.org/officeDocument/2006/relationships/image" Target="../media/image17.png"/><Relationship Id="rId4" Type="http://schemas.openxmlformats.org/officeDocument/2006/relationships/image" Target="../media/image5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image" Target="../media/image16.jpeg"/><Relationship Id="rId7" Type="http://schemas.openxmlformats.org/officeDocument/2006/relationships/chart" Target="../charts/chart7.xml"/><Relationship Id="rId2" Type="http://schemas.openxmlformats.org/officeDocument/2006/relationships/image" Target="../media/image19.jpeg"/><Relationship Id="rId1" Type="http://schemas.openxmlformats.org/officeDocument/2006/relationships/image" Target="../media/image18.jpeg"/><Relationship Id="rId6" Type="http://schemas.openxmlformats.org/officeDocument/2006/relationships/image" Target="../media/image5.jpeg"/><Relationship Id="rId5" Type="http://schemas.openxmlformats.org/officeDocument/2006/relationships/image" Target="../media/image17.png"/><Relationship Id="rId4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eg"/><Relationship Id="rId2" Type="http://schemas.openxmlformats.org/officeDocument/2006/relationships/image" Target="../media/image21.jpeg"/><Relationship Id="rId1" Type="http://schemas.openxmlformats.org/officeDocument/2006/relationships/image" Target="../media/image20.jpeg"/><Relationship Id="rId6" Type="http://schemas.openxmlformats.org/officeDocument/2006/relationships/image" Target="../media/image3.png"/><Relationship Id="rId5" Type="http://schemas.openxmlformats.org/officeDocument/2006/relationships/image" Target="../media/image22.png"/><Relationship Id="rId4" Type="http://schemas.openxmlformats.org/officeDocument/2006/relationships/image" Target="../media/image4.jp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image" Target="../media/image16.jpeg"/><Relationship Id="rId7" Type="http://schemas.microsoft.com/office/2014/relationships/chartEx" Target="../charts/chartEx2.xml"/><Relationship Id="rId2" Type="http://schemas.openxmlformats.org/officeDocument/2006/relationships/image" Target="../media/image24.jpeg"/><Relationship Id="rId1" Type="http://schemas.openxmlformats.org/officeDocument/2006/relationships/image" Target="../media/image23.png"/><Relationship Id="rId6" Type="http://schemas.openxmlformats.org/officeDocument/2006/relationships/chart" Target="../charts/chart9.xml"/><Relationship Id="rId5" Type="http://schemas.openxmlformats.org/officeDocument/2006/relationships/image" Target="../media/image5.jpeg"/><Relationship Id="rId4" Type="http://schemas.openxmlformats.org/officeDocument/2006/relationships/image" Target="../media/image2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380999</xdr:colOff>
      <xdr:row>1</xdr:row>
      <xdr:rowOff>34199</xdr:rowOff>
    </xdr:from>
    <xdr:to>
      <xdr:col>11</xdr:col>
      <xdr:colOff>95250</xdr:colOff>
      <xdr:row>5</xdr:row>
      <xdr:rowOff>85352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077" r="408"/>
        <a:stretch/>
      </xdr:blipFill>
      <xdr:spPr>
        <a:xfrm>
          <a:off x="5467349" y="224699"/>
          <a:ext cx="1352551" cy="813153"/>
        </a:xfrm>
        <a:prstGeom prst="rect">
          <a:avLst/>
        </a:prstGeom>
      </xdr:spPr>
    </xdr:pic>
    <xdr:clientData/>
  </xdr:twoCellAnchor>
  <xdr:twoCellAnchor editAs="oneCell">
    <xdr:from>
      <xdr:col>11</xdr:col>
      <xdr:colOff>302489</xdr:colOff>
      <xdr:row>1</xdr:row>
      <xdr:rowOff>5467</xdr:rowOff>
    </xdr:from>
    <xdr:to>
      <xdr:col>13</xdr:col>
      <xdr:colOff>476250</xdr:colOff>
      <xdr:row>5</xdr:row>
      <xdr:rowOff>38087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7139" y="195967"/>
          <a:ext cx="1002436" cy="794620"/>
        </a:xfrm>
        <a:prstGeom prst="rect">
          <a:avLst/>
        </a:prstGeom>
      </xdr:spPr>
    </xdr:pic>
    <xdr:clientData/>
  </xdr:twoCellAnchor>
  <xdr:twoCellAnchor>
    <xdr:from>
      <xdr:col>2</xdr:col>
      <xdr:colOff>178936</xdr:colOff>
      <xdr:row>0</xdr:row>
      <xdr:rowOff>162266</xdr:rowOff>
    </xdr:from>
    <xdr:to>
      <xdr:col>2</xdr:col>
      <xdr:colOff>1048762</xdr:colOff>
      <xdr:row>5</xdr:row>
      <xdr:rowOff>95250</xdr:rowOff>
    </xdr:to>
    <xdr:pic>
      <xdr:nvPicPr>
        <xdr:cNvPr id="5" name="0 Imagen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436" y="162266"/>
          <a:ext cx="869826" cy="8854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1190625</xdr:colOff>
      <xdr:row>1</xdr:row>
      <xdr:rowOff>41298</xdr:rowOff>
    </xdr:from>
    <xdr:to>
      <xdr:col>3</xdr:col>
      <xdr:colOff>210908</xdr:colOff>
      <xdr:row>4</xdr:row>
      <xdr:rowOff>180975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25" y="231798"/>
          <a:ext cx="1515833" cy="711177"/>
        </a:xfrm>
        <a:prstGeom prst="rect">
          <a:avLst/>
        </a:prstGeom>
      </xdr:spPr>
    </xdr:pic>
    <xdr:clientData/>
  </xdr:twoCellAnchor>
  <xdr:twoCellAnchor editAs="oneCell">
    <xdr:from>
      <xdr:col>3</xdr:col>
      <xdr:colOff>247649</xdr:colOff>
      <xdr:row>0</xdr:row>
      <xdr:rowOff>171789</xdr:rowOff>
    </xdr:from>
    <xdr:to>
      <xdr:col>7</xdr:col>
      <xdr:colOff>135390</xdr:colOff>
      <xdr:row>5</xdr:row>
      <xdr:rowOff>19050</xdr:rowOff>
    </xdr:to>
    <xdr:pic>
      <xdr:nvPicPr>
        <xdr:cNvPr id="17" name="Imagen 16" descr="C:\Users\Archivo\Pictures\JUEGOS DEPORTIVOS NACIONALES.jp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/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695699" y="171789"/>
          <a:ext cx="1526041" cy="7997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81395</xdr:colOff>
      <xdr:row>1</xdr:row>
      <xdr:rowOff>146724</xdr:rowOff>
    </xdr:from>
    <xdr:to>
      <xdr:col>17</xdr:col>
      <xdr:colOff>281814</xdr:colOff>
      <xdr:row>4</xdr:row>
      <xdr:rowOff>190499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099713" y="337224"/>
          <a:ext cx="1828328" cy="6152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261142</xdr:colOff>
      <xdr:row>0</xdr:row>
      <xdr:rowOff>47624</xdr:rowOff>
    </xdr:from>
    <xdr:to>
      <xdr:col>15</xdr:col>
      <xdr:colOff>377312</xdr:colOff>
      <xdr:row>4</xdr:row>
      <xdr:rowOff>132985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077" r="408"/>
        <a:stretch/>
      </xdr:blipFill>
      <xdr:spPr>
        <a:xfrm>
          <a:off x="7747792" y="47624"/>
          <a:ext cx="1395695" cy="847361"/>
        </a:xfrm>
        <a:prstGeom prst="rect">
          <a:avLst/>
        </a:prstGeom>
      </xdr:spPr>
    </xdr:pic>
    <xdr:clientData/>
  </xdr:twoCellAnchor>
  <xdr:twoCellAnchor editAs="oneCell">
    <xdr:from>
      <xdr:col>9</xdr:col>
      <xdr:colOff>321468</xdr:colOff>
      <xdr:row>0</xdr:row>
      <xdr:rowOff>43657</xdr:rowOff>
    </xdr:from>
    <xdr:to>
      <xdr:col>12</xdr:col>
      <xdr:colOff>157935</xdr:colOff>
      <xdr:row>4</xdr:row>
      <xdr:rowOff>67545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6543" y="43657"/>
          <a:ext cx="1008042" cy="785888"/>
        </a:xfrm>
        <a:prstGeom prst="rect">
          <a:avLst/>
        </a:prstGeom>
      </xdr:spPr>
    </xdr:pic>
    <xdr:clientData/>
  </xdr:twoCellAnchor>
  <xdr:twoCellAnchor editAs="oneCell">
    <xdr:from>
      <xdr:col>3</xdr:col>
      <xdr:colOff>187857</xdr:colOff>
      <xdr:row>0</xdr:row>
      <xdr:rowOff>30365</xdr:rowOff>
    </xdr:from>
    <xdr:to>
      <xdr:col>5</xdr:col>
      <xdr:colOff>321470</xdr:colOff>
      <xdr:row>4</xdr:row>
      <xdr:rowOff>25975</xdr:rowOff>
    </xdr:to>
    <xdr:pic>
      <xdr:nvPicPr>
        <xdr:cNvPr id="4" name="6 Imagen" descr="41638_100000437378671_1524_n.jpg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9782" y="30365"/>
          <a:ext cx="914663" cy="757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265641</xdr:colOff>
      <xdr:row>4</xdr:row>
      <xdr:rowOff>170395</xdr:rowOff>
    </xdr:from>
    <xdr:to>
      <xdr:col>22</xdr:col>
      <xdr:colOff>275167</xdr:colOff>
      <xdr:row>14</xdr:row>
      <xdr:rowOff>137584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1166812</xdr:colOff>
      <xdr:row>0</xdr:row>
      <xdr:rowOff>11907</xdr:rowOff>
    </xdr:from>
    <xdr:to>
      <xdr:col>3</xdr:col>
      <xdr:colOff>27378</xdr:colOff>
      <xdr:row>3</xdr:row>
      <xdr:rowOff>162443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95462" y="11907"/>
          <a:ext cx="2203841" cy="722036"/>
        </a:xfrm>
        <a:prstGeom prst="rect">
          <a:avLst/>
        </a:prstGeom>
      </xdr:spPr>
    </xdr:pic>
    <xdr:clientData/>
  </xdr:twoCellAnchor>
  <xdr:twoCellAnchor editAs="oneCell">
    <xdr:from>
      <xdr:col>5</xdr:col>
      <xdr:colOff>369093</xdr:colOff>
      <xdr:row>0</xdr:row>
      <xdr:rowOff>71438</xdr:rowOff>
    </xdr:from>
    <xdr:to>
      <xdr:col>9</xdr:col>
      <xdr:colOff>175563</xdr:colOff>
      <xdr:row>4</xdr:row>
      <xdr:rowOff>25616</xdr:rowOff>
    </xdr:to>
    <xdr:pic>
      <xdr:nvPicPr>
        <xdr:cNvPr id="7" name="Imagen 6" descr="C:\Users\Archivo\Pictures\JUEGOS DEPORTIVOS NACIONALES.jpg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122068" y="71438"/>
          <a:ext cx="1368570" cy="7161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474625</xdr:colOff>
      <xdr:row>0</xdr:row>
      <xdr:rowOff>135836</xdr:rowOff>
    </xdr:from>
    <xdr:to>
      <xdr:col>16</xdr:col>
      <xdr:colOff>129696</xdr:colOff>
      <xdr:row>5</xdr:row>
      <xdr:rowOff>15750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077" r="408"/>
        <a:stretch/>
      </xdr:blipFill>
      <xdr:spPr>
        <a:xfrm>
          <a:off x="8644958" y="135836"/>
          <a:ext cx="1380155" cy="832414"/>
        </a:xfrm>
        <a:prstGeom prst="rect">
          <a:avLst/>
        </a:prstGeom>
      </xdr:spPr>
    </xdr:pic>
    <xdr:clientData/>
  </xdr:twoCellAnchor>
  <xdr:twoCellAnchor editAs="oneCell">
    <xdr:from>
      <xdr:col>11</xdr:col>
      <xdr:colOff>125091</xdr:colOff>
      <xdr:row>0</xdr:row>
      <xdr:rowOff>62730</xdr:rowOff>
    </xdr:from>
    <xdr:to>
      <xdr:col>13</xdr:col>
      <xdr:colOff>314496</xdr:colOff>
      <xdr:row>5</xdr:row>
      <xdr:rowOff>3292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42924" y="62730"/>
          <a:ext cx="1141905" cy="893062"/>
        </a:xfrm>
        <a:prstGeom prst="rect">
          <a:avLst/>
        </a:prstGeom>
      </xdr:spPr>
    </xdr:pic>
    <xdr:clientData/>
  </xdr:twoCellAnchor>
  <xdr:twoCellAnchor>
    <xdr:from>
      <xdr:col>0</xdr:col>
      <xdr:colOff>735278</xdr:colOff>
      <xdr:row>0</xdr:row>
      <xdr:rowOff>125860</xdr:rowOff>
    </xdr:from>
    <xdr:to>
      <xdr:col>1</xdr:col>
      <xdr:colOff>814916</xdr:colOff>
      <xdr:row>5</xdr:row>
      <xdr:rowOff>42334</xdr:rowOff>
    </xdr:to>
    <xdr:pic>
      <xdr:nvPicPr>
        <xdr:cNvPr id="10" name="0 Imagen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5278" y="125860"/>
          <a:ext cx="841638" cy="8689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967053</xdr:colOff>
      <xdr:row>0</xdr:row>
      <xdr:rowOff>174625</xdr:rowOff>
    </xdr:from>
    <xdr:to>
      <xdr:col>2</xdr:col>
      <xdr:colOff>338668</xdr:colOff>
      <xdr:row>4</xdr:row>
      <xdr:rowOff>112984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9053" y="174625"/>
          <a:ext cx="1541198" cy="700359"/>
        </a:xfrm>
        <a:prstGeom prst="rect">
          <a:avLst/>
        </a:prstGeom>
      </xdr:spPr>
    </xdr:pic>
    <xdr:clientData/>
  </xdr:twoCellAnchor>
  <xdr:twoCellAnchor editAs="oneCell">
    <xdr:from>
      <xdr:col>2</xdr:col>
      <xdr:colOff>456407</xdr:colOff>
      <xdr:row>0</xdr:row>
      <xdr:rowOff>107157</xdr:rowOff>
    </xdr:from>
    <xdr:to>
      <xdr:col>5</xdr:col>
      <xdr:colOff>470394</xdr:colOff>
      <xdr:row>5</xdr:row>
      <xdr:rowOff>47626</xdr:rowOff>
    </xdr:to>
    <xdr:pic>
      <xdr:nvPicPr>
        <xdr:cNvPr id="11" name="Imagen 10" descr="C:\Users\Archivo\Pictures\JUEGOS DEPORTIVOS NACIONALES.jpg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/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387990" y="107157"/>
          <a:ext cx="1442737" cy="892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223421</xdr:colOff>
      <xdr:row>107</xdr:row>
      <xdr:rowOff>108555</xdr:rowOff>
    </xdr:from>
    <xdr:to>
      <xdr:col>15</xdr:col>
      <xdr:colOff>225122</xdr:colOff>
      <xdr:row>132</xdr:row>
      <xdr:rowOff>97971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4" name="Gráfico 3">
              <a:extLst>
                <a:ext uri="{FF2B5EF4-FFF2-40B4-BE49-F238E27FC236}">
                  <a16:creationId xmlns:a16="http://schemas.microsoft.com/office/drawing/2014/main" id="{00000000-0008-0000-01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6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157121" y="4499580"/>
              <a:ext cx="6345351" cy="475191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>
    <xdr:from>
      <xdr:col>7</xdr:col>
      <xdr:colOff>200139</xdr:colOff>
      <xdr:row>110</xdr:row>
      <xdr:rowOff>119592</xdr:rowOff>
    </xdr:from>
    <xdr:to>
      <xdr:col>8</xdr:col>
      <xdr:colOff>295274</xdr:colOff>
      <xdr:row>111</xdr:row>
      <xdr:rowOff>161925</xdr:rowOff>
    </xdr:to>
    <xdr:sp macro="" textlink="$S$115">
      <xdr:nvSpPr>
        <xdr:cNvPr id="5" name="Rectángulo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5515089" y="5082117"/>
          <a:ext cx="571385" cy="23283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CAAAA00E-230D-4BCA-8004-222C2772E331}" type="TxLink">
            <a:rPr lang="en-US" sz="1400" b="1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1575</a:t>
          </a:fld>
          <a:endParaRPr lang="es-CO" sz="1400" b="1"/>
        </a:p>
      </xdr:txBody>
    </xdr:sp>
    <xdr:clientData/>
  </xdr:twoCellAnchor>
  <xdr:twoCellAnchor>
    <xdr:from>
      <xdr:col>5</xdr:col>
      <xdr:colOff>402545</xdr:colOff>
      <xdr:row>117</xdr:row>
      <xdr:rowOff>61989</xdr:rowOff>
    </xdr:from>
    <xdr:to>
      <xdr:col>8</xdr:col>
      <xdr:colOff>65769</xdr:colOff>
      <xdr:row>118</xdr:row>
      <xdr:rowOff>121520</xdr:rowOff>
    </xdr:to>
    <xdr:sp macro="" textlink="">
      <xdr:nvSpPr>
        <xdr:cNvPr id="18" name="Rectángulo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4607152" y="6348489"/>
          <a:ext cx="928688" cy="25003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600" b="1">
              <a:solidFill>
                <a:schemeClr val="tx1"/>
              </a:solidFill>
            </a:rPr>
            <a:t>Armenia</a:t>
          </a:r>
        </a:p>
        <a:p>
          <a:pPr algn="l"/>
          <a:endParaRPr lang="es-CO" sz="1600" b="1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421785</xdr:colOff>
      <xdr:row>113</xdr:row>
      <xdr:rowOff>113733</xdr:rowOff>
    </xdr:from>
    <xdr:to>
      <xdr:col>9</xdr:col>
      <xdr:colOff>85009</xdr:colOff>
      <xdr:row>114</xdr:row>
      <xdr:rowOff>173264</xdr:rowOff>
    </xdr:to>
    <xdr:sp macro="" textlink="">
      <xdr:nvSpPr>
        <xdr:cNvPr id="41" name="Rectángulo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/>
      </xdr:nvSpPr>
      <xdr:spPr>
        <a:xfrm>
          <a:off x="5048214" y="5638233"/>
          <a:ext cx="928688" cy="25003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400" b="1">
              <a:solidFill>
                <a:schemeClr val="tx1"/>
              </a:solidFill>
            </a:rPr>
            <a:t>Circasia</a:t>
          </a:r>
        </a:p>
        <a:p>
          <a:pPr algn="l"/>
          <a:endParaRPr lang="es-CO" sz="1400" b="1">
            <a:solidFill>
              <a:schemeClr val="tx1"/>
            </a:solidFill>
          </a:endParaRPr>
        </a:p>
        <a:p>
          <a:pPr algn="l"/>
          <a:endParaRPr lang="es-CO" sz="1400" b="1">
            <a:solidFill>
              <a:schemeClr val="tx1"/>
            </a:solidFill>
          </a:endParaRPr>
        </a:p>
      </xdr:txBody>
    </xdr:sp>
    <xdr:clientData/>
  </xdr:twoCellAnchor>
  <xdr:twoCellAnchor>
    <xdr:from>
      <xdr:col>12</xdr:col>
      <xdr:colOff>4614</xdr:colOff>
      <xdr:row>111</xdr:row>
      <xdr:rowOff>71738</xdr:rowOff>
    </xdr:from>
    <xdr:to>
      <xdr:col>13</xdr:col>
      <xdr:colOff>457052</xdr:colOff>
      <xdr:row>112</xdr:row>
      <xdr:rowOff>131269</xdr:rowOff>
    </xdr:to>
    <xdr:sp macro="" textlink="">
      <xdr:nvSpPr>
        <xdr:cNvPr id="42" name="Rectángulo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SpPr/>
      </xdr:nvSpPr>
      <xdr:spPr>
        <a:xfrm rot="202128">
          <a:off x="7161971" y="5215238"/>
          <a:ext cx="928688" cy="25003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600" b="1">
              <a:solidFill>
                <a:schemeClr val="bg1"/>
              </a:solidFill>
            </a:rPr>
            <a:t>Salento</a:t>
          </a:r>
        </a:p>
        <a:p>
          <a:pPr algn="l"/>
          <a:endParaRPr lang="es-CO" sz="1600" b="1">
            <a:solidFill>
              <a:schemeClr val="bg1"/>
            </a:solidFill>
          </a:endParaRPr>
        </a:p>
        <a:p>
          <a:pPr algn="l"/>
          <a:endParaRPr lang="es-CO" sz="1600" b="1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466045</xdr:colOff>
      <xdr:row>116</xdr:row>
      <xdr:rowOff>64805</xdr:rowOff>
    </xdr:from>
    <xdr:to>
      <xdr:col>10</xdr:col>
      <xdr:colOff>74840</xdr:colOff>
      <xdr:row>117</xdr:row>
      <xdr:rowOff>124336</xdr:rowOff>
    </xdr:to>
    <xdr:sp macro="" textlink="">
      <xdr:nvSpPr>
        <xdr:cNvPr id="47" name="Rectángulo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SpPr/>
      </xdr:nvSpPr>
      <xdr:spPr>
        <a:xfrm>
          <a:off x="5776233" y="6160805"/>
          <a:ext cx="1037545" cy="25003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600" b="1">
              <a:solidFill>
                <a:schemeClr val="tx1"/>
              </a:solidFill>
            </a:rPr>
            <a:t>calarca</a:t>
          </a:r>
        </a:p>
        <a:p>
          <a:pPr algn="l"/>
          <a:endParaRPr lang="es-CO" sz="1600" b="1">
            <a:solidFill>
              <a:schemeClr val="tx1"/>
            </a:solidFill>
          </a:endParaRPr>
        </a:p>
        <a:p>
          <a:pPr algn="l"/>
          <a:endParaRPr lang="es-CO" sz="1600" b="1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8997</xdr:colOff>
      <xdr:row>109</xdr:row>
      <xdr:rowOff>185055</xdr:rowOff>
    </xdr:from>
    <xdr:to>
      <xdr:col>8</xdr:col>
      <xdr:colOff>94043</xdr:colOff>
      <xdr:row>111</xdr:row>
      <xdr:rowOff>54086</xdr:rowOff>
    </xdr:to>
    <xdr:sp macro="" textlink="">
      <xdr:nvSpPr>
        <xdr:cNvPr id="48" name="Rectángulo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/>
      </xdr:nvSpPr>
      <xdr:spPr>
        <a:xfrm rot="689278">
          <a:off x="4635426" y="4947555"/>
          <a:ext cx="928688" cy="25003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400" b="1">
              <a:solidFill>
                <a:schemeClr val="bg1"/>
              </a:solidFill>
            </a:rPr>
            <a:t>Filandia</a:t>
          </a:r>
        </a:p>
        <a:p>
          <a:pPr algn="l"/>
          <a:endParaRPr lang="es-CO" sz="1400" b="1">
            <a:solidFill>
              <a:schemeClr val="bg1"/>
            </a:solidFill>
          </a:endParaRPr>
        </a:p>
        <a:p>
          <a:pPr algn="l"/>
          <a:endParaRPr lang="es-CO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16</xdr:col>
      <xdr:colOff>291043</xdr:colOff>
      <xdr:row>6</xdr:row>
      <xdr:rowOff>0</xdr:rowOff>
    </xdr:from>
    <xdr:to>
      <xdr:col>17</xdr:col>
      <xdr:colOff>545840</xdr:colOff>
      <xdr:row>6</xdr:row>
      <xdr:rowOff>75406</xdr:rowOff>
    </xdr:to>
    <xdr:sp macro="" textlink="">
      <xdr:nvSpPr>
        <xdr:cNvPr id="49" name="Rectángulo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/>
      </xdr:nvSpPr>
      <xdr:spPr>
        <a:xfrm>
          <a:off x="9657293" y="1175541"/>
          <a:ext cx="1016797" cy="23336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400" b="1">
              <a:solidFill>
                <a:schemeClr val="bg1"/>
              </a:solidFill>
            </a:rPr>
            <a:t>Quimbaya</a:t>
          </a:r>
        </a:p>
        <a:p>
          <a:pPr algn="l"/>
          <a:endParaRPr lang="es-CO" sz="1400" b="1">
            <a:solidFill>
              <a:schemeClr val="bg1"/>
            </a:solidFill>
          </a:endParaRPr>
        </a:p>
        <a:p>
          <a:pPr algn="l"/>
          <a:endParaRPr lang="es-CO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185542</xdr:colOff>
      <xdr:row>115</xdr:row>
      <xdr:rowOff>107030</xdr:rowOff>
    </xdr:from>
    <xdr:to>
      <xdr:col>5</xdr:col>
      <xdr:colOff>76375</xdr:colOff>
      <xdr:row>117</xdr:row>
      <xdr:rowOff>149150</xdr:rowOff>
    </xdr:to>
    <xdr:sp macro="" textlink="">
      <xdr:nvSpPr>
        <xdr:cNvPr id="52" name="Rectángulo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SpPr/>
      </xdr:nvSpPr>
      <xdr:spPr>
        <a:xfrm rot="21131090">
          <a:off x="3124685" y="6012530"/>
          <a:ext cx="1156297" cy="42312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400" b="1">
              <a:solidFill>
                <a:schemeClr val="bg1"/>
              </a:solidFill>
            </a:rPr>
            <a:t>Montenegro</a:t>
          </a:r>
        </a:p>
        <a:p>
          <a:pPr algn="l"/>
          <a:endParaRPr lang="es-CO" sz="1400" b="1">
            <a:solidFill>
              <a:schemeClr val="bg1"/>
            </a:solidFill>
          </a:endParaRPr>
        </a:p>
        <a:p>
          <a:pPr algn="l"/>
          <a:endParaRPr lang="es-CO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279237</xdr:colOff>
      <xdr:row>119</xdr:row>
      <xdr:rowOff>0</xdr:rowOff>
    </xdr:from>
    <xdr:to>
      <xdr:col>5</xdr:col>
      <xdr:colOff>106741</xdr:colOff>
      <xdr:row>120</xdr:row>
      <xdr:rowOff>13607</xdr:rowOff>
    </xdr:to>
    <xdr:sp macro="" textlink="">
      <xdr:nvSpPr>
        <xdr:cNvPr id="53" name="Rectángulo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SpPr/>
      </xdr:nvSpPr>
      <xdr:spPr>
        <a:xfrm>
          <a:off x="3218380" y="6667500"/>
          <a:ext cx="1092968" cy="20410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400" b="1">
              <a:solidFill>
                <a:schemeClr val="bg1"/>
              </a:solidFill>
            </a:rPr>
            <a:t>La</a:t>
          </a:r>
          <a:r>
            <a:rPr lang="es-CO" sz="1400" b="1" baseline="0">
              <a:solidFill>
                <a:schemeClr val="bg1"/>
              </a:solidFill>
            </a:rPr>
            <a:t> Tebaida</a:t>
          </a:r>
          <a:endParaRPr lang="es-CO" sz="1400" b="1">
            <a:solidFill>
              <a:schemeClr val="bg1"/>
            </a:solidFill>
          </a:endParaRPr>
        </a:p>
        <a:p>
          <a:pPr algn="l"/>
          <a:endParaRPr lang="es-CO" sz="1400" b="1">
            <a:solidFill>
              <a:schemeClr val="bg1"/>
            </a:solidFill>
          </a:endParaRPr>
        </a:p>
        <a:p>
          <a:pPr algn="l"/>
          <a:endParaRPr lang="es-CO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31404</xdr:colOff>
      <xdr:row>124</xdr:row>
      <xdr:rowOff>2221</xdr:rowOff>
    </xdr:from>
    <xdr:to>
      <xdr:col>11</xdr:col>
      <xdr:colOff>116449</xdr:colOff>
      <xdr:row>125</xdr:row>
      <xdr:rowOff>49781</xdr:rowOff>
    </xdr:to>
    <xdr:sp macro="" textlink="">
      <xdr:nvSpPr>
        <xdr:cNvPr id="54" name="Rectángulo 5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SpPr/>
      </xdr:nvSpPr>
      <xdr:spPr>
        <a:xfrm rot="1059933">
          <a:off x="5923297" y="7622221"/>
          <a:ext cx="928688" cy="23806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400" b="1">
              <a:solidFill>
                <a:schemeClr val="bg1"/>
              </a:solidFill>
            </a:rPr>
            <a:t>Pijao</a:t>
          </a:r>
        </a:p>
        <a:p>
          <a:pPr algn="l"/>
          <a:endParaRPr lang="es-CO" sz="1400" b="1">
            <a:solidFill>
              <a:schemeClr val="bg1"/>
            </a:solidFill>
          </a:endParaRPr>
        </a:p>
        <a:p>
          <a:pPr algn="l"/>
          <a:endParaRPr lang="es-CO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392948</xdr:colOff>
      <xdr:row>129</xdr:row>
      <xdr:rowOff>67116</xdr:rowOff>
    </xdr:from>
    <xdr:to>
      <xdr:col>6</xdr:col>
      <xdr:colOff>54078</xdr:colOff>
      <xdr:row>130</xdr:row>
      <xdr:rowOff>119504</xdr:rowOff>
    </xdr:to>
    <xdr:sp macro="" textlink="">
      <xdr:nvSpPr>
        <xdr:cNvPr id="55" name="Rectángulo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/>
      </xdr:nvSpPr>
      <xdr:spPr>
        <a:xfrm>
          <a:off x="3753912" y="8639616"/>
          <a:ext cx="926595" cy="24288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400" b="1">
              <a:solidFill>
                <a:schemeClr val="bg1"/>
              </a:solidFill>
            </a:rPr>
            <a:t>Genova</a:t>
          </a:r>
          <a:endParaRPr lang="es-CO" sz="1200" b="1">
            <a:solidFill>
              <a:schemeClr val="bg1"/>
            </a:solidFill>
          </a:endParaRPr>
        </a:p>
        <a:p>
          <a:pPr algn="l"/>
          <a:endParaRPr lang="es-CO" sz="1200" b="1">
            <a:solidFill>
              <a:schemeClr val="bg1"/>
            </a:solidFill>
          </a:endParaRPr>
        </a:p>
        <a:p>
          <a:pPr algn="l"/>
          <a:endParaRPr lang="es-CO" sz="1200" b="1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57552</xdr:colOff>
      <xdr:row>121</xdr:row>
      <xdr:rowOff>150882</xdr:rowOff>
    </xdr:from>
    <xdr:to>
      <xdr:col>6</xdr:col>
      <xdr:colOff>313761</xdr:colOff>
      <xdr:row>123</xdr:row>
      <xdr:rowOff>41345</xdr:rowOff>
    </xdr:to>
    <xdr:sp macro="" textlink="">
      <xdr:nvSpPr>
        <xdr:cNvPr id="56" name="Rectángulo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/>
      </xdr:nvSpPr>
      <xdr:spPr>
        <a:xfrm rot="21091233">
          <a:off x="3840338" y="7199382"/>
          <a:ext cx="1099852" cy="27146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400" b="1">
              <a:solidFill>
                <a:schemeClr val="bg1"/>
              </a:solidFill>
            </a:rPr>
            <a:t>Buenavista</a:t>
          </a:r>
          <a:endParaRPr lang="es-CO" sz="1200" b="1">
            <a:solidFill>
              <a:schemeClr val="bg1"/>
            </a:solidFill>
          </a:endParaRPr>
        </a:p>
        <a:p>
          <a:pPr algn="l"/>
          <a:endParaRPr lang="es-CO" sz="1200" b="1">
            <a:solidFill>
              <a:schemeClr val="bg1"/>
            </a:solidFill>
          </a:endParaRPr>
        </a:p>
        <a:p>
          <a:pPr algn="l"/>
          <a:endParaRPr lang="es-CO" sz="1200" b="1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152892</xdr:colOff>
      <xdr:row>120</xdr:row>
      <xdr:rowOff>39688</xdr:rowOff>
    </xdr:from>
    <xdr:to>
      <xdr:col>11</xdr:col>
      <xdr:colOff>237937</xdr:colOff>
      <xdr:row>121</xdr:row>
      <xdr:rowOff>92076</xdr:rowOff>
    </xdr:to>
    <xdr:sp macro="" textlink="">
      <xdr:nvSpPr>
        <xdr:cNvPr id="57" name="Rectángulo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SpPr/>
      </xdr:nvSpPr>
      <xdr:spPr>
        <a:xfrm rot="555630">
          <a:off x="6044785" y="6897688"/>
          <a:ext cx="928688" cy="24288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400" b="1">
              <a:solidFill>
                <a:schemeClr val="bg1"/>
              </a:solidFill>
            </a:rPr>
            <a:t>Cordoba</a:t>
          </a:r>
        </a:p>
        <a:p>
          <a:pPr algn="l"/>
          <a:endParaRPr lang="es-CO" sz="1400" b="1">
            <a:solidFill>
              <a:schemeClr val="bg1"/>
            </a:solidFill>
          </a:endParaRPr>
        </a:p>
        <a:p>
          <a:pPr algn="l"/>
          <a:endParaRPr lang="es-CO" sz="14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11</xdr:col>
      <xdr:colOff>205051</xdr:colOff>
      <xdr:row>129</xdr:row>
      <xdr:rowOff>92227</xdr:rowOff>
    </xdr:from>
    <xdr:to>
      <xdr:col>14</xdr:col>
      <xdr:colOff>557133</xdr:colOff>
      <xdr:row>132</xdr:row>
      <xdr:rowOff>12850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629" t="19288" r="629" b="31584"/>
        <a:stretch/>
      </xdr:blipFill>
      <xdr:spPr>
        <a:xfrm>
          <a:off x="6940587" y="8664727"/>
          <a:ext cx="1780832" cy="492123"/>
        </a:xfrm>
        <a:prstGeom prst="rect">
          <a:avLst/>
        </a:prstGeom>
      </xdr:spPr>
    </xdr:pic>
    <xdr:clientData/>
  </xdr:twoCellAnchor>
  <xdr:twoCellAnchor editAs="oneCell">
    <xdr:from>
      <xdr:col>6</xdr:col>
      <xdr:colOff>141092</xdr:colOff>
      <xdr:row>1</xdr:row>
      <xdr:rowOff>52881</xdr:rowOff>
    </xdr:from>
    <xdr:to>
      <xdr:col>10</xdr:col>
      <xdr:colOff>423334</xdr:colOff>
      <xdr:row>4</xdr:row>
      <xdr:rowOff>125605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286" b="22135"/>
        <a:stretch/>
      </xdr:blipFill>
      <xdr:spPr>
        <a:xfrm>
          <a:off x="4977675" y="243381"/>
          <a:ext cx="2187242" cy="644224"/>
        </a:xfrm>
        <a:prstGeom prst="rect">
          <a:avLst/>
        </a:prstGeom>
      </xdr:spPr>
    </xdr:pic>
    <xdr:clientData/>
  </xdr:twoCellAnchor>
  <xdr:twoCellAnchor>
    <xdr:from>
      <xdr:col>3</xdr:col>
      <xdr:colOff>209867</xdr:colOff>
      <xdr:row>111</xdr:row>
      <xdr:rowOff>38787</xdr:rowOff>
    </xdr:from>
    <xdr:to>
      <xdr:col>5</xdr:col>
      <xdr:colOff>419564</xdr:colOff>
      <xdr:row>112</xdr:row>
      <xdr:rowOff>148723</xdr:rowOff>
    </xdr:to>
    <xdr:sp macro="" textlink="">
      <xdr:nvSpPr>
        <xdr:cNvPr id="24" name="Rectángulo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/>
      </xdr:nvSpPr>
      <xdr:spPr>
        <a:xfrm rot="689278">
          <a:off x="3570831" y="5182287"/>
          <a:ext cx="1053340" cy="30043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400" b="1">
              <a:solidFill>
                <a:schemeClr val="bg1"/>
              </a:solidFill>
            </a:rPr>
            <a:t>Quimbaya</a:t>
          </a:r>
        </a:p>
        <a:p>
          <a:pPr algn="l"/>
          <a:endParaRPr lang="es-CO" sz="1400" b="1">
            <a:solidFill>
              <a:schemeClr val="bg1"/>
            </a:solidFill>
          </a:endParaRPr>
        </a:p>
        <a:p>
          <a:pPr algn="l"/>
          <a:endParaRPr lang="es-CO" sz="1400" b="1">
            <a:solidFill>
              <a:schemeClr val="bg1"/>
            </a:solidFill>
          </a:endParaRPr>
        </a:p>
        <a:p>
          <a:pPr algn="l"/>
          <a:endParaRPr lang="es-CO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11</xdr:col>
      <xdr:colOff>444500</xdr:colOff>
      <xdr:row>122</xdr:row>
      <xdr:rowOff>42334</xdr:rowOff>
    </xdr:from>
    <xdr:to>
      <xdr:col>14</xdr:col>
      <xdr:colOff>391584</xdr:colOff>
      <xdr:row>123</xdr:row>
      <xdr:rowOff>105834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7662333" y="7281334"/>
          <a:ext cx="1375834" cy="254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100"/>
            <a:t>Total:</a:t>
          </a:r>
          <a:r>
            <a:rPr lang="es-CO" sz="1100" baseline="0"/>
            <a:t> 1.8176</a:t>
          </a:r>
          <a:endParaRPr lang="es-CO" sz="1100"/>
        </a:p>
      </xdr:txBody>
    </xdr:sp>
    <xdr:clientData/>
  </xdr:twoCellAnchor>
  <xdr:twoCellAnchor>
    <xdr:from>
      <xdr:col>11</xdr:col>
      <xdr:colOff>443442</xdr:colOff>
      <xdr:row>123</xdr:row>
      <xdr:rowOff>118005</xdr:rowOff>
    </xdr:from>
    <xdr:to>
      <xdr:col>14</xdr:col>
      <xdr:colOff>390526</xdr:colOff>
      <xdr:row>124</xdr:row>
      <xdr:rowOff>181505</xdr:rowOff>
    </xdr:to>
    <xdr:sp macro="" textlink="">
      <xdr:nvSpPr>
        <xdr:cNvPr id="26" name="Rectángulo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/>
      </xdr:nvSpPr>
      <xdr:spPr>
        <a:xfrm>
          <a:off x="7666567" y="7547505"/>
          <a:ext cx="1375834" cy="254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100"/>
            <a:t>Hombres:</a:t>
          </a:r>
          <a:r>
            <a:rPr lang="es-CO" sz="1100" baseline="0"/>
            <a:t> 7.993</a:t>
          </a:r>
          <a:endParaRPr lang="es-CO" sz="1100"/>
        </a:p>
      </xdr:txBody>
    </xdr:sp>
    <xdr:clientData/>
  </xdr:twoCellAnchor>
  <xdr:twoCellAnchor>
    <xdr:from>
      <xdr:col>11</xdr:col>
      <xdr:colOff>447674</xdr:colOff>
      <xdr:row>124</xdr:row>
      <xdr:rowOff>175154</xdr:rowOff>
    </xdr:from>
    <xdr:to>
      <xdr:col>14</xdr:col>
      <xdr:colOff>394758</xdr:colOff>
      <xdr:row>126</xdr:row>
      <xdr:rowOff>48154</xdr:rowOff>
    </xdr:to>
    <xdr:sp macro="" textlink="">
      <xdr:nvSpPr>
        <xdr:cNvPr id="27" name="Rectángulo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/>
      </xdr:nvSpPr>
      <xdr:spPr>
        <a:xfrm>
          <a:off x="7670799" y="7795154"/>
          <a:ext cx="1375834" cy="254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100"/>
            <a:t>Mujeres: 10.183</a:t>
          </a:r>
        </a:p>
      </xdr:txBody>
    </xdr:sp>
    <xdr:clientData/>
  </xdr:twoCellAnchor>
  <xdr:twoCellAnchor>
    <xdr:from>
      <xdr:col>16</xdr:col>
      <xdr:colOff>726282</xdr:colOff>
      <xdr:row>5</xdr:row>
      <xdr:rowOff>27383</xdr:rowOff>
    </xdr:from>
    <xdr:to>
      <xdr:col>25</xdr:col>
      <xdr:colOff>571500</xdr:colOff>
      <xdr:row>81</xdr:row>
      <xdr:rowOff>71438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18</xdr:col>
      <xdr:colOff>559594</xdr:colOff>
      <xdr:row>66</xdr:row>
      <xdr:rowOff>0</xdr:rowOff>
    </xdr:from>
    <xdr:to>
      <xdr:col>21</xdr:col>
      <xdr:colOff>690563</xdr:colOff>
      <xdr:row>81</xdr:row>
      <xdr:rowOff>23812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>
          <a:off x="11977688" y="4393406"/>
          <a:ext cx="2416969" cy="21431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/>
            <a:t>TOTAL PERSONAS BENEFICIADAS </a:t>
          </a:r>
          <a:r>
            <a:rPr lang="es-CO" sz="1200" b="1"/>
            <a:t>209</a:t>
          </a:r>
          <a:endParaRPr lang="es-CO" sz="1100" b="1"/>
        </a:p>
      </xdr:txBody>
    </xdr:sp>
    <xdr:clientData/>
  </xdr:twoCellAnchor>
  <xdr:twoCellAnchor>
    <xdr:from>
      <xdr:col>22</xdr:col>
      <xdr:colOff>152402</xdr:colOff>
      <xdr:row>19</xdr:row>
      <xdr:rowOff>104773</xdr:rowOff>
    </xdr:from>
    <xdr:to>
      <xdr:col>23</xdr:col>
      <xdr:colOff>488156</xdr:colOff>
      <xdr:row>22</xdr:row>
      <xdr:rowOff>0</xdr:rowOff>
    </xdr:to>
    <xdr:sp macro="" textlink="">
      <xdr:nvSpPr>
        <xdr:cNvPr id="30" name="CuadroTexto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 txBox="1"/>
      </xdr:nvSpPr>
      <xdr:spPr>
        <a:xfrm>
          <a:off x="14618496" y="2402679"/>
          <a:ext cx="1097754" cy="4667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/>
            <a:t>HOMBRES: </a:t>
          </a:r>
          <a:r>
            <a:rPr lang="es-CO" sz="1100" b="1"/>
            <a:t>62</a:t>
          </a:r>
        </a:p>
        <a:p>
          <a:r>
            <a:rPr lang="es-CO" sz="1100"/>
            <a:t>MUJERES: </a:t>
          </a:r>
          <a:r>
            <a:rPr lang="es-CO" sz="1100" b="1"/>
            <a:t>147</a:t>
          </a:r>
        </a:p>
      </xdr:txBody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0.72339</cdr:x>
      <cdr:y>0.84634</cdr:y>
    </cdr:from>
    <cdr:to>
      <cdr:x>0.98905</cdr:x>
      <cdr:y>0.98024</cdr:y>
    </cdr:to>
    <cdr:pic>
      <cdr:nvPicPr>
        <cdr:cNvPr id="2" name="Imagen 1">
          <a:extLst xmlns:a="http://schemas.openxmlformats.org/drawingml/2006/main">
            <a:ext uri="{FF2B5EF4-FFF2-40B4-BE49-F238E27FC236}">
              <a16:creationId xmlns:a16="http://schemas.microsoft.com/office/drawing/2014/main" id="{00000000-0008-0000-0100-000016000000}"/>
            </a:ext>
          </a:extLst>
        </cdr:cNvPr>
        <cdr:cNvPicPr>
          <a:picLocks xmlns:a="http://schemas.openxmlformats.org/drawingml/2006/main" noChangeAspect="1"/>
        </cdr:cNvPicPr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-629" t="19288" r="629" b="31584"/>
        <a:stretch xmlns:a="http://schemas.openxmlformats.org/drawingml/2006/main"/>
      </cdr:blipFill>
      <cdr:spPr>
        <a:xfrm xmlns:a="http://schemas.openxmlformats.org/drawingml/2006/main">
          <a:off x="4849019" y="3110706"/>
          <a:ext cx="1780832" cy="492123"/>
        </a:xfrm>
        <a:prstGeom xmlns:a="http://schemas.openxmlformats.org/drawingml/2006/main" prst="rect">
          <a:avLst/>
        </a:prstGeom>
      </cdr:spPr>
    </cdr:pic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169333</xdr:colOff>
      <xdr:row>0</xdr:row>
      <xdr:rowOff>0</xdr:rowOff>
    </xdr:from>
    <xdr:to>
      <xdr:col>11</xdr:col>
      <xdr:colOff>418041</xdr:colOff>
      <xdr:row>23</xdr:row>
      <xdr:rowOff>164307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</xdr:row>
          <xdr:rowOff>0</xdr:rowOff>
        </xdr:from>
        <xdr:to>
          <xdr:col>3</xdr:col>
          <xdr:colOff>333375</xdr:colOff>
          <xdr:row>11</xdr:row>
          <xdr:rowOff>171450</xdr:rowOff>
        </xdr:to>
        <xdr:sp macro="" textlink="">
          <xdr:nvSpPr>
            <xdr:cNvPr id="10242" name="Scroll Bar 2" hidden="1">
              <a:extLst>
                <a:ext uri="{63B3BB69-23CF-44E3-9099-C40C66FF867C}">
                  <a14:compatExt spid="_x0000_s10242"/>
                </a:ext>
                <a:ext uri="{FF2B5EF4-FFF2-40B4-BE49-F238E27FC236}">
                  <a16:creationId xmlns:a16="http://schemas.microsoft.com/office/drawing/2014/main" id="{00000000-0008-0000-0200-00000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11</xdr:col>
      <xdr:colOff>212273</xdr:colOff>
      <xdr:row>0</xdr:row>
      <xdr:rowOff>29633</xdr:rowOff>
    </xdr:from>
    <xdr:to>
      <xdr:col>16</xdr:col>
      <xdr:colOff>680359</xdr:colOff>
      <xdr:row>17</xdr:row>
      <xdr:rowOff>81643</xdr:rowOff>
    </xdr:to>
    <mc:AlternateContent xmlns:mc="http://schemas.openxmlformats.org/markup-compatibility/2006">
      <mc:Choice xmlns:we="http://schemas.microsoft.com/office/webextensions/webextension/2010/11" Requires="we">
        <xdr:graphicFrame macro="">
          <xdr:nvGraphicFramePr>
            <xdr:cNvPr id="10" name="Complemento 9" title="Gráfico Personas">
              <a:extLst>
                <a:ext uri="{FF2B5EF4-FFF2-40B4-BE49-F238E27FC236}">
                  <a16:creationId xmlns:a16="http://schemas.microsoft.com/office/drawing/2014/main" id="{00000000-0008-0000-0200-00000A000000}"/>
                </a:ext>
              </a:extLst>
            </xdr:cNvPr>
            <xdr:cNvGraphicFramePr>
              <a:graphicFrameLocks noGrp="1"/>
            </xdr:cNvGraphicFramePr>
          </xdr:nvGraphicFramePr>
          <xdr:xfrm>
            <a:off x="0" y="0"/>
            <a:ext cx="0" cy="0"/>
          </xdr:xfrm>
          <a:graphic>
            <a:graphicData uri="http://schemas.microsoft.com/office/webextensions/webextension/2010/11">
              <we:webextensionref xmlns:we="http://schemas.microsoft.com/office/webextensions/webextension/2010/11" xmlns:r="http://schemas.openxmlformats.org/officeDocument/2006/relationships" r:id="rId2"/>
            </a:graphicData>
          </a:graphic>
        </xdr:graphicFrame>
      </mc:Choice>
      <mc:Fallback>
        <xdr:pic>
          <xdr:nvPicPr>
            <xdr:cNvPr id="10" name="Complemento 9" title="Gráfico Personas">
              <a:extLst>
                <a:ext uri="{FF2B5EF4-FFF2-40B4-BE49-F238E27FC236}">
                  <a16:creationId xmlns:a16="http://schemas.microsoft.com/office/drawing/2014/main" id="{00000000-0008-0000-0200-00000A000000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prstGeom prst="rect">
              <a:avLst/>
            </a:prstGeom>
          </xdr:spPr>
        </xdr:pic>
      </mc:Fallback>
    </mc:AlternateContent>
    <xdr:clientData/>
  </xdr:twoCellAnchor>
  <xdr:twoCellAnchor>
    <xdr:from>
      <xdr:col>4</xdr:col>
      <xdr:colOff>228600</xdr:colOff>
      <xdr:row>18</xdr:row>
      <xdr:rowOff>38100</xdr:rowOff>
    </xdr:from>
    <xdr:to>
      <xdr:col>11</xdr:col>
      <xdr:colOff>402014</xdr:colOff>
      <xdr:row>34</xdr:row>
      <xdr:rowOff>86102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742950</xdr:colOff>
      <xdr:row>21</xdr:row>
      <xdr:rowOff>38100</xdr:rowOff>
    </xdr:from>
    <xdr:to>
      <xdr:col>10</xdr:col>
      <xdr:colOff>122124</xdr:colOff>
      <xdr:row>22</xdr:row>
      <xdr:rowOff>143555</xdr:rowOff>
    </xdr:to>
    <xdr:sp macro="" textlink="">
      <xdr:nvSpPr>
        <xdr:cNvPr id="12" name="Rectángul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>
        <a:xfrm>
          <a:off x="4648200" y="4038600"/>
          <a:ext cx="3189174" cy="295955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1400" b="1"/>
            <a:t>POBLACION POR RANGO</a:t>
          </a:r>
          <a:r>
            <a:rPr lang="es-CO" sz="1400" b="1" baseline="0"/>
            <a:t> DE EDADES</a:t>
          </a:r>
          <a:endParaRPr lang="es-CO" sz="1400" b="1"/>
        </a:p>
      </xdr:txBody>
    </xdr:sp>
    <xdr:clientData/>
  </xdr:twoCellAnchor>
  <xdr:twoCellAnchor>
    <xdr:from>
      <xdr:col>13</xdr:col>
      <xdr:colOff>376237</xdr:colOff>
      <xdr:row>23</xdr:row>
      <xdr:rowOff>137583</xdr:rowOff>
    </xdr:from>
    <xdr:to>
      <xdr:col>17</xdr:col>
      <xdr:colOff>425940</xdr:colOff>
      <xdr:row>25</xdr:row>
      <xdr:rowOff>52538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0515070" y="4519083"/>
          <a:ext cx="3097703" cy="295955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1400" b="1">
              <a:solidFill>
                <a:sysClr val="windowText" lastClr="000000"/>
              </a:solidFill>
            </a:rPr>
            <a:t>POBLACION POR PROGRAMAS</a:t>
          </a:r>
        </a:p>
      </xdr:txBody>
    </xdr:sp>
    <xdr:clientData/>
  </xdr:twoCellAnchor>
  <xdr:twoCellAnchor>
    <xdr:from>
      <xdr:col>19</xdr:col>
      <xdr:colOff>102393</xdr:colOff>
      <xdr:row>0</xdr:row>
      <xdr:rowOff>0</xdr:rowOff>
    </xdr:from>
    <xdr:to>
      <xdr:col>25</xdr:col>
      <xdr:colOff>292893</xdr:colOff>
      <xdr:row>21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381000</xdr:colOff>
      <xdr:row>7</xdr:row>
      <xdr:rowOff>76200</xdr:rowOff>
    </xdr:from>
    <xdr:to>
      <xdr:col>23</xdr:col>
      <xdr:colOff>590550</xdr:colOff>
      <xdr:row>15</xdr:row>
      <xdr:rowOff>114300</xdr:rowOff>
    </xdr:to>
    <xdr:sp macro="" textlink="'PROGRAMAS Y EDADES'!P94">
      <xdr:nvSpPr>
        <xdr:cNvPr id="3" name="CuadroTexto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5716250" y="1409700"/>
          <a:ext cx="2495550" cy="1562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35372274-DDF5-473A-B866-F5C2E7003F61}" type="TxLink">
            <a:rPr lang="en-US" sz="4800" b="1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150,2%</a:t>
          </a:fld>
          <a:endParaRPr lang="es-CO" sz="4800"/>
        </a:p>
      </xdr:txBody>
    </xdr:sp>
    <xdr:clientData/>
  </xdr:twoCellAnchor>
  <xdr:twoCellAnchor editAs="oneCell">
    <xdr:from>
      <xdr:col>20</xdr:col>
      <xdr:colOff>571500</xdr:colOff>
      <xdr:row>20</xdr:row>
      <xdr:rowOff>142875</xdr:rowOff>
    </xdr:from>
    <xdr:to>
      <xdr:col>23</xdr:col>
      <xdr:colOff>651439</xdr:colOff>
      <xdr:row>40</xdr:row>
      <xdr:rowOff>75471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3376" b="5759"/>
        <a:stretch/>
      </xdr:blipFill>
      <xdr:spPr>
        <a:xfrm>
          <a:off x="16033750" y="3952875"/>
          <a:ext cx="2365939" cy="3742596"/>
        </a:xfrm>
        <a:prstGeom prst="rect">
          <a:avLst/>
        </a:prstGeom>
      </xdr:spPr>
    </xdr:pic>
    <xdr:clientData/>
  </xdr:twoCellAnchor>
  <xdr:twoCellAnchor>
    <xdr:from>
      <xdr:col>18</xdr:col>
      <xdr:colOff>631825</xdr:colOff>
      <xdr:row>21</xdr:row>
      <xdr:rowOff>168275</xdr:rowOff>
    </xdr:from>
    <xdr:to>
      <xdr:col>26</xdr:col>
      <xdr:colOff>118157</xdr:colOff>
      <xdr:row>39</xdr:row>
      <xdr:rowOff>64238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20</xdr:col>
      <xdr:colOff>577283</xdr:colOff>
      <xdr:row>27</xdr:row>
      <xdr:rowOff>176892</xdr:rowOff>
    </xdr:from>
    <xdr:to>
      <xdr:col>24</xdr:col>
      <xdr:colOff>24833</xdr:colOff>
      <xdr:row>35</xdr:row>
      <xdr:rowOff>99785</xdr:rowOff>
    </xdr:to>
    <xdr:sp macro="" textlink="'PROGRAMAS Y EDADES'!P94">
      <xdr:nvSpPr>
        <xdr:cNvPr id="23" name="CuadroTexto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 txBox="1"/>
      </xdr:nvSpPr>
      <xdr:spPr>
        <a:xfrm>
          <a:off x="16048604" y="5320392"/>
          <a:ext cx="2495550" cy="14468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35372274-DDF5-473A-B866-F5C2E7003F61}" type="TxLink">
            <a:rPr lang="en-US" sz="4800" b="1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150,2%</a:t>
          </a:fld>
          <a:endParaRPr lang="es-CO" sz="4800"/>
        </a:p>
      </xdr:txBody>
    </xdr:sp>
    <xdr:clientData/>
  </xdr:twoCellAnchor>
  <xdr:twoCellAnchor>
    <xdr:from>
      <xdr:col>5</xdr:col>
      <xdr:colOff>285750</xdr:colOff>
      <xdr:row>12</xdr:row>
      <xdr:rowOff>36285</xdr:rowOff>
    </xdr:from>
    <xdr:to>
      <xdr:col>6</xdr:col>
      <xdr:colOff>557891</xdr:colOff>
      <xdr:row>13</xdr:row>
      <xdr:rowOff>54429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4177393" y="2322285"/>
          <a:ext cx="1034141" cy="20864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200" b="1"/>
            <a:t>ENERO</a:t>
          </a:r>
          <a:r>
            <a:rPr lang="es-CO" sz="1200" b="1" baseline="0"/>
            <a:t> 2021</a:t>
          </a:r>
        </a:p>
      </xdr:txBody>
    </xdr:sp>
    <xdr:clientData/>
  </xdr:twoCellAnchor>
  <xdr:twoCellAnchor>
    <xdr:from>
      <xdr:col>8</xdr:col>
      <xdr:colOff>625928</xdr:colOff>
      <xdr:row>12</xdr:row>
      <xdr:rowOff>6803</xdr:rowOff>
    </xdr:from>
    <xdr:to>
      <xdr:col>10</xdr:col>
      <xdr:colOff>380999</xdr:colOff>
      <xdr:row>13</xdr:row>
      <xdr:rowOff>81643</xdr:rowOff>
    </xdr:to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 txBox="1"/>
      </xdr:nvSpPr>
      <xdr:spPr>
        <a:xfrm>
          <a:off x="6803571" y="2292803"/>
          <a:ext cx="1279071" cy="26534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200" b="1" baseline="0"/>
            <a:t>DICIEMBRE 2021</a:t>
          </a:r>
        </a:p>
      </xdr:txBody>
    </xdr:sp>
    <xdr:clientData/>
  </xdr:twoCellAnchor>
  <xdr:twoCellAnchor>
    <xdr:from>
      <xdr:col>11</xdr:col>
      <xdr:colOff>361157</xdr:colOff>
      <xdr:row>24</xdr:row>
      <xdr:rowOff>91281</xdr:rowOff>
    </xdr:from>
    <xdr:to>
      <xdr:col>20</xdr:col>
      <xdr:colOff>260615</xdr:colOff>
      <xdr:row>48</xdr:row>
      <xdr:rowOff>7938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5874</xdr:colOff>
      <xdr:row>0</xdr:row>
      <xdr:rowOff>78292</xdr:rowOff>
    </xdr:from>
    <xdr:to>
      <xdr:col>14</xdr:col>
      <xdr:colOff>84666</xdr:colOff>
      <xdr:row>4</xdr:row>
      <xdr:rowOff>163147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077" r="408"/>
        <a:stretch/>
      </xdr:blipFill>
      <xdr:spPr>
        <a:xfrm>
          <a:off x="7678791" y="78292"/>
          <a:ext cx="1380542" cy="846855"/>
        </a:xfrm>
        <a:prstGeom prst="rect">
          <a:avLst/>
        </a:prstGeom>
      </xdr:spPr>
    </xdr:pic>
    <xdr:clientData/>
  </xdr:twoCellAnchor>
  <xdr:twoCellAnchor editAs="oneCell">
    <xdr:from>
      <xdr:col>8</xdr:col>
      <xdr:colOff>222247</xdr:colOff>
      <xdr:row>0</xdr:row>
      <xdr:rowOff>79189</xdr:rowOff>
    </xdr:from>
    <xdr:to>
      <xdr:col>10</xdr:col>
      <xdr:colOff>296331</xdr:colOff>
      <xdr:row>4</xdr:row>
      <xdr:rowOff>71612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3414" y="79189"/>
          <a:ext cx="941917" cy="754423"/>
        </a:xfrm>
        <a:prstGeom prst="rect">
          <a:avLst/>
        </a:prstGeom>
      </xdr:spPr>
    </xdr:pic>
    <xdr:clientData/>
  </xdr:twoCellAnchor>
  <xdr:twoCellAnchor editAs="oneCell">
    <xdr:from>
      <xdr:col>2</xdr:col>
      <xdr:colOff>368771</xdr:colOff>
      <xdr:row>0</xdr:row>
      <xdr:rowOff>21166</xdr:rowOff>
    </xdr:from>
    <xdr:to>
      <xdr:col>5</xdr:col>
      <xdr:colOff>69235</xdr:colOff>
      <xdr:row>4</xdr:row>
      <xdr:rowOff>95249</xdr:rowOff>
    </xdr:to>
    <xdr:pic>
      <xdr:nvPicPr>
        <xdr:cNvPr id="4" name="6 Imagen" descr="41638_100000437378671_1524_n.jpg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6438" y="21166"/>
          <a:ext cx="1002214" cy="8360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691092</xdr:colOff>
      <xdr:row>0</xdr:row>
      <xdr:rowOff>9525</xdr:rowOff>
    </xdr:from>
    <xdr:to>
      <xdr:col>1</xdr:col>
      <xdr:colOff>1611841</xdr:colOff>
      <xdr:row>4</xdr:row>
      <xdr:rowOff>62441</xdr:rowOff>
    </xdr:to>
    <xdr:pic>
      <xdr:nvPicPr>
        <xdr:cNvPr id="5" name="0 Imagen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3092" y="9525"/>
          <a:ext cx="920749" cy="814916"/>
        </a:xfrm>
        <a:prstGeom prst="rect">
          <a:avLst/>
        </a:prstGeom>
      </xdr:spPr>
    </xdr:pic>
    <xdr:clientData/>
  </xdr:twoCellAnchor>
  <xdr:twoCellAnchor editAs="oneCell">
    <xdr:from>
      <xdr:col>1</xdr:col>
      <xdr:colOff>1788583</xdr:colOff>
      <xdr:row>0</xdr:row>
      <xdr:rowOff>81950</xdr:rowOff>
    </xdr:from>
    <xdr:to>
      <xdr:col>2</xdr:col>
      <xdr:colOff>219295</xdr:colOff>
      <xdr:row>3</xdr:row>
      <xdr:rowOff>166158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50583" y="81950"/>
          <a:ext cx="1440612" cy="655708"/>
        </a:xfrm>
        <a:prstGeom prst="rect">
          <a:avLst/>
        </a:prstGeom>
      </xdr:spPr>
    </xdr:pic>
    <xdr:clientData/>
  </xdr:twoCellAnchor>
  <xdr:twoCellAnchor editAs="oneCell">
    <xdr:from>
      <xdr:col>5</xdr:col>
      <xdr:colOff>84664</xdr:colOff>
      <xdr:row>0</xdr:row>
      <xdr:rowOff>84665</xdr:rowOff>
    </xdr:from>
    <xdr:to>
      <xdr:col>8</xdr:col>
      <xdr:colOff>190499</xdr:colOff>
      <xdr:row>4</xdr:row>
      <xdr:rowOff>84667</xdr:rowOff>
    </xdr:to>
    <xdr:pic>
      <xdr:nvPicPr>
        <xdr:cNvPr id="7" name="Imagen 6" descr="C:\Users\Archivo\Pictures\JUEGOS DEPORTIVOS NACIONALES.jpg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/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5154081" y="84665"/>
          <a:ext cx="1407585" cy="7620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291627</xdr:colOff>
      <xdr:row>0</xdr:row>
      <xdr:rowOff>42333</xdr:rowOff>
    </xdr:from>
    <xdr:to>
      <xdr:col>15</xdr:col>
      <xdr:colOff>190502</xdr:colOff>
      <xdr:row>4</xdr:row>
      <xdr:rowOff>55775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077" r="408"/>
        <a:stretch/>
      </xdr:blipFill>
      <xdr:spPr>
        <a:xfrm>
          <a:off x="7435377" y="42333"/>
          <a:ext cx="1264125" cy="775442"/>
        </a:xfrm>
        <a:prstGeom prst="rect">
          <a:avLst/>
        </a:prstGeom>
      </xdr:spPr>
    </xdr:pic>
    <xdr:clientData/>
  </xdr:twoCellAnchor>
  <xdr:twoCellAnchor editAs="oneCell">
    <xdr:from>
      <xdr:col>7</xdr:col>
      <xdr:colOff>423333</xdr:colOff>
      <xdr:row>0</xdr:row>
      <xdr:rowOff>63500</xdr:rowOff>
    </xdr:from>
    <xdr:to>
      <xdr:col>10</xdr:col>
      <xdr:colOff>0</xdr:colOff>
      <xdr:row>4</xdr:row>
      <xdr:rowOff>55923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1666" y="63500"/>
          <a:ext cx="941917" cy="754423"/>
        </a:xfrm>
        <a:prstGeom prst="rect">
          <a:avLst/>
        </a:prstGeom>
      </xdr:spPr>
    </xdr:pic>
    <xdr:clientData/>
  </xdr:twoCellAnchor>
  <xdr:twoCellAnchor editAs="oneCell">
    <xdr:from>
      <xdr:col>1</xdr:col>
      <xdr:colOff>825501</xdr:colOff>
      <xdr:row>0</xdr:row>
      <xdr:rowOff>0</xdr:rowOff>
    </xdr:from>
    <xdr:to>
      <xdr:col>1</xdr:col>
      <xdr:colOff>1640417</xdr:colOff>
      <xdr:row>3</xdr:row>
      <xdr:rowOff>169332</xdr:rowOff>
    </xdr:to>
    <xdr:pic>
      <xdr:nvPicPr>
        <xdr:cNvPr id="13" name="0 Imagen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501" y="95250"/>
          <a:ext cx="814916" cy="740832"/>
        </a:xfrm>
        <a:prstGeom prst="rect">
          <a:avLst/>
        </a:prstGeom>
      </xdr:spPr>
    </xdr:pic>
    <xdr:clientData/>
  </xdr:twoCellAnchor>
  <xdr:twoCellAnchor editAs="oneCell">
    <xdr:from>
      <xdr:col>4</xdr:col>
      <xdr:colOff>232833</xdr:colOff>
      <xdr:row>0</xdr:row>
      <xdr:rowOff>84666</xdr:rowOff>
    </xdr:from>
    <xdr:to>
      <xdr:col>7</xdr:col>
      <xdr:colOff>232833</xdr:colOff>
      <xdr:row>3</xdr:row>
      <xdr:rowOff>105833</xdr:rowOff>
    </xdr:to>
    <xdr:pic>
      <xdr:nvPicPr>
        <xdr:cNvPr id="15" name="Imagen 14" descr="C:\Users\Archivo\Pictures\JUEGOS DEPORTIVOS NACIONALES.jpg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/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735916" y="84666"/>
          <a:ext cx="1365250" cy="5926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1814110</xdr:colOff>
      <xdr:row>0</xdr:row>
      <xdr:rowOff>65507</xdr:rowOff>
    </xdr:from>
    <xdr:to>
      <xdr:col>4</xdr:col>
      <xdr:colOff>118535</xdr:colOff>
      <xdr:row>3</xdr:row>
      <xdr:rowOff>43392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85610" y="65507"/>
          <a:ext cx="1236008" cy="54938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2787</xdr:colOff>
      <xdr:row>0</xdr:row>
      <xdr:rowOff>88339</xdr:rowOff>
    </xdr:from>
    <xdr:to>
      <xdr:col>15</xdr:col>
      <xdr:colOff>365840</xdr:colOff>
      <xdr:row>4</xdr:row>
      <xdr:rowOff>147303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077" r="408"/>
        <a:stretch/>
      </xdr:blipFill>
      <xdr:spPr>
        <a:xfrm>
          <a:off x="7398141" y="88339"/>
          <a:ext cx="1315553" cy="813775"/>
        </a:xfrm>
        <a:prstGeom prst="rect">
          <a:avLst/>
        </a:prstGeom>
      </xdr:spPr>
    </xdr:pic>
    <xdr:clientData/>
  </xdr:twoCellAnchor>
  <xdr:twoCellAnchor editAs="oneCell">
    <xdr:from>
      <xdr:col>10</xdr:col>
      <xdr:colOff>188201</xdr:colOff>
      <xdr:row>0</xdr:row>
      <xdr:rowOff>115429</xdr:rowOff>
    </xdr:from>
    <xdr:to>
      <xdr:col>12</xdr:col>
      <xdr:colOff>297207</xdr:colOff>
      <xdr:row>4</xdr:row>
      <xdr:rowOff>144904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9593" y="115429"/>
          <a:ext cx="971647" cy="784286"/>
        </a:xfrm>
        <a:prstGeom prst="rect">
          <a:avLst/>
        </a:prstGeom>
      </xdr:spPr>
    </xdr:pic>
    <xdr:clientData/>
  </xdr:twoCellAnchor>
  <xdr:twoCellAnchor editAs="oneCell">
    <xdr:from>
      <xdr:col>8</xdr:col>
      <xdr:colOff>26824</xdr:colOff>
      <xdr:row>0</xdr:row>
      <xdr:rowOff>58252</xdr:rowOff>
    </xdr:from>
    <xdr:to>
      <xdr:col>10</xdr:col>
      <xdr:colOff>83974</xdr:colOff>
      <xdr:row>4</xdr:row>
      <xdr:rowOff>76225</xdr:rowOff>
    </xdr:to>
    <xdr:pic>
      <xdr:nvPicPr>
        <xdr:cNvPr id="11" name="6 Imagen" descr="41638_100000437378671_1524_n.jpg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5574" y="58252"/>
          <a:ext cx="919792" cy="7727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647026</xdr:colOff>
      <xdr:row>0</xdr:row>
      <xdr:rowOff>76199</xdr:rowOff>
    </xdr:from>
    <xdr:to>
      <xdr:col>2</xdr:col>
      <xdr:colOff>1437601</xdr:colOff>
      <xdr:row>4</xdr:row>
      <xdr:rowOff>111653</xdr:rowOff>
    </xdr:to>
    <xdr:pic>
      <xdr:nvPicPr>
        <xdr:cNvPr id="13" name="0 Imagen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1554" y="76199"/>
          <a:ext cx="790575" cy="790265"/>
        </a:xfrm>
        <a:prstGeom prst="rect">
          <a:avLst/>
        </a:prstGeom>
      </xdr:spPr>
    </xdr:pic>
    <xdr:clientData/>
  </xdr:twoCellAnchor>
  <xdr:twoCellAnchor editAs="oneCell">
    <xdr:from>
      <xdr:col>2</xdr:col>
      <xdr:colOff>1573351</xdr:colOff>
      <xdr:row>0</xdr:row>
      <xdr:rowOff>154242</xdr:rowOff>
    </xdr:from>
    <xdr:to>
      <xdr:col>4</xdr:col>
      <xdr:colOff>281849</xdr:colOff>
      <xdr:row>3</xdr:row>
      <xdr:rowOff>164827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07879" y="154242"/>
          <a:ext cx="1251494" cy="576693"/>
        </a:xfrm>
        <a:prstGeom prst="rect">
          <a:avLst/>
        </a:prstGeom>
      </xdr:spPr>
    </xdr:pic>
    <xdr:clientData/>
  </xdr:twoCellAnchor>
  <xdr:twoCellAnchor editAs="oneCell">
    <xdr:from>
      <xdr:col>5</xdr:col>
      <xdr:colOff>27900</xdr:colOff>
      <xdr:row>0</xdr:row>
      <xdr:rowOff>123060</xdr:rowOff>
    </xdr:from>
    <xdr:to>
      <xdr:col>7</xdr:col>
      <xdr:colOff>402071</xdr:colOff>
      <xdr:row>4</xdr:row>
      <xdr:rowOff>99248</xdr:rowOff>
    </xdr:to>
    <xdr:pic>
      <xdr:nvPicPr>
        <xdr:cNvPr id="15" name="Imagen 14" descr="C:\Users\Archivo\Pictures\JUEGOS DEPORTIVOS NACIONALES.jpg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/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3972688" y="123060"/>
          <a:ext cx="1236812" cy="7309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32349</xdr:colOff>
      <xdr:row>7</xdr:row>
      <xdr:rowOff>102079</xdr:rowOff>
    </xdr:from>
    <xdr:to>
      <xdr:col>21</xdr:col>
      <xdr:colOff>264184</xdr:colOff>
      <xdr:row>22</xdr:row>
      <xdr:rowOff>122567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328882</xdr:colOff>
      <xdr:row>24</xdr:row>
      <xdr:rowOff>182952</xdr:rowOff>
    </xdr:from>
    <xdr:to>
      <xdr:col>22</xdr:col>
      <xdr:colOff>318099</xdr:colOff>
      <xdr:row>66</xdr:row>
      <xdr:rowOff>113581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285750</xdr:colOff>
      <xdr:row>0</xdr:row>
      <xdr:rowOff>95250</xdr:rowOff>
    </xdr:from>
    <xdr:to>
      <xdr:col>15</xdr:col>
      <xdr:colOff>184912</xdr:colOff>
      <xdr:row>4</xdr:row>
      <xdr:rowOff>72486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077" r="408"/>
        <a:stretch/>
      </xdr:blipFill>
      <xdr:spPr>
        <a:xfrm>
          <a:off x="8686800" y="95250"/>
          <a:ext cx="1413637" cy="739236"/>
        </a:xfrm>
        <a:prstGeom prst="rect">
          <a:avLst/>
        </a:prstGeom>
      </xdr:spPr>
    </xdr:pic>
    <xdr:clientData/>
  </xdr:twoCellAnchor>
  <xdr:twoCellAnchor editAs="oneCell">
    <xdr:from>
      <xdr:col>9</xdr:col>
      <xdr:colOff>478935</xdr:colOff>
      <xdr:row>0</xdr:row>
      <xdr:rowOff>104775</xdr:rowOff>
    </xdr:from>
    <xdr:to>
      <xdr:col>12</xdr:col>
      <xdr:colOff>139620</xdr:colOff>
      <xdr:row>4</xdr:row>
      <xdr:rowOff>119237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65510" y="104775"/>
          <a:ext cx="1175160" cy="776462"/>
        </a:xfrm>
        <a:prstGeom prst="rect">
          <a:avLst/>
        </a:prstGeom>
      </xdr:spPr>
    </xdr:pic>
    <xdr:clientData/>
  </xdr:twoCellAnchor>
  <xdr:twoCellAnchor editAs="oneCell">
    <xdr:from>
      <xdr:col>7</xdr:col>
      <xdr:colOff>117617</xdr:colOff>
      <xdr:row>0</xdr:row>
      <xdr:rowOff>152400</xdr:rowOff>
    </xdr:from>
    <xdr:to>
      <xdr:col>9</xdr:col>
      <xdr:colOff>424227</xdr:colOff>
      <xdr:row>4</xdr:row>
      <xdr:rowOff>151692</xdr:rowOff>
    </xdr:to>
    <xdr:pic>
      <xdr:nvPicPr>
        <xdr:cNvPr id="7" name="6 Imagen" descr="41638_100000437378671_1524_n.jpg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4542" y="152400"/>
          <a:ext cx="1316260" cy="761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971550</xdr:colOff>
      <xdr:row>1</xdr:row>
      <xdr:rowOff>0</xdr:rowOff>
    </xdr:from>
    <xdr:to>
      <xdr:col>3</xdr:col>
      <xdr:colOff>773723</xdr:colOff>
      <xdr:row>4</xdr:row>
      <xdr:rowOff>93655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4575" y="190500"/>
          <a:ext cx="1850048" cy="665155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857250</xdr:colOff>
      <xdr:row>0</xdr:row>
      <xdr:rowOff>161925</xdr:rowOff>
    </xdr:from>
    <xdr:to>
      <xdr:col>7</xdr:col>
      <xdr:colOff>75435</xdr:colOff>
      <xdr:row>3</xdr:row>
      <xdr:rowOff>169595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48150" y="161925"/>
          <a:ext cx="1704210" cy="579170"/>
        </a:xfrm>
        <a:prstGeom prst="rect">
          <a:avLst/>
        </a:prstGeom>
      </xdr:spPr>
    </xdr:pic>
    <xdr:clientData/>
  </xdr:twoCellAnchor>
  <xdr:oneCellAnchor>
    <xdr:from>
      <xdr:col>2</xdr:col>
      <xdr:colOff>67396</xdr:colOff>
      <xdr:row>0</xdr:row>
      <xdr:rowOff>135948</xdr:rowOff>
    </xdr:from>
    <xdr:ext cx="781050" cy="809625"/>
    <xdr:pic>
      <xdr:nvPicPr>
        <xdr:cNvPr id="12" name="image4.png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410421" y="135948"/>
          <a:ext cx="781050" cy="809625"/>
        </a:xfrm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216935</xdr:colOff>
      <xdr:row>0</xdr:row>
      <xdr:rowOff>0</xdr:rowOff>
    </xdr:from>
    <xdr:to>
      <xdr:col>14</xdr:col>
      <xdr:colOff>448150</xdr:colOff>
      <xdr:row>4</xdr:row>
      <xdr:rowOff>67730</xdr:rowOff>
    </xdr:to>
    <xdr:pic>
      <xdr:nvPicPr>
        <xdr:cNvPr id="8" name="Picture 3" descr="Resultado de imagen de TU Y YO SOMOS QUINDIO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/>
        <a:srcRect t="9910"/>
        <a:stretch/>
      </xdr:blipFill>
      <xdr:spPr bwMode="auto">
        <a:xfrm>
          <a:off x="8059185" y="0"/>
          <a:ext cx="1183715" cy="82973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39979</xdr:colOff>
      <xdr:row>0</xdr:row>
      <xdr:rowOff>0</xdr:rowOff>
    </xdr:from>
    <xdr:to>
      <xdr:col>11</xdr:col>
      <xdr:colOff>471175</xdr:colOff>
      <xdr:row>3</xdr:row>
      <xdr:rowOff>165665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7393" y="119701"/>
          <a:ext cx="912920" cy="719648"/>
        </a:xfrm>
        <a:prstGeom prst="rect">
          <a:avLst/>
        </a:prstGeom>
      </xdr:spPr>
    </xdr:pic>
    <xdr:clientData/>
  </xdr:twoCellAnchor>
  <xdr:twoCellAnchor editAs="oneCell">
    <xdr:from>
      <xdr:col>4</xdr:col>
      <xdr:colOff>243178</xdr:colOff>
      <xdr:row>0</xdr:row>
      <xdr:rowOff>31750</xdr:rowOff>
    </xdr:from>
    <xdr:to>
      <xdr:col>6</xdr:col>
      <xdr:colOff>165086</xdr:colOff>
      <xdr:row>3</xdr:row>
      <xdr:rowOff>151655</xdr:rowOff>
    </xdr:to>
    <xdr:pic>
      <xdr:nvPicPr>
        <xdr:cNvPr id="10" name="6 Imagen" descr="41638_100000437378671_1524_n.jpg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5428" y="31750"/>
          <a:ext cx="874408" cy="6914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1341234</xdr:colOff>
      <xdr:row>0</xdr:row>
      <xdr:rowOff>0</xdr:rowOff>
    </xdr:from>
    <xdr:to>
      <xdr:col>3</xdr:col>
      <xdr:colOff>415997</xdr:colOff>
      <xdr:row>4</xdr:row>
      <xdr:rowOff>23521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98131" y="5840"/>
          <a:ext cx="2253485" cy="768004"/>
        </a:xfrm>
        <a:prstGeom prst="rect">
          <a:avLst/>
        </a:prstGeom>
      </xdr:spPr>
    </xdr:pic>
    <xdr:clientData/>
  </xdr:twoCellAnchor>
  <xdr:twoCellAnchor editAs="oneCell">
    <xdr:from>
      <xdr:col>6</xdr:col>
      <xdr:colOff>321071</xdr:colOff>
      <xdr:row>0</xdr:row>
      <xdr:rowOff>116416</xdr:rowOff>
    </xdr:from>
    <xdr:to>
      <xdr:col>9</xdr:col>
      <xdr:colOff>200785</xdr:colOff>
      <xdr:row>3</xdr:row>
      <xdr:rowOff>120573</xdr:rowOff>
    </xdr:to>
    <xdr:pic>
      <xdr:nvPicPr>
        <xdr:cNvPr id="12" name="Imagen 11" descr="C:\Users\Archivo\Pictures\JUEGOS DEPORTIVOS NACIONALES.jpg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/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5305821" y="116416"/>
          <a:ext cx="1308464" cy="575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26</xdr:col>
      <xdr:colOff>379676</xdr:colOff>
      <xdr:row>5</xdr:row>
      <xdr:rowOff>47625</xdr:rowOff>
    </xdr:from>
    <xdr:to>
      <xdr:col>32</xdr:col>
      <xdr:colOff>23811</xdr:colOff>
      <xdr:row>85</xdr:row>
      <xdr:rowOff>165100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19</xdr:col>
      <xdr:colOff>168955</xdr:colOff>
      <xdr:row>95</xdr:row>
      <xdr:rowOff>159885</xdr:rowOff>
    </xdr:from>
    <xdr:to>
      <xdr:col>28</xdr:col>
      <xdr:colOff>248330</xdr:colOff>
      <xdr:row>230</xdr:row>
      <xdr:rowOff>23813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17" name="Gráfico 16">
              <a:extLst>
                <a:ext uri="{FF2B5EF4-FFF2-40B4-BE49-F238E27FC236}">
                  <a16:creationId xmlns:a16="http://schemas.microsoft.com/office/drawing/2014/main" id="{00000000-0008-0000-0700-000011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7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760880" y="4560435"/>
              <a:ext cx="6937375" cy="495980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>
    <xdr:from>
      <xdr:col>19</xdr:col>
      <xdr:colOff>383381</xdr:colOff>
      <xdr:row>326</xdr:row>
      <xdr:rowOff>26194</xdr:rowOff>
    </xdr:from>
    <xdr:to>
      <xdr:col>27</xdr:col>
      <xdr:colOff>80962</xdr:colOff>
      <xdr:row>419</xdr:row>
      <xdr:rowOff>190501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BSERVATORIO%202021\6.%20DEPORTE%20ASOCIADO\MATRIZ%20AGOSTO\DEPORTE%20ASOCIADO-%20AGOST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2021/OBSERVATORIO%202021/3.ESCUELAS%20DEPORTIVAS/MATRIZ%20-%20ESCUELA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an\Downloads\MATRIZ%20INTERCOLEGIADOS%20CALARCA%20(1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an\Downloads\Obligacion%20%23%2012%20Matriz%20%20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an\Downloads\INTERCOLEGIADOS%20septiembre%20(1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an\Downloads\INTERCOLEGIADOS%20AGOSTO%202021%20LA%20TEBAIDA-%20SALENTO-CORDOBA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OBSERVATORIO%202021/6.%20DEPORTE%20ASOCIADO/MATRIZ%20AGOSTO/DEPORTE%20ASOCIADO-%20AGOSTO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OBSERVATORIO%202021/5.%20DEPORTE%20SOCIAL%20COMUNITARIO/MATRIZ%20-%20DSC-%202021%20-ANDRES%20MENDOZ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VENCIONAL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MUNICIPIOS"/>
      <sheetName val="ESCUELAS DEPORTIVAS"/>
      <sheetName val="BASE DE DATOS"/>
    </sheetNames>
    <sheetDataSet>
      <sheetData sheetId="0"/>
      <sheetData sheetId="1"/>
      <sheetData sheetId="2">
        <row r="41">
          <cell r="H41">
            <v>0</v>
          </cell>
        </row>
        <row r="42">
          <cell r="L42"/>
          <cell r="M42"/>
          <cell r="N42"/>
          <cell r="O42"/>
        </row>
        <row r="60">
          <cell r="L60"/>
          <cell r="M60"/>
          <cell r="N60"/>
          <cell r="O60"/>
        </row>
      </sheetData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IPLINAS"/>
      <sheetName val="MUNICIPIOS"/>
      <sheetName val="DEPARTAMENTAL"/>
      <sheetName val="REGIONAL"/>
      <sheetName val="NACIONAL"/>
      <sheetName val="BASE DE 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IPLINAS"/>
      <sheetName val="MUNICIPIOS"/>
      <sheetName val="DEPARTAMENTAL"/>
      <sheetName val="REGIONAL"/>
      <sheetName val="NACIONAL"/>
      <sheetName val="BASE DE DATOS"/>
    </sheetNames>
    <sheetDataSet>
      <sheetData sheetId="0" refreshError="1"/>
      <sheetData sheetId="1" refreshError="1">
        <row r="187">
          <cell r="C187" t="str">
            <v>GENOVA</v>
          </cell>
        </row>
        <row r="294">
          <cell r="C294" t="str">
            <v>Natación</v>
          </cell>
        </row>
        <row r="295">
          <cell r="C295" t="str">
            <v>Patinaje</v>
          </cell>
        </row>
        <row r="296">
          <cell r="C296" t="str">
            <v>Porrismo</v>
          </cell>
        </row>
        <row r="297">
          <cell r="C297" t="str">
            <v>Taekwondo</v>
          </cell>
        </row>
        <row r="298">
          <cell r="C298" t="str">
            <v>Tejo</v>
          </cell>
        </row>
        <row r="299">
          <cell r="C299" t="str">
            <v>Tenis de Campo</v>
          </cell>
        </row>
        <row r="300">
          <cell r="C300" t="str">
            <v>Tenis de Mesa</v>
          </cell>
        </row>
        <row r="301">
          <cell r="C301" t="str">
            <v>Triatlon</v>
          </cell>
        </row>
        <row r="302">
          <cell r="C302" t="str">
            <v>Voleibol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IPLINAS"/>
      <sheetName val="MUNICIPIOS"/>
      <sheetName val="DEPARTAMENTAL"/>
      <sheetName val="REGIONAL"/>
      <sheetName val="NACIONAL"/>
      <sheetName val="BASE DE 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IPLINAS"/>
      <sheetName val="MUNICIPIOS"/>
      <sheetName val="DEPARTAMENTAL"/>
      <sheetName val="REGIONAL"/>
      <sheetName val="NACIONAL"/>
      <sheetName val="BASE DE 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VENCIONAL"/>
      <sheetName val="ADAPTADO"/>
      <sheetName val="BASE DE DATOS"/>
    </sheetNames>
    <sheetDataSet>
      <sheetData sheetId="0">
        <row r="9">
          <cell r="N9" t="str">
            <v>H</v>
          </cell>
          <cell r="O9" t="str">
            <v>M</v>
          </cell>
        </row>
        <row r="109">
          <cell r="N109">
            <v>330</v>
          </cell>
          <cell r="O109">
            <v>232</v>
          </cell>
        </row>
      </sheetData>
      <sheetData sheetId="1">
        <row r="68">
          <cell r="D68" t="str">
            <v>Armenia</v>
          </cell>
          <cell r="E68"/>
          <cell r="R68">
            <v>82</v>
          </cell>
        </row>
        <row r="79">
          <cell r="D79" t="str">
            <v>Buenavista</v>
          </cell>
          <cell r="E79"/>
          <cell r="R79">
            <v>2</v>
          </cell>
        </row>
        <row r="87">
          <cell r="D87" t="str">
            <v>Calarca</v>
          </cell>
          <cell r="E87"/>
          <cell r="R87">
            <v>85</v>
          </cell>
        </row>
        <row r="95">
          <cell r="D95" t="str">
            <v>Circasia</v>
          </cell>
          <cell r="E95"/>
          <cell r="R95">
            <v>1</v>
          </cell>
        </row>
        <row r="103">
          <cell r="D103" t="str">
            <v>Cordoba</v>
          </cell>
          <cell r="E103"/>
          <cell r="R103">
            <v>0</v>
          </cell>
        </row>
        <row r="111">
          <cell r="D111" t="str">
            <v>Filandia</v>
          </cell>
          <cell r="E111"/>
          <cell r="R111">
            <v>0</v>
          </cell>
        </row>
        <row r="119">
          <cell r="D119" t="str">
            <v>Genova</v>
          </cell>
          <cell r="E119"/>
          <cell r="R119">
            <v>0</v>
          </cell>
        </row>
        <row r="127">
          <cell r="D127" t="str">
            <v>La Tebaida</v>
          </cell>
          <cell r="E127"/>
          <cell r="R127">
            <v>14</v>
          </cell>
        </row>
        <row r="135">
          <cell r="D135" t="str">
            <v>Montenegro</v>
          </cell>
          <cell r="E135"/>
          <cell r="R135">
            <v>2</v>
          </cell>
        </row>
        <row r="143">
          <cell r="D143" t="str">
            <v>Pijao</v>
          </cell>
          <cell r="E143"/>
          <cell r="R143">
            <v>0</v>
          </cell>
        </row>
        <row r="151">
          <cell r="D151" t="str">
            <v>Quimbaya</v>
          </cell>
          <cell r="E151"/>
          <cell r="R151">
            <v>0</v>
          </cell>
        </row>
        <row r="159">
          <cell r="D159" t="str">
            <v>Salento</v>
          </cell>
          <cell r="E159"/>
          <cell r="R159">
            <v>0</v>
          </cell>
        </row>
      </sheetData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MUNICIPIOS"/>
      <sheetName val="1.PRACTICAS DEPORTIVAS"/>
      <sheetName val="2.EVENTOS DEPORTIVOS"/>
      <sheetName val="3. CAPACITACIONES"/>
      <sheetName val="4. HOGARES"/>
      <sheetName val="BASE DE DATOS"/>
      <sheetName val="Form planeac"/>
    </sheetNames>
    <sheetDataSet>
      <sheetData sheetId="0">
        <row r="14">
          <cell r="M14">
            <v>32</v>
          </cell>
          <cell r="N14">
            <v>69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ebextensions/_rels/webextension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webextensions/webextension1.xml><?xml version="1.0" encoding="utf-8"?>
<we:webextension xmlns:we="http://schemas.microsoft.com/office/webextensions/webextension/2010/11" id="{00000000-0008-0000-0200-00000A000000}">
  <we:reference id="wa104104476" version="1.3.0.0" store="es-ES" storeType="OMEX"/>
  <we:alternateReferences/>
  <we:properties>
    <we:property name="layout-element-title" value="&quot;POBLACIÓN POR GENERO&quot;"/>
    <we:property name="shape" value="&quot;smile-people&quot;"/>
    <we:property name="sku" value="&quot;peoplebar-callout&quot;"/>
    <we:property name="theme" value="&quot;callout-blueblack&quot;"/>
  </we:properties>
  <we:bindings>
    <we:binding id="dataVizBinding" type="matrix" appref="{CE0BEF57-2D2A-4BC1-8903-68B29C3023B5}"/>
  </we:bindings>
  <we:snapshot xmlns:r="http://schemas.openxmlformats.org/officeDocument/2006/relationships" r:embed="rId1"/>
</we:webextension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4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8:AM347"/>
  <sheetViews>
    <sheetView showGridLines="0" showRowColHeaders="0" topLeftCell="A41" zoomScale="110" zoomScaleNormal="110" workbookViewId="0">
      <selection activeCell="P94" sqref="P94"/>
    </sheetView>
  </sheetViews>
  <sheetFormatPr baseColWidth="10" defaultColWidth="9.140625" defaultRowHeight="15" outlineLevelRow="1" x14ac:dyDescent="0.25"/>
  <cols>
    <col min="1" max="2" width="7.140625" customWidth="1"/>
    <col min="3" max="3" width="37.42578125" customWidth="1"/>
    <col min="4" max="12" width="6.140625" customWidth="1"/>
    <col min="13" max="13" width="6.28515625" customWidth="1"/>
    <col min="14" max="15" width="7.42578125" customWidth="1"/>
    <col min="16" max="16" width="8.7109375" customWidth="1"/>
    <col min="17" max="17" width="8.28515625" customWidth="1"/>
  </cols>
  <sheetData>
    <row r="8" spans="3:17" x14ac:dyDescent="0.25">
      <c r="D8" s="358" t="s">
        <v>41</v>
      </c>
      <c r="E8" s="358"/>
      <c r="F8" s="358"/>
      <c r="G8" s="358"/>
      <c r="H8" s="358"/>
      <c r="I8" s="358"/>
      <c r="J8" s="358"/>
      <c r="K8" s="358"/>
      <c r="L8" s="358"/>
      <c r="M8" s="358"/>
    </row>
    <row r="9" spans="3:17" x14ac:dyDescent="0.25">
      <c r="D9" s="356" t="s">
        <v>209</v>
      </c>
      <c r="E9" s="357"/>
      <c r="F9" s="356" t="s">
        <v>77</v>
      </c>
      <c r="G9" s="357"/>
      <c r="H9" s="356" t="s">
        <v>78</v>
      </c>
      <c r="I9" s="357"/>
      <c r="J9" s="356" t="s">
        <v>79</v>
      </c>
      <c r="K9" s="357"/>
      <c r="L9" s="356" t="s">
        <v>0</v>
      </c>
      <c r="M9" s="357"/>
      <c r="N9" s="358" t="s">
        <v>42</v>
      </c>
      <c r="O9" s="358"/>
      <c r="P9" s="358"/>
    </row>
    <row r="10" spans="3:17" x14ac:dyDescent="0.25">
      <c r="C10" s="20" t="s">
        <v>36</v>
      </c>
      <c r="D10" s="20" t="s">
        <v>2</v>
      </c>
      <c r="E10" s="20" t="s">
        <v>3</v>
      </c>
      <c r="F10" s="20" t="s">
        <v>2</v>
      </c>
      <c r="G10" s="20" t="s">
        <v>3</v>
      </c>
      <c r="H10" s="20" t="s">
        <v>2</v>
      </c>
      <c r="I10" s="20" t="s">
        <v>3</v>
      </c>
      <c r="J10" s="20" t="s">
        <v>2</v>
      </c>
      <c r="K10" s="20" t="s">
        <v>3</v>
      </c>
      <c r="L10" s="20" t="s">
        <v>2</v>
      </c>
      <c r="M10" s="20" t="s">
        <v>3</v>
      </c>
      <c r="N10" s="21" t="s">
        <v>2</v>
      </c>
      <c r="O10" s="21" t="s">
        <v>3</v>
      </c>
      <c r="P10" s="21" t="s">
        <v>7</v>
      </c>
      <c r="Q10" s="186" t="s">
        <v>82</v>
      </c>
    </row>
    <row r="11" spans="3:17" x14ac:dyDescent="0.25">
      <c r="C11" s="1" t="s">
        <v>37</v>
      </c>
      <c r="D11" s="1">
        <f>SUM(D12:D19)</f>
        <v>56</v>
      </c>
      <c r="E11" s="1">
        <f>SUM(E12:E19)</f>
        <v>78</v>
      </c>
      <c r="F11" s="1">
        <f t="shared" ref="F11:M11" si="0">SUM(F12:F19)</f>
        <v>278</v>
      </c>
      <c r="G11" s="1">
        <f t="shared" si="0"/>
        <v>417</v>
      </c>
      <c r="H11" s="1">
        <f t="shared" si="0"/>
        <v>244</v>
      </c>
      <c r="I11" s="1">
        <f t="shared" si="0"/>
        <v>286</v>
      </c>
      <c r="J11" s="1">
        <f t="shared" si="0"/>
        <v>508</v>
      </c>
      <c r="K11" s="1">
        <f t="shared" si="0"/>
        <v>1866</v>
      </c>
      <c r="L11" s="1">
        <f t="shared" si="0"/>
        <v>147</v>
      </c>
      <c r="M11" s="1">
        <f t="shared" si="0"/>
        <v>753</v>
      </c>
      <c r="N11" s="10">
        <f>SUM(L11,J11,H11,F11,D11)</f>
        <v>1233</v>
      </c>
      <c r="O11" s="10">
        <f>SUM(M11,K11,I11,G11,E11)</f>
        <v>3400</v>
      </c>
      <c r="P11" s="22">
        <f>SUM(N11:O11)</f>
        <v>4633</v>
      </c>
      <c r="Q11" s="209">
        <f t="shared" ref="Q11:Q42" si="1">P11/$P$92*100</f>
        <v>23.733415296347523</v>
      </c>
    </row>
    <row r="12" spans="3:17" hidden="1" outlineLevel="1" x14ac:dyDescent="0.25">
      <c r="C12" s="4" t="s">
        <v>44</v>
      </c>
      <c r="D12" s="11">
        <f>'1.H.E.V.S'!C11</f>
        <v>6</v>
      </c>
      <c r="E12" s="11">
        <f>'1.H.E.V.S'!D11</f>
        <v>14</v>
      </c>
      <c r="F12" s="11">
        <f>'1.H.E.V.S'!E11</f>
        <v>24</v>
      </c>
      <c r="G12" s="11">
        <f>'1.H.E.V.S'!F11</f>
        <v>60</v>
      </c>
      <c r="H12" s="11">
        <f>'1.H.E.V.S'!G11</f>
        <v>49</v>
      </c>
      <c r="I12" s="11">
        <f>'1.H.E.V.S'!H11</f>
        <v>128</v>
      </c>
      <c r="J12" s="11">
        <f>'1.H.E.V.S'!I11</f>
        <v>75</v>
      </c>
      <c r="K12" s="11">
        <f>'1.H.E.V.S'!J11</f>
        <v>578</v>
      </c>
      <c r="L12" s="11">
        <f>'1.H.E.V.S'!K11</f>
        <v>29</v>
      </c>
      <c r="M12" s="11">
        <f>'1.H.E.V.S'!L11</f>
        <v>121</v>
      </c>
      <c r="N12" s="4">
        <f>SUM(L12,J12,H12,F12,D12)</f>
        <v>183</v>
      </c>
      <c r="O12" s="10">
        <f>SUM(M12,K12,I12,G12,E12)</f>
        <v>901</v>
      </c>
      <c r="P12" s="22">
        <f>SUM(N12:O12)</f>
        <v>1084</v>
      </c>
      <c r="Q12" s="209">
        <f t="shared" si="1"/>
        <v>5.5529942113621233</v>
      </c>
    </row>
    <row r="13" spans="3:17" hidden="1" outlineLevel="1" x14ac:dyDescent="0.25">
      <c r="C13" s="4" t="s">
        <v>45</v>
      </c>
      <c r="D13" s="11">
        <f>'1.H.E.V.S'!C12</f>
        <v>0</v>
      </c>
      <c r="E13" s="11">
        <f>'1.H.E.V.S'!D12</f>
        <v>0</v>
      </c>
      <c r="F13" s="11">
        <f>'1.H.E.V.S'!E12</f>
        <v>0</v>
      </c>
      <c r="G13" s="11">
        <f>'1.H.E.V.S'!F12</f>
        <v>0</v>
      </c>
      <c r="H13" s="11">
        <f>'1.H.E.V.S'!G12</f>
        <v>0</v>
      </c>
      <c r="I13" s="11">
        <f>'1.H.E.V.S'!H12</f>
        <v>0</v>
      </c>
      <c r="J13" s="11">
        <f>'1.H.E.V.S'!I12</f>
        <v>0</v>
      </c>
      <c r="K13" s="11">
        <f>'1.H.E.V.S'!J12</f>
        <v>1</v>
      </c>
      <c r="L13" s="11">
        <f>'1.H.E.V.S'!K12</f>
        <v>0</v>
      </c>
      <c r="M13" s="11">
        <f>'1.H.E.V.S'!L12</f>
        <v>0</v>
      </c>
      <c r="N13" s="10">
        <f t="shared" ref="N13:N19" si="2">SUM(L13,J13,H13,F13,D13)</f>
        <v>0</v>
      </c>
      <c r="O13" s="10">
        <f t="shared" ref="O13:O19" si="3">SUM(M13,K13,I13,G13,E13)</f>
        <v>1</v>
      </c>
      <c r="P13" s="22">
        <f t="shared" ref="P13:P18" si="4">SUM(N13:O13)</f>
        <v>1</v>
      </c>
      <c r="Q13" s="209">
        <f t="shared" si="1"/>
        <v>5.1226883868654271E-3</v>
      </c>
    </row>
    <row r="14" spans="3:17" hidden="1" outlineLevel="1" x14ac:dyDescent="0.25">
      <c r="C14" s="4" t="s">
        <v>46</v>
      </c>
      <c r="D14" s="11">
        <f>'1.H.E.V.S'!C13</f>
        <v>0</v>
      </c>
      <c r="E14" s="11">
        <f>'1.H.E.V.S'!D13</f>
        <v>0</v>
      </c>
      <c r="F14" s="11">
        <f>'1.H.E.V.S'!E13</f>
        <v>5</v>
      </c>
      <c r="G14" s="11">
        <f>'1.H.E.V.S'!F13</f>
        <v>20</v>
      </c>
      <c r="H14" s="11">
        <f>'1.H.E.V.S'!G13</f>
        <v>15</v>
      </c>
      <c r="I14" s="11">
        <f>'1.H.E.V.S'!H13</f>
        <v>72</v>
      </c>
      <c r="J14" s="11">
        <f>'1.H.E.V.S'!I13</f>
        <v>35</v>
      </c>
      <c r="K14" s="11">
        <f>'1.H.E.V.S'!J13</f>
        <v>546</v>
      </c>
      <c r="L14" s="11">
        <f>'1.H.E.V.S'!K13</f>
        <v>8</v>
      </c>
      <c r="M14" s="11">
        <f>'1.H.E.V.S'!L13</f>
        <v>300</v>
      </c>
      <c r="N14" s="10">
        <f>SUM(L14,J14,H14,F14,D14)</f>
        <v>63</v>
      </c>
      <c r="O14" s="10">
        <f t="shared" si="3"/>
        <v>938</v>
      </c>
      <c r="P14" s="22">
        <f t="shared" si="4"/>
        <v>1001</v>
      </c>
      <c r="Q14" s="209">
        <f t="shared" si="1"/>
        <v>5.1278110752522919</v>
      </c>
    </row>
    <row r="15" spans="3:17" hidden="1" outlineLevel="1" x14ac:dyDescent="0.25">
      <c r="C15" s="4" t="s">
        <v>47</v>
      </c>
      <c r="D15" s="11">
        <f>'1.H.E.V.S'!C14</f>
        <v>0</v>
      </c>
      <c r="E15" s="11">
        <f>'1.H.E.V.S'!D14</f>
        <v>0</v>
      </c>
      <c r="F15" s="11">
        <f>'1.H.E.V.S'!E14</f>
        <v>0</v>
      </c>
      <c r="G15" s="11">
        <f>'1.H.E.V.S'!F14</f>
        <v>0</v>
      </c>
      <c r="H15" s="11">
        <f>'1.H.E.V.S'!G14</f>
        <v>0</v>
      </c>
      <c r="I15" s="11">
        <f>'1.H.E.V.S'!H14</f>
        <v>0</v>
      </c>
      <c r="J15" s="11">
        <f>'1.H.E.V.S'!I14</f>
        <v>0</v>
      </c>
      <c r="K15" s="11">
        <f>'1.H.E.V.S'!J14</f>
        <v>0</v>
      </c>
      <c r="L15" s="11">
        <f>'1.H.E.V.S'!K14</f>
        <v>0</v>
      </c>
      <c r="M15" s="11">
        <f>'1.H.E.V.S'!L14</f>
        <v>0</v>
      </c>
      <c r="N15" s="10">
        <f t="shared" si="2"/>
        <v>0</v>
      </c>
      <c r="O15" s="10">
        <f t="shared" si="3"/>
        <v>0</v>
      </c>
      <c r="P15" s="22">
        <f t="shared" si="4"/>
        <v>0</v>
      </c>
      <c r="Q15" s="209">
        <f t="shared" si="1"/>
        <v>0</v>
      </c>
    </row>
    <row r="16" spans="3:17" hidden="1" outlineLevel="1" x14ac:dyDescent="0.25">
      <c r="C16" s="4" t="s">
        <v>48</v>
      </c>
      <c r="D16" s="11">
        <f>'1.H.E.V.S'!C15</f>
        <v>0</v>
      </c>
      <c r="E16" s="11">
        <f>'1.H.E.V.S'!D15</f>
        <v>0</v>
      </c>
      <c r="F16" s="11">
        <f>'1.H.E.V.S'!E15</f>
        <v>0</v>
      </c>
      <c r="G16" s="11">
        <f>'1.H.E.V.S'!F15</f>
        <v>0</v>
      </c>
      <c r="H16" s="11">
        <f>'1.H.E.V.S'!G15</f>
        <v>0</v>
      </c>
      <c r="I16" s="11">
        <f>'1.H.E.V.S'!H15</f>
        <v>0</v>
      </c>
      <c r="J16" s="11">
        <f>'1.H.E.V.S'!I15</f>
        <v>0</v>
      </c>
      <c r="K16" s="11">
        <f>'1.H.E.V.S'!J15</f>
        <v>0</v>
      </c>
      <c r="L16" s="11">
        <f>'1.H.E.V.S'!K15</f>
        <v>0</v>
      </c>
      <c r="M16" s="11">
        <f>'1.H.E.V.S'!L15</f>
        <v>0</v>
      </c>
      <c r="N16" s="10">
        <f t="shared" si="2"/>
        <v>0</v>
      </c>
      <c r="O16" s="10">
        <f t="shared" si="3"/>
        <v>0</v>
      </c>
      <c r="P16" s="22">
        <f t="shared" si="4"/>
        <v>0</v>
      </c>
      <c r="Q16" s="209">
        <f t="shared" si="1"/>
        <v>0</v>
      </c>
    </row>
    <row r="17" spans="3:17" hidden="1" outlineLevel="1" x14ac:dyDescent="0.25">
      <c r="C17" s="4" t="s">
        <v>49</v>
      </c>
      <c r="D17" s="11">
        <f>'1.H.E.V.S'!C16</f>
        <v>50</v>
      </c>
      <c r="E17" s="11">
        <f>'1.H.E.V.S'!D16</f>
        <v>64</v>
      </c>
      <c r="F17" s="11">
        <f>'1.H.E.V.S'!E16</f>
        <v>193</v>
      </c>
      <c r="G17" s="11">
        <f>'1.H.E.V.S'!F16</f>
        <v>263</v>
      </c>
      <c r="H17" s="11">
        <f>'1.H.E.V.S'!G16</f>
        <v>180</v>
      </c>
      <c r="I17" s="11">
        <f>'1.H.E.V.S'!H16</f>
        <v>76</v>
      </c>
      <c r="J17" s="11">
        <f>'1.H.E.V.S'!I16</f>
        <v>326</v>
      </c>
      <c r="K17" s="11">
        <f>'1.H.E.V.S'!J16</f>
        <v>592</v>
      </c>
      <c r="L17" s="11">
        <f>'1.H.E.V.S'!K16</f>
        <v>105</v>
      </c>
      <c r="M17" s="11">
        <f>'1.H.E.V.S'!L16</f>
        <v>316</v>
      </c>
      <c r="N17" s="10">
        <f t="shared" si="2"/>
        <v>854</v>
      </c>
      <c r="O17" s="10">
        <f t="shared" si="3"/>
        <v>1311</v>
      </c>
      <c r="P17" s="22">
        <f t="shared" si="4"/>
        <v>2165</v>
      </c>
      <c r="Q17" s="209">
        <f t="shared" si="1"/>
        <v>11.090620357563649</v>
      </c>
    </row>
    <row r="18" spans="3:17" hidden="1" outlineLevel="1" x14ac:dyDescent="0.25">
      <c r="C18" s="4" t="s">
        <v>50</v>
      </c>
      <c r="D18" s="11">
        <f>'1.H.E.V.S'!C17</f>
        <v>0</v>
      </c>
      <c r="E18" s="11">
        <f>'1.H.E.V.S'!D17</f>
        <v>0</v>
      </c>
      <c r="F18" s="11">
        <f>'1.H.E.V.S'!E17</f>
        <v>56</v>
      </c>
      <c r="G18" s="11">
        <f>'1.H.E.V.S'!F17</f>
        <v>74</v>
      </c>
      <c r="H18" s="11">
        <f>'1.H.E.V.S'!G17</f>
        <v>0</v>
      </c>
      <c r="I18" s="11">
        <f>'1.H.E.V.S'!H17</f>
        <v>10</v>
      </c>
      <c r="J18" s="11">
        <f>'1.H.E.V.S'!I17</f>
        <v>25</v>
      </c>
      <c r="K18" s="11">
        <f>'1.H.E.V.S'!J17</f>
        <v>108</v>
      </c>
      <c r="L18" s="11">
        <f>'1.H.E.V.S'!K17</f>
        <v>5</v>
      </c>
      <c r="M18" s="11">
        <f>'1.H.E.V.S'!L17</f>
        <v>16</v>
      </c>
      <c r="N18" s="10">
        <f t="shared" si="2"/>
        <v>86</v>
      </c>
      <c r="O18" s="10">
        <f t="shared" si="3"/>
        <v>208</v>
      </c>
      <c r="P18" s="22">
        <f t="shared" si="4"/>
        <v>294</v>
      </c>
      <c r="Q18" s="209">
        <f t="shared" si="1"/>
        <v>1.5060703857384357</v>
      </c>
    </row>
    <row r="19" spans="3:17" hidden="1" outlineLevel="1" x14ac:dyDescent="0.25">
      <c r="C19" s="4" t="s">
        <v>43</v>
      </c>
      <c r="D19" s="11">
        <f>'1.H.E.V.S'!C18</f>
        <v>0</v>
      </c>
      <c r="E19" s="11">
        <f>'1.H.E.V.S'!D18</f>
        <v>0</v>
      </c>
      <c r="F19" s="11">
        <f>'1.H.E.V.S'!E18</f>
        <v>0</v>
      </c>
      <c r="G19" s="11">
        <f>'1.H.E.V.S'!F18</f>
        <v>0</v>
      </c>
      <c r="H19" s="11">
        <f>'1.H.E.V.S'!G18</f>
        <v>0</v>
      </c>
      <c r="I19" s="11">
        <f>'1.H.E.V.S'!H18</f>
        <v>0</v>
      </c>
      <c r="J19" s="11">
        <f>'1.H.E.V.S'!I18</f>
        <v>47</v>
      </c>
      <c r="K19" s="11">
        <f>'1.H.E.V.S'!J18</f>
        <v>41</v>
      </c>
      <c r="L19" s="11">
        <f>'1.H.E.V.S'!K18</f>
        <v>0</v>
      </c>
      <c r="M19" s="11">
        <f>'1.H.E.V.S'!L18</f>
        <v>0</v>
      </c>
      <c r="N19" s="10">
        <f t="shared" si="2"/>
        <v>47</v>
      </c>
      <c r="O19" s="10">
        <f t="shared" si="3"/>
        <v>41</v>
      </c>
      <c r="P19" s="22">
        <f>SUM(N19:O19)</f>
        <v>88</v>
      </c>
      <c r="Q19" s="209">
        <f t="shared" si="1"/>
        <v>0.45079657804415763</v>
      </c>
    </row>
    <row r="20" spans="3:17" collapsed="1" x14ac:dyDescent="0.25">
      <c r="C20" s="1" t="s">
        <v>38</v>
      </c>
      <c r="D20" s="12">
        <f t="shared" ref="D20:M20" si="5">SUM(D21:D27)</f>
        <v>636</v>
      </c>
      <c r="E20" s="12">
        <f t="shared" si="5"/>
        <v>640</v>
      </c>
      <c r="F20" s="12">
        <f t="shared" si="5"/>
        <v>529</v>
      </c>
      <c r="G20" s="12">
        <f t="shared" si="5"/>
        <v>480</v>
      </c>
      <c r="H20" s="12">
        <f t="shared" si="5"/>
        <v>142</v>
      </c>
      <c r="I20" s="12">
        <f t="shared" si="5"/>
        <v>128</v>
      </c>
      <c r="J20" s="12">
        <f t="shared" si="5"/>
        <v>179</v>
      </c>
      <c r="K20" s="12">
        <f t="shared" si="5"/>
        <v>160</v>
      </c>
      <c r="L20" s="12">
        <f t="shared" si="5"/>
        <v>209</v>
      </c>
      <c r="M20" s="12">
        <f t="shared" si="5"/>
        <v>323</v>
      </c>
      <c r="N20" s="10">
        <f>SUM(L20,J20,H20,F20,D20)</f>
        <v>1695</v>
      </c>
      <c r="O20" s="10">
        <f>SUM(M20,K20,I20,G20,E20)</f>
        <v>1731</v>
      </c>
      <c r="P20" s="22">
        <f>SUM(N20:O20)</f>
        <v>3426</v>
      </c>
      <c r="Q20" s="209">
        <f t="shared" si="1"/>
        <v>17.550330413400953</v>
      </c>
    </row>
    <row r="21" spans="3:17" hidden="1" outlineLevel="1" x14ac:dyDescent="0.25">
      <c r="C21" s="4" t="s">
        <v>137</v>
      </c>
      <c r="D21" s="10">
        <f>'2.RECREACIÓN'!C11</f>
        <v>473</v>
      </c>
      <c r="E21" s="10">
        <f>'2.RECREACIÓN'!D11</f>
        <v>444</v>
      </c>
      <c r="F21" s="10">
        <f>'2.RECREACIÓN'!E11</f>
        <v>0</v>
      </c>
      <c r="G21" s="10">
        <f>'2.RECREACIÓN'!F11</f>
        <v>0</v>
      </c>
      <c r="H21" s="10">
        <f>'2.RECREACIÓN'!G11</f>
        <v>0</v>
      </c>
      <c r="I21" s="10">
        <f>'2.RECREACIÓN'!H11</f>
        <v>0</v>
      </c>
      <c r="J21" s="10">
        <f>'2.RECREACIÓN'!I11</f>
        <v>0</v>
      </c>
      <c r="K21" s="10">
        <f>'2.RECREACIÓN'!J11</f>
        <v>0</v>
      </c>
      <c r="L21" s="10">
        <f>'2.RECREACIÓN'!K11</f>
        <v>0</v>
      </c>
      <c r="M21" s="10">
        <f>'2.RECREACIÓN'!L11</f>
        <v>0</v>
      </c>
      <c r="N21" s="10">
        <f>SUM(L21,J21,H21,F21,D21)</f>
        <v>473</v>
      </c>
      <c r="O21" s="10">
        <f>SUM(M21,K21,I21,G21,E21)</f>
        <v>444</v>
      </c>
      <c r="P21" s="22">
        <f>SUM(N21:O21)</f>
        <v>917</v>
      </c>
      <c r="Q21" s="209">
        <f t="shared" si="1"/>
        <v>4.6975052507555963</v>
      </c>
    </row>
    <row r="22" spans="3:17" hidden="1" outlineLevel="1" x14ac:dyDescent="0.25">
      <c r="C22" s="4" t="s">
        <v>138</v>
      </c>
      <c r="D22" s="10">
        <f>'2.RECREACIÓN'!C12</f>
        <v>0</v>
      </c>
      <c r="E22" s="10">
        <f>'2.RECREACIÓN'!D12</f>
        <v>0</v>
      </c>
      <c r="F22" s="10">
        <f>'2.RECREACIÓN'!E12</f>
        <v>173</v>
      </c>
      <c r="G22" s="10">
        <f>'2.RECREACIÓN'!F12</f>
        <v>115</v>
      </c>
      <c r="H22" s="10">
        <f>'2.RECREACIÓN'!G12</f>
        <v>0</v>
      </c>
      <c r="I22" s="10">
        <f>'2.RECREACIÓN'!H12</f>
        <v>3</v>
      </c>
      <c r="J22" s="10">
        <f>'2.RECREACIÓN'!I12</f>
        <v>0</v>
      </c>
      <c r="K22" s="10">
        <f>'2.RECREACIÓN'!J12</f>
        <v>0</v>
      </c>
      <c r="L22" s="10">
        <f>'2.RECREACIÓN'!K12</f>
        <v>0</v>
      </c>
      <c r="M22" s="10">
        <f>'2.RECREACIÓN'!L12</f>
        <v>0</v>
      </c>
      <c r="N22" s="10">
        <f t="shared" ref="N22:N27" si="6">SUM(L22,J22,H22,F22,D22)</f>
        <v>173</v>
      </c>
      <c r="O22" s="10">
        <f t="shared" ref="O22:O27" si="7">SUM(M22,K22,I22,G22,E22)</f>
        <v>118</v>
      </c>
      <c r="P22" s="22">
        <f t="shared" ref="P22:P27" si="8">SUM(N22:O22)</f>
        <v>291</v>
      </c>
      <c r="Q22" s="209">
        <f t="shared" si="1"/>
        <v>1.4907023205778394</v>
      </c>
    </row>
    <row r="23" spans="3:17" hidden="1" outlineLevel="1" x14ac:dyDescent="0.25">
      <c r="C23" s="4" t="s">
        <v>139</v>
      </c>
      <c r="D23" s="10">
        <f>'2.RECREACIÓN'!C13</f>
        <v>0</v>
      </c>
      <c r="E23" s="10">
        <f>'2.RECREACIÓN'!D13</f>
        <v>0</v>
      </c>
      <c r="F23" s="10">
        <f>'2.RECREACIÓN'!E13</f>
        <v>13</v>
      </c>
      <c r="G23" s="10">
        <f>'2.RECREACIÓN'!F13</f>
        <v>16</v>
      </c>
      <c r="H23" s="10">
        <f>'2.RECREACIÓN'!G13</f>
        <v>94</v>
      </c>
      <c r="I23" s="10">
        <f>'2.RECREACIÓN'!H13</f>
        <v>67</v>
      </c>
      <c r="J23" s="10">
        <f>'2.RECREACIÓN'!I13</f>
        <v>10</v>
      </c>
      <c r="K23" s="10">
        <f>'2.RECREACIÓN'!J13</f>
        <v>5</v>
      </c>
      <c r="L23" s="10">
        <f>'2.RECREACIÓN'!K13</f>
        <v>0</v>
      </c>
      <c r="M23" s="10">
        <f>'2.RECREACIÓN'!L13</f>
        <v>0</v>
      </c>
      <c r="N23" s="10">
        <f t="shared" si="6"/>
        <v>117</v>
      </c>
      <c r="O23" s="10">
        <f t="shared" si="7"/>
        <v>88</v>
      </c>
      <c r="P23" s="22">
        <f t="shared" si="8"/>
        <v>205</v>
      </c>
      <c r="Q23" s="209">
        <f t="shared" si="1"/>
        <v>1.0501511193074127</v>
      </c>
    </row>
    <row r="24" spans="3:17" hidden="1" outlineLevel="1" x14ac:dyDescent="0.25">
      <c r="C24" s="4" t="s">
        <v>140</v>
      </c>
      <c r="D24" s="10">
        <f>'2.RECREACIÓN'!C14</f>
        <v>0</v>
      </c>
      <c r="E24" s="10">
        <f>'2.RECREACIÓN'!D14</f>
        <v>0</v>
      </c>
      <c r="F24" s="10">
        <f>'2.RECREACIÓN'!E14</f>
        <v>0</v>
      </c>
      <c r="G24" s="10">
        <f>'2.RECREACIÓN'!F14</f>
        <v>0</v>
      </c>
      <c r="H24" s="10">
        <f>'2.RECREACIÓN'!G14</f>
        <v>0</v>
      </c>
      <c r="I24" s="10">
        <f>'2.RECREACIÓN'!H14</f>
        <v>0</v>
      </c>
      <c r="J24" s="10">
        <f>'2.RECREACIÓN'!I14</f>
        <v>0</v>
      </c>
      <c r="K24" s="10">
        <f>'2.RECREACIÓN'!J14</f>
        <v>21</v>
      </c>
      <c r="L24" s="10">
        <f>'2.RECREACIÓN'!K14</f>
        <v>194</v>
      </c>
      <c r="M24" s="10">
        <f>'2.RECREACIÓN'!L14</f>
        <v>297</v>
      </c>
      <c r="N24" s="10">
        <f t="shared" si="6"/>
        <v>194</v>
      </c>
      <c r="O24" s="10">
        <f t="shared" si="7"/>
        <v>318</v>
      </c>
      <c r="P24" s="22">
        <f t="shared" si="8"/>
        <v>512</v>
      </c>
      <c r="Q24" s="209">
        <f t="shared" si="1"/>
        <v>2.6228164540750987</v>
      </c>
    </row>
    <row r="25" spans="3:17" hidden="1" outlineLevel="1" x14ac:dyDescent="0.25">
      <c r="C25" s="4" t="s">
        <v>141</v>
      </c>
      <c r="D25" s="10">
        <f>'2.RECREACIÓN'!C15</f>
        <v>160</v>
      </c>
      <c r="E25" s="10">
        <f>'2.RECREACIÓN'!D15</f>
        <v>192</v>
      </c>
      <c r="F25" s="10">
        <f>'2.RECREACIÓN'!E15</f>
        <v>313</v>
      </c>
      <c r="G25" s="10">
        <f>'2.RECREACIÓN'!F15</f>
        <v>322</v>
      </c>
      <c r="H25" s="10">
        <f>'2.RECREACIÓN'!G15</f>
        <v>24</v>
      </c>
      <c r="I25" s="10">
        <f>'2.RECREACIÓN'!H15</f>
        <v>37</v>
      </c>
      <c r="J25" s="10">
        <f>'2.RECREACIÓN'!I15</f>
        <v>69</v>
      </c>
      <c r="K25" s="10">
        <f>'2.RECREACIÓN'!J15</f>
        <v>97</v>
      </c>
      <c r="L25" s="10">
        <f>'2.RECREACIÓN'!K15</f>
        <v>0</v>
      </c>
      <c r="M25" s="10">
        <f>'2.RECREACIÓN'!L15</f>
        <v>15</v>
      </c>
      <c r="N25" s="10">
        <f t="shared" si="6"/>
        <v>566</v>
      </c>
      <c r="O25" s="10">
        <f t="shared" si="7"/>
        <v>663</v>
      </c>
      <c r="P25" s="22">
        <f>SUM(N25:O25)</f>
        <v>1229</v>
      </c>
      <c r="Q25" s="209">
        <f t="shared" si="1"/>
        <v>6.2957840274576098</v>
      </c>
    </row>
    <row r="26" spans="3:17" hidden="1" outlineLevel="1" x14ac:dyDescent="0.25">
      <c r="C26" s="4" t="s">
        <v>142</v>
      </c>
      <c r="D26" s="10">
        <f>'2.RECREACIÓN'!C16</f>
        <v>1</v>
      </c>
      <c r="E26" s="10">
        <f>'2.RECREACIÓN'!D16</f>
        <v>0</v>
      </c>
      <c r="F26" s="10">
        <f>'2.RECREACIÓN'!E16</f>
        <v>18</v>
      </c>
      <c r="G26" s="10">
        <f>'2.RECREACIÓN'!F16</f>
        <v>14</v>
      </c>
      <c r="H26" s="10">
        <f>'2.RECREACIÓN'!G16</f>
        <v>19</v>
      </c>
      <c r="I26" s="10">
        <f>'2.RECREACIÓN'!H16</f>
        <v>12</v>
      </c>
      <c r="J26" s="10">
        <f>'2.RECREACIÓN'!I16</f>
        <v>98</v>
      </c>
      <c r="K26" s="10">
        <f>'2.RECREACIÓN'!J16</f>
        <v>34</v>
      </c>
      <c r="L26" s="10">
        <f>'2.RECREACIÓN'!K16</f>
        <v>15</v>
      </c>
      <c r="M26" s="10">
        <f>'2.RECREACIÓN'!L16</f>
        <v>11</v>
      </c>
      <c r="N26" s="10">
        <f t="shared" si="6"/>
        <v>151</v>
      </c>
      <c r="O26" s="10">
        <f t="shared" si="7"/>
        <v>71</v>
      </c>
      <c r="P26" s="22">
        <f t="shared" si="8"/>
        <v>222</v>
      </c>
      <c r="Q26" s="209">
        <f t="shared" si="1"/>
        <v>1.1372368218841249</v>
      </c>
    </row>
    <row r="27" spans="3:17" hidden="1" outlineLevel="1" x14ac:dyDescent="0.25">
      <c r="C27" s="4" t="s">
        <v>268</v>
      </c>
      <c r="D27" s="10">
        <f>'2.RECREACIÓN'!C17</f>
        <v>2</v>
      </c>
      <c r="E27" s="10">
        <f>'2.RECREACIÓN'!D17</f>
        <v>4</v>
      </c>
      <c r="F27" s="10">
        <f>'2.RECREACIÓN'!E17</f>
        <v>12</v>
      </c>
      <c r="G27" s="10">
        <f>'2.RECREACIÓN'!F17</f>
        <v>13</v>
      </c>
      <c r="H27" s="10">
        <f>'2.RECREACIÓN'!G17</f>
        <v>5</v>
      </c>
      <c r="I27" s="10">
        <f>'2.RECREACIÓN'!H17</f>
        <v>9</v>
      </c>
      <c r="J27" s="10">
        <f>'2.RECREACIÓN'!I17</f>
        <v>2</v>
      </c>
      <c r="K27" s="10">
        <f>'2.RECREACIÓN'!J17</f>
        <v>3</v>
      </c>
      <c r="L27" s="10">
        <f>'2.RECREACIÓN'!K17</f>
        <v>0</v>
      </c>
      <c r="M27" s="10">
        <f>'2.RECREACIÓN'!L17</f>
        <v>0</v>
      </c>
      <c r="N27" s="10">
        <f t="shared" si="6"/>
        <v>21</v>
      </c>
      <c r="O27" s="10">
        <f t="shared" si="7"/>
        <v>29</v>
      </c>
      <c r="P27" s="22">
        <f t="shared" si="8"/>
        <v>50</v>
      </c>
      <c r="Q27" s="209">
        <f t="shared" si="1"/>
        <v>0.25613441934327136</v>
      </c>
    </row>
    <row r="28" spans="3:17" collapsed="1" x14ac:dyDescent="0.25">
      <c r="C28" s="1" t="s">
        <v>39</v>
      </c>
      <c r="D28" s="12">
        <f>SUM(D29:D40)</f>
        <v>0</v>
      </c>
      <c r="E28" s="12">
        <f t="shared" ref="E28:M28" si="9">SUM(E29:E40)</f>
        <v>0</v>
      </c>
      <c r="F28" s="12">
        <f t="shared" si="9"/>
        <v>98</v>
      </c>
      <c r="G28" s="12">
        <f t="shared" si="9"/>
        <v>86</v>
      </c>
      <c r="H28" s="12">
        <f t="shared" si="9"/>
        <v>96</v>
      </c>
      <c r="I28" s="12">
        <f t="shared" si="9"/>
        <v>120</v>
      </c>
      <c r="J28" s="12">
        <f t="shared" si="9"/>
        <v>0</v>
      </c>
      <c r="K28" s="12">
        <f t="shared" si="9"/>
        <v>0</v>
      </c>
      <c r="L28" s="12">
        <f t="shared" si="9"/>
        <v>0</v>
      </c>
      <c r="M28" s="12">
        <f t="shared" si="9"/>
        <v>0</v>
      </c>
      <c r="N28" s="10">
        <f t="shared" ref="N28:O30" si="10">SUM(L28,J28,H28,F28,D28)</f>
        <v>194</v>
      </c>
      <c r="O28" s="10">
        <f t="shared" si="10"/>
        <v>206</v>
      </c>
      <c r="P28" s="22">
        <f>SUM(N28:O28)</f>
        <v>400</v>
      </c>
      <c r="Q28" s="209">
        <f t="shared" si="1"/>
        <v>2.0490753547461709</v>
      </c>
    </row>
    <row r="29" spans="3:17" hidden="1" outlineLevel="1" x14ac:dyDescent="0.25">
      <c r="C29" s="4" t="s">
        <v>274</v>
      </c>
      <c r="D29" s="2"/>
      <c r="E29" s="2"/>
      <c r="F29" s="10">
        <f>'3.ESCUELAS D'!D12</f>
        <v>14</v>
      </c>
      <c r="G29" s="10">
        <f>'3.ESCUELAS D'!E12</f>
        <v>6</v>
      </c>
      <c r="H29" s="10">
        <f>'3.ESCUELAS D'!F12</f>
        <v>12</v>
      </c>
      <c r="I29" s="10">
        <f>'3.ESCUELAS D'!G12</f>
        <v>8</v>
      </c>
      <c r="J29" s="2"/>
      <c r="K29" s="2"/>
      <c r="L29" s="2"/>
      <c r="M29" s="2"/>
      <c r="N29" s="10">
        <f t="shared" si="10"/>
        <v>26</v>
      </c>
      <c r="O29" s="10">
        <f t="shared" si="10"/>
        <v>14</v>
      </c>
      <c r="P29" s="22">
        <f>SUM(N29:O29)</f>
        <v>40</v>
      </c>
      <c r="Q29" s="209">
        <f t="shared" si="1"/>
        <v>0.2049075354746171</v>
      </c>
    </row>
    <row r="30" spans="3:17" hidden="1" outlineLevel="1" x14ac:dyDescent="0.25">
      <c r="C30" s="4" t="s">
        <v>14</v>
      </c>
      <c r="D30" s="2"/>
      <c r="E30" s="2"/>
      <c r="F30" s="10">
        <f>'3.ESCUELAS D'!D13</f>
        <v>13</v>
      </c>
      <c r="G30" s="10">
        <f>'3.ESCUELAS D'!E13</f>
        <v>7</v>
      </c>
      <c r="H30" s="10">
        <f>'3.ESCUELAS D'!F13</f>
        <v>7</v>
      </c>
      <c r="I30" s="10">
        <f>'3.ESCUELAS D'!G13</f>
        <v>13</v>
      </c>
      <c r="J30" s="2"/>
      <c r="K30" s="2"/>
      <c r="L30" s="2"/>
      <c r="M30" s="2"/>
      <c r="N30" s="4">
        <f t="shared" si="10"/>
        <v>20</v>
      </c>
      <c r="O30" s="10">
        <f t="shared" si="10"/>
        <v>20</v>
      </c>
      <c r="P30" s="22">
        <f t="shared" ref="P30:P38" si="11">SUM(N30:O30)</f>
        <v>40</v>
      </c>
      <c r="Q30" s="209">
        <f t="shared" si="1"/>
        <v>0.2049075354746171</v>
      </c>
    </row>
    <row r="31" spans="3:17" hidden="1" outlineLevel="1" x14ac:dyDescent="0.25">
      <c r="C31" s="4" t="s">
        <v>17</v>
      </c>
      <c r="D31" s="2"/>
      <c r="E31" s="2"/>
      <c r="F31" s="10">
        <f>'3.ESCUELAS D'!D14</f>
        <v>12</v>
      </c>
      <c r="G31" s="10">
        <f>'3.ESCUELAS D'!E14</f>
        <v>8</v>
      </c>
      <c r="H31" s="10">
        <f>'3.ESCUELAS D'!F14</f>
        <v>11</v>
      </c>
      <c r="I31" s="10">
        <f>'3.ESCUELAS D'!G14</f>
        <v>9</v>
      </c>
      <c r="J31" s="2"/>
      <c r="K31" s="2"/>
      <c r="L31" s="2"/>
      <c r="M31" s="2"/>
      <c r="N31" s="10">
        <f t="shared" ref="N31:N40" si="12">SUM(L31,J31,H31,F31,D31)</f>
        <v>23</v>
      </c>
      <c r="O31" s="10">
        <f t="shared" ref="O31:O40" si="13">SUM(M31,K31,I31,G31,E31)</f>
        <v>17</v>
      </c>
      <c r="P31" s="22">
        <f t="shared" si="11"/>
        <v>40</v>
      </c>
      <c r="Q31" s="209">
        <f t="shared" si="1"/>
        <v>0.2049075354746171</v>
      </c>
    </row>
    <row r="32" spans="3:17" hidden="1" outlineLevel="1" x14ac:dyDescent="0.25">
      <c r="C32" s="4" t="s">
        <v>23</v>
      </c>
      <c r="D32" s="2"/>
      <c r="E32" s="2"/>
      <c r="F32" s="10">
        <f>'3.ESCUELAS D'!D15</f>
        <v>19</v>
      </c>
      <c r="G32" s="10">
        <f>'3.ESCUELAS D'!E15</f>
        <v>1</v>
      </c>
      <c r="H32" s="10">
        <f>'3.ESCUELAS D'!F15</f>
        <v>20</v>
      </c>
      <c r="I32" s="10">
        <f>'3.ESCUELAS D'!G15</f>
        <v>0</v>
      </c>
      <c r="J32" s="2"/>
      <c r="K32" s="2"/>
      <c r="L32" s="2"/>
      <c r="M32" s="2"/>
      <c r="N32" s="10">
        <f t="shared" si="12"/>
        <v>39</v>
      </c>
      <c r="O32" s="10">
        <f t="shared" si="13"/>
        <v>1</v>
      </c>
      <c r="P32" s="22">
        <f t="shared" si="11"/>
        <v>40</v>
      </c>
      <c r="Q32" s="209">
        <f t="shared" si="1"/>
        <v>0.2049075354746171</v>
      </c>
    </row>
    <row r="33" spans="3:17" hidden="1" outlineLevel="1" x14ac:dyDescent="0.25">
      <c r="C33" s="4" t="s">
        <v>26</v>
      </c>
      <c r="D33" s="10"/>
      <c r="E33" s="10"/>
      <c r="F33" s="10">
        <f>'3.ESCUELAS D'!D16</f>
        <v>6</v>
      </c>
      <c r="G33" s="10">
        <f>'3.ESCUELAS D'!E16</f>
        <v>14</v>
      </c>
      <c r="H33" s="10">
        <f>'3.ESCUELAS D'!F16</f>
        <v>11</v>
      </c>
      <c r="I33" s="10">
        <f>'3.ESCUELAS D'!G16</f>
        <v>9</v>
      </c>
      <c r="J33" s="10"/>
      <c r="K33" s="10"/>
      <c r="L33" s="2"/>
      <c r="M33" s="2"/>
      <c r="N33" s="10">
        <f t="shared" si="12"/>
        <v>17</v>
      </c>
      <c r="O33" s="10">
        <f t="shared" si="13"/>
        <v>23</v>
      </c>
      <c r="P33" s="22">
        <f t="shared" si="11"/>
        <v>40</v>
      </c>
      <c r="Q33" s="209">
        <f t="shared" si="1"/>
        <v>0.2049075354746171</v>
      </c>
    </row>
    <row r="34" spans="3:17" hidden="1" outlineLevel="1" x14ac:dyDescent="0.25">
      <c r="C34" s="4" t="s">
        <v>26</v>
      </c>
      <c r="D34" s="10"/>
      <c r="E34" s="10"/>
      <c r="F34" s="10">
        <f>'3.ESCUELAS D'!D17</f>
        <v>11</v>
      </c>
      <c r="G34" s="10">
        <f>'3.ESCUELAS D'!E17</f>
        <v>9</v>
      </c>
      <c r="H34" s="10">
        <f>'3.ESCUELAS D'!F17</f>
        <v>12</v>
      </c>
      <c r="I34" s="10">
        <f>'3.ESCUELAS D'!G17</f>
        <v>8</v>
      </c>
      <c r="J34" s="10"/>
      <c r="K34" s="10"/>
      <c r="L34" s="2"/>
      <c r="M34" s="2"/>
      <c r="N34" s="10">
        <f t="shared" si="12"/>
        <v>23</v>
      </c>
      <c r="O34" s="10">
        <f t="shared" si="13"/>
        <v>17</v>
      </c>
      <c r="P34" s="22">
        <f t="shared" si="11"/>
        <v>40</v>
      </c>
      <c r="Q34" s="209">
        <f t="shared" si="1"/>
        <v>0.2049075354746171</v>
      </c>
    </row>
    <row r="35" spans="3:17" hidden="1" outlineLevel="1" x14ac:dyDescent="0.25">
      <c r="C35" s="4" t="s">
        <v>272</v>
      </c>
      <c r="D35" s="11"/>
      <c r="E35" s="11"/>
      <c r="F35" s="10">
        <f>'3.ESCUELAS D'!D18</f>
        <v>0</v>
      </c>
      <c r="G35" s="10">
        <f>'3.ESCUELAS D'!E18</f>
        <v>20</v>
      </c>
      <c r="H35" s="10">
        <f>'3.ESCUELAS D'!F18</f>
        <v>3</v>
      </c>
      <c r="I35" s="10">
        <f>'3.ESCUELAS D'!G18</f>
        <v>17</v>
      </c>
      <c r="J35" s="11"/>
      <c r="K35" s="11"/>
      <c r="L35" s="11"/>
      <c r="M35" s="11"/>
      <c r="N35" s="10">
        <f t="shared" si="12"/>
        <v>3</v>
      </c>
      <c r="O35" s="10">
        <f t="shared" si="13"/>
        <v>37</v>
      </c>
      <c r="P35" s="22">
        <f t="shared" si="11"/>
        <v>40</v>
      </c>
      <c r="Q35" s="209">
        <f t="shared" si="1"/>
        <v>0.2049075354746171</v>
      </c>
    </row>
    <row r="36" spans="3:17" hidden="1" outlineLevel="1" x14ac:dyDescent="0.25">
      <c r="C36" s="4" t="s">
        <v>30</v>
      </c>
      <c r="D36" s="2"/>
      <c r="E36" s="2"/>
      <c r="F36" s="10">
        <f>'3.ESCUELAS D'!D19</f>
        <v>13</v>
      </c>
      <c r="G36" s="10">
        <f>'3.ESCUELAS D'!E19</f>
        <v>7</v>
      </c>
      <c r="H36" s="10">
        <f>'3.ESCUELAS D'!F19</f>
        <v>12</v>
      </c>
      <c r="I36" s="10">
        <f>'3.ESCUELAS D'!G19</f>
        <v>8</v>
      </c>
      <c r="J36" s="2"/>
      <c r="K36" s="2"/>
      <c r="L36" s="2"/>
      <c r="M36" s="2"/>
      <c r="N36" s="10">
        <f t="shared" si="12"/>
        <v>25</v>
      </c>
      <c r="O36" s="10">
        <f t="shared" si="13"/>
        <v>15</v>
      </c>
      <c r="P36" s="22">
        <f t="shared" si="11"/>
        <v>40</v>
      </c>
      <c r="Q36" s="209">
        <f t="shared" si="1"/>
        <v>0.2049075354746171</v>
      </c>
    </row>
    <row r="37" spans="3:17" hidden="1" outlineLevel="1" x14ac:dyDescent="0.25">
      <c r="C37" s="4" t="s">
        <v>273</v>
      </c>
      <c r="D37" s="2"/>
      <c r="E37" s="2"/>
      <c r="F37" s="10">
        <f>'3.ESCUELAS D'!D20</f>
        <v>1</v>
      </c>
      <c r="G37" s="10">
        <f>'3.ESCUELAS D'!E20</f>
        <v>3</v>
      </c>
      <c r="H37" s="10">
        <f>'3.ESCUELAS D'!F20</f>
        <v>4</v>
      </c>
      <c r="I37" s="10">
        <f>'3.ESCUELAS D'!G20</f>
        <v>32</v>
      </c>
      <c r="J37" s="2"/>
      <c r="K37" s="2"/>
      <c r="L37" s="2"/>
      <c r="M37" s="2"/>
      <c r="N37" s="10">
        <f t="shared" si="12"/>
        <v>5</v>
      </c>
      <c r="O37" s="10">
        <f t="shared" si="13"/>
        <v>35</v>
      </c>
      <c r="P37" s="22">
        <f t="shared" si="11"/>
        <v>40</v>
      </c>
      <c r="Q37" s="209">
        <f t="shared" si="1"/>
        <v>0.2049075354746171</v>
      </c>
    </row>
    <row r="38" spans="3:17" hidden="1" outlineLevel="1" x14ac:dyDescent="0.25">
      <c r="C38" s="4" t="s">
        <v>75</v>
      </c>
      <c r="D38" s="10"/>
      <c r="E38" s="10"/>
      <c r="F38" s="10">
        <f>'3.ESCUELAS D'!D21</f>
        <v>9</v>
      </c>
      <c r="G38" s="10">
        <f>'3.ESCUELAS D'!E21</f>
        <v>11</v>
      </c>
      <c r="H38" s="10">
        <f>'3.ESCUELAS D'!F21</f>
        <v>4</v>
      </c>
      <c r="I38" s="10">
        <f>'3.ESCUELAS D'!G21</f>
        <v>16</v>
      </c>
      <c r="J38" s="10"/>
      <c r="K38" s="10"/>
      <c r="L38" s="2"/>
      <c r="M38" s="2"/>
      <c r="N38" s="10">
        <f t="shared" si="12"/>
        <v>13</v>
      </c>
      <c r="O38" s="10">
        <f t="shared" si="13"/>
        <v>27</v>
      </c>
      <c r="P38" s="22">
        <f t="shared" si="11"/>
        <v>40</v>
      </c>
      <c r="Q38" s="209">
        <f t="shared" si="1"/>
        <v>0.2049075354746171</v>
      </c>
    </row>
    <row r="39" spans="3:17" hidden="1" outlineLevel="1" x14ac:dyDescent="0.25">
      <c r="C39" s="4"/>
      <c r="D39" s="2"/>
      <c r="E39" s="2"/>
      <c r="F39" s="2"/>
      <c r="G39" s="2"/>
      <c r="H39" s="2"/>
      <c r="I39" s="2"/>
      <c r="J39" s="2"/>
      <c r="K39" s="2"/>
      <c r="L39" s="2"/>
      <c r="M39" s="2"/>
      <c r="N39" s="10">
        <f t="shared" si="12"/>
        <v>0</v>
      </c>
      <c r="O39" s="10">
        <f t="shared" si="13"/>
        <v>0</v>
      </c>
      <c r="P39" s="22">
        <f t="shared" ref="P39:P40" si="14">SUM(O39)</f>
        <v>0</v>
      </c>
      <c r="Q39" s="209">
        <f t="shared" si="1"/>
        <v>0</v>
      </c>
    </row>
    <row r="40" spans="3:17" hidden="1" outlineLevel="1" x14ac:dyDescent="0.25">
      <c r="C40" s="4"/>
      <c r="D40" s="2"/>
      <c r="E40" s="2"/>
      <c r="F40" s="2"/>
      <c r="G40" s="2"/>
      <c r="H40" s="2"/>
      <c r="I40" s="2"/>
      <c r="J40" s="2"/>
      <c r="K40" s="2"/>
      <c r="L40" s="2"/>
      <c r="M40" s="2"/>
      <c r="N40" s="10">
        <f t="shared" si="12"/>
        <v>0</v>
      </c>
      <c r="O40" s="10">
        <f t="shared" si="13"/>
        <v>0</v>
      </c>
      <c r="P40" s="22">
        <f t="shared" si="14"/>
        <v>0</v>
      </c>
      <c r="Q40" s="209">
        <f t="shared" si="1"/>
        <v>0</v>
      </c>
    </row>
    <row r="41" spans="3:17" collapsed="1" x14ac:dyDescent="0.25">
      <c r="C41" s="1" t="s">
        <v>40</v>
      </c>
      <c r="D41" s="12">
        <f>SUM(D42:D70)</f>
        <v>0</v>
      </c>
      <c r="E41" s="12">
        <f t="shared" ref="E41:M41" si="15">SUM(E42:E70)</f>
        <v>0</v>
      </c>
      <c r="F41" s="12">
        <f t="shared" si="15"/>
        <v>1470</v>
      </c>
      <c r="G41" s="12">
        <f t="shared" si="15"/>
        <v>1693</v>
      </c>
      <c r="H41" s="12">
        <f>SUM(H42:H70)</f>
        <v>801</v>
      </c>
      <c r="I41" s="12">
        <f t="shared" si="15"/>
        <v>469</v>
      </c>
      <c r="J41" s="12">
        <f t="shared" si="15"/>
        <v>0</v>
      </c>
      <c r="K41" s="12">
        <f t="shared" si="15"/>
        <v>0</v>
      </c>
      <c r="L41" s="12">
        <f t="shared" si="15"/>
        <v>0</v>
      </c>
      <c r="M41" s="12">
        <f t="shared" si="15"/>
        <v>0</v>
      </c>
      <c r="N41" s="10">
        <f>SUM(L41,J41,H41,F41,D41)</f>
        <v>2271</v>
      </c>
      <c r="O41" s="10">
        <f>SUM(M41,K41,I41,G41,E41)</f>
        <v>2162</v>
      </c>
      <c r="P41" s="22">
        <f>SUM(N41:O41)</f>
        <v>4433</v>
      </c>
      <c r="Q41" s="209">
        <f t="shared" si="1"/>
        <v>22.708877618974437</v>
      </c>
    </row>
    <row r="42" spans="3:17" hidden="1" outlineLevel="1" x14ac:dyDescent="0.25">
      <c r="C42" s="4" t="s">
        <v>169</v>
      </c>
      <c r="D42" s="10">
        <f>'4.INTERCOLEGIADOS'!E12</f>
        <v>0</v>
      </c>
      <c r="E42" s="10">
        <f>'4.INTERCOLEGIADOS'!F12</f>
        <v>0</v>
      </c>
      <c r="F42" s="10">
        <f>'4.INTERCOLEGIADOS'!G12</f>
        <v>79</v>
      </c>
      <c r="G42" s="10">
        <f>'4.INTERCOLEGIADOS'!H12</f>
        <v>84</v>
      </c>
      <c r="H42" s="10">
        <f>'4.INTERCOLEGIADOS'!I12</f>
        <v>39</v>
      </c>
      <c r="I42" s="10">
        <f>'4.INTERCOLEGIADOS'!J12</f>
        <v>8</v>
      </c>
      <c r="J42" s="10"/>
      <c r="K42" s="10"/>
      <c r="L42" s="10"/>
      <c r="M42" s="10"/>
      <c r="N42" s="4">
        <f>SUM(L42,J42,H42,F42,D42)</f>
        <v>118</v>
      </c>
      <c r="O42" s="10">
        <f>SUM(M42,K42,I42,G42,E42)</f>
        <v>92</v>
      </c>
      <c r="P42" s="22">
        <f t="shared" ref="P42:P49" si="16">SUM(N42:O42)</f>
        <v>210</v>
      </c>
      <c r="Q42" s="209">
        <f t="shared" si="1"/>
        <v>1.0757645612417397</v>
      </c>
    </row>
    <row r="43" spans="3:17" hidden="1" outlineLevel="1" x14ac:dyDescent="0.25">
      <c r="C43" s="4" t="s">
        <v>14</v>
      </c>
      <c r="D43" s="10">
        <f>'4.INTERCOLEGIADOS'!E17</f>
        <v>0</v>
      </c>
      <c r="E43" s="10">
        <f>'4.INTERCOLEGIADOS'!F17</f>
        <v>0</v>
      </c>
      <c r="F43" s="10">
        <f>'4.INTERCOLEGIADOS'!G17</f>
        <v>137</v>
      </c>
      <c r="G43" s="10">
        <f>'4.INTERCOLEGIADOS'!H17</f>
        <v>137</v>
      </c>
      <c r="H43" s="10">
        <f>'4.INTERCOLEGIADOS'!I17</f>
        <v>85</v>
      </c>
      <c r="I43" s="10">
        <f>'4.INTERCOLEGIADOS'!J17</f>
        <v>68</v>
      </c>
      <c r="J43" s="10"/>
      <c r="K43" s="10"/>
      <c r="L43" s="10"/>
      <c r="M43" s="10"/>
      <c r="N43" s="10">
        <f t="shared" ref="N43:N44" si="17">SUM(L43,J43,H43,F43,D43)</f>
        <v>222</v>
      </c>
      <c r="O43" s="10">
        <f t="shared" ref="O43:O44" si="18">SUM(M43,K43,I43,G43,E43)</f>
        <v>205</v>
      </c>
      <c r="P43" s="22">
        <f t="shared" si="16"/>
        <v>427</v>
      </c>
      <c r="Q43" s="209">
        <f t="shared" ref="Q43:Q74" si="19">P43/$P$92*100</f>
        <v>2.1873879411915373</v>
      </c>
    </row>
    <row r="44" spans="3:17" hidden="1" outlineLevel="1" x14ac:dyDescent="0.25">
      <c r="C44" s="4" t="s">
        <v>17</v>
      </c>
      <c r="D44" s="10">
        <f>'4.INTERCOLEGIADOS'!E22</f>
        <v>0</v>
      </c>
      <c r="E44" s="10">
        <f>'4.INTERCOLEGIADOS'!F22</f>
        <v>0</v>
      </c>
      <c r="F44" s="10">
        <f>'4.INTERCOLEGIADOS'!G22</f>
        <v>43</v>
      </c>
      <c r="G44" s="10">
        <f>'4.INTERCOLEGIADOS'!H22</f>
        <v>34</v>
      </c>
      <c r="H44" s="10">
        <f>'4.INTERCOLEGIADOS'!I22</f>
        <v>72</v>
      </c>
      <c r="I44" s="10">
        <f>'4.INTERCOLEGIADOS'!J22</f>
        <v>18</v>
      </c>
      <c r="J44" s="10"/>
      <c r="K44" s="10"/>
      <c r="L44" s="10"/>
      <c r="M44" s="10"/>
      <c r="N44" s="10">
        <f t="shared" si="17"/>
        <v>115</v>
      </c>
      <c r="O44" s="10">
        <f t="shared" si="18"/>
        <v>52</v>
      </c>
      <c r="P44" s="22">
        <f t="shared" si="16"/>
        <v>167</v>
      </c>
      <c r="Q44" s="209">
        <f t="shared" si="19"/>
        <v>0.85548896060652635</v>
      </c>
    </row>
    <row r="45" spans="3:17" s="160" customFormat="1" hidden="1" outlineLevel="1" x14ac:dyDescent="0.25">
      <c r="C45" s="10" t="s">
        <v>19</v>
      </c>
      <c r="D45" s="10">
        <f>'4.INTERCOLEGIADOS'!E25</f>
        <v>0</v>
      </c>
      <c r="E45" s="10">
        <f>'4.INTERCOLEGIADOS'!F25</f>
        <v>0</v>
      </c>
      <c r="F45" s="10">
        <f>'4.INTERCOLEGIADOS'!G25</f>
        <v>0</v>
      </c>
      <c r="G45" s="10">
        <f>'4.INTERCOLEGIADOS'!H25</f>
        <v>0</v>
      </c>
      <c r="H45" s="10">
        <f>'4.INTERCOLEGIADOS'!I25</f>
        <v>21</v>
      </c>
      <c r="I45" s="10">
        <f>'4.INTERCOLEGIADOS'!J25</f>
        <v>24</v>
      </c>
      <c r="J45" s="10"/>
      <c r="K45" s="10"/>
      <c r="L45" s="10"/>
      <c r="M45" s="10"/>
      <c r="N45" s="10">
        <f t="shared" ref="N45:N70" si="20">SUM(L45,J45,H45,F45,D45)</f>
        <v>21</v>
      </c>
      <c r="O45" s="10">
        <f t="shared" ref="O45:O70" si="21">SUM(M45,K45,I45,G45,E45)</f>
        <v>24</v>
      </c>
      <c r="P45" s="22">
        <f t="shared" si="16"/>
        <v>45</v>
      </c>
      <c r="Q45" s="209">
        <f t="shared" si="19"/>
        <v>0.23052097740894423</v>
      </c>
    </row>
    <row r="46" spans="3:17" s="160" customFormat="1" hidden="1" outlineLevel="1" x14ac:dyDescent="0.25">
      <c r="C46" s="10" t="s">
        <v>294</v>
      </c>
      <c r="D46" s="10">
        <f>'4.INTERCOLEGIADOS'!E28</f>
        <v>0</v>
      </c>
      <c r="E46" s="10">
        <f>'4.INTERCOLEGIADOS'!F28</f>
        <v>0</v>
      </c>
      <c r="F46" s="10">
        <f>'4.INTERCOLEGIADOS'!G28</f>
        <v>0</v>
      </c>
      <c r="G46" s="10">
        <f>'4.INTERCOLEGIADOS'!H28</f>
        <v>0</v>
      </c>
      <c r="H46" s="10">
        <f>'4.INTERCOLEGIADOS'!I28</f>
        <v>1</v>
      </c>
      <c r="I46" s="10">
        <f>'4.INTERCOLEGIADOS'!J28</f>
        <v>2</v>
      </c>
      <c r="J46" s="10"/>
      <c r="K46" s="10"/>
      <c r="L46" s="10"/>
      <c r="M46" s="10"/>
      <c r="N46" s="10">
        <f t="shared" si="20"/>
        <v>1</v>
      </c>
      <c r="O46" s="10">
        <f t="shared" si="21"/>
        <v>2</v>
      </c>
      <c r="P46" s="22">
        <f t="shared" si="16"/>
        <v>3</v>
      </c>
      <c r="Q46" s="209">
        <f t="shared" si="19"/>
        <v>1.536806516059628E-2</v>
      </c>
    </row>
    <row r="47" spans="3:17" s="160" customFormat="1" hidden="1" outlineLevel="1" x14ac:dyDescent="0.25">
      <c r="C47" s="10" t="s">
        <v>176</v>
      </c>
      <c r="D47" s="10">
        <f>'4.INTERCOLEGIADOS'!E29</f>
        <v>0</v>
      </c>
      <c r="E47" s="10">
        <f>'4.INTERCOLEGIADOS'!F29</f>
        <v>0</v>
      </c>
      <c r="F47" s="10">
        <f>'4.INTERCOLEGIADOS'!G29</f>
        <v>1</v>
      </c>
      <c r="G47" s="10">
        <f>'4.INTERCOLEGIADOS'!H29</f>
        <v>0</v>
      </c>
      <c r="H47" s="10">
        <f>'4.INTERCOLEGIADOS'!I29</f>
        <v>8</v>
      </c>
      <c r="I47" s="10">
        <f>'4.INTERCOLEGIADOS'!J29</f>
        <v>5</v>
      </c>
      <c r="J47" s="10"/>
      <c r="K47" s="10"/>
      <c r="L47" s="10"/>
      <c r="M47" s="10"/>
      <c r="N47" s="10">
        <f t="shared" si="20"/>
        <v>9</v>
      </c>
      <c r="O47" s="10">
        <f t="shared" si="21"/>
        <v>5</v>
      </c>
      <c r="P47" s="22">
        <f t="shared" si="16"/>
        <v>14</v>
      </c>
      <c r="Q47" s="209">
        <f t="shared" si="19"/>
        <v>7.1717637416115976E-2</v>
      </c>
    </row>
    <row r="48" spans="3:17" s="160" customFormat="1" hidden="1" outlineLevel="1" x14ac:dyDescent="0.25">
      <c r="C48" s="10" t="s">
        <v>177</v>
      </c>
      <c r="D48" s="10">
        <f>'4.INTERCOLEGIADOS'!E30</f>
        <v>0</v>
      </c>
      <c r="E48" s="10">
        <f>'4.INTERCOLEGIADOS'!F30</f>
        <v>0</v>
      </c>
      <c r="F48" s="10">
        <f>'4.INTERCOLEGIADOS'!G30</f>
        <v>855</v>
      </c>
      <c r="G48" s="10">
        <f>'4.INTERCOLEGIADOS'!H30</f>
        <v>1061</v>
      </c>
      <c r="H48" s="10">
        <f>'4.INTERCOLEGIADOS'!I30</f>
        <v>0</v>
      </c>
      <c r="I48" s="10">
        <f>'4.INTERCOLEGIADOS'!J30</f>
        <v>0</v>
      </c>
      <c r="J48" s="10"/>
      <c r="K48" s="10"/>
      <c r="L48" s="10"/>
      <c r="M48" s="10"/>
      <c r="N48" s="10">
        <f t="shared" si="20"/>
        <v>855</v>
      </c>
      <c r="O48" s="10">
        <f t="shared" si="21"/>
        <v>1061</v>
      </c>
      <c r="P48" s="22">
        <f t="shared" si="16"/>
        <v>1916</v>
      </c>
      <c r="Q48" s="209">
        <f t="shared" si="19"/>
        <v>9.8150709492341583</v>
      </c>
    </row>
    <row r="49" spans="3:17" s="160" customFormat="1" hidden="1" outlineLevel="1" x14ac:dyDescent="0.25">
      <c r="C49" s="10" t="s">
        <v>23</v>
      </c>
      <c r="D49" s="10">
        <f>'4.INTERCOLEGIADOS'!E31</f>
        <v>0</v>
      </c>
      <c r="E49" s="10">
        <f>'4.INTERCOLEGIADOS'!F31</f>
        <v>0</v>
      </c>
      <c r="F49" s="10">
        <f>'4.INTERCOLEGIADOS'!G31</f>
        <v>68</v>
      </c>
      <c r="G49" s="10">
        <f>'4.INTERCOLEGIADOS'!H31</f>
        <v>0</v>
      </c>
      <c r="H49" s="10">
        <f>'4.INTERCOLEGIADOS'!I31</f>
        <v>112</v>
      </c>
      <c r="I49" s="10">
        <f>'4.INTERCOLEGIADOS'!J31</f>
        <v>41</v>
      </c>
      <c r="J49" s="10"/>
      <c r="K49" s="10"/>
      <c r="L49" s="10"/>
      <c r="M49" s="10"/>
      <c r="N49" s="10">
        <f t="shared" si="20"/>
        <v>180</v>
      </c>
      <c r="O49" s="10">
        <f t="shared" si="21"/>
        <v>41</v>
      </c>
      <c r="P49" s="22">
        <f t="shared" si="16"/>
        <v>221</v>
      </c>
      <c r="Q49" s="209">
        <f t="shared" si="19"/>
        <v>1.1321141334972593</v>
      </c>
    </row>
    <row r="50" spans="3:17" s="160" customFormat="1" hidden="1" outlineLevel="1" x14ac:dyDescent="0.25">
      <c r="C50" s="10" t="s">
        <v>26</v>
      </c>
      <c r="D50" s="10">
        <f>'4.INTERCOLEGIADOS'!E34</f>
        <v>0</v>
      </c>
      <c r="E50" s="10">
        <f>'4.INTERCOLEGIADOS'!F34</f>
        <v>0</v>
      </c>
      <c r="F50" s="10">
        <f>'4.INTERCOLEGIADOS'!G34</f>
        <v>0</v>
      </c>
      <c r="G50" s="10">
        <f>'4.INTERCOLEGIADOS'!H34</f>
        <v>0</v>
      </c>
      <c r="H50" s="10">
        <f>'4.INTERCOLEGIADOS'!I34</f>
        <v>248</v>
      </c>
      <c r="I50" s="10">
        <f>'4.INTERCOLEGIADOS'!J34</f>
        <v>146</v>
      </c>
      <c r="J50" s="10"/>
      <c r="K50" s="10"/>
      <c r="L50" s="10"/>
      <c r="M50" s="10"/>
      <c r="N50" s="10">
        <f t="shared" ref="N50:N60" si="22">SUM(L50,J50,H50,F50,D50)</f>
        <v>248</v>
      </c>
      <c r="O50" s="10">
        <f t="shared" ref="O50:O60" si="23">SUM(M50,K50,I50,G50,E50)</f>
        <v>146</v>
      </c>
      <c r="P50" s="22">
        <f t="shared" ref="P50:P60" si="24">SUM(N50:O50)</f>
        <v>394</v>
      </c>
      <c r="Q50" s="209">
        <f t="shared" si="19"/>
        <v>2.0183392244249783</v>
      </c>
    </row>
    <row r="51" spans="3:17" s="160" customFormat="1" hidden="1" outlineLevel="1" x14ac:dyDescent="0.25">
      <c r="C51" s="10" t="s">
        <v>179</v>
      </c>
      <c r="D51" s="10">
        <f>'4.INTERCOLEGIADOS'!E35</f>
        <v>0</v>
      </c>
      <c r="E51" s="10">
        <f>'4.INTERCOLEGIADOS'!F35</f>
        <v>0</v>
      </c>
      <c r="F51" s="10">
        <f>'4.INTERCOLEGIADOS'!G35</f>
        <v>112</v>
      </c>
      <c r="G51" s="10">
        <f>'4.INTERCOLEGIADOS'!H35</f>
        <v>107</v>
      </c>
      <c r="H51" s="10">
        <f>'4.INTERCOLEGIADOS'!I35</f>
        <v>0</v>
      </c>
      <c r="I51" s="10">
        <f>'4.INTERCOLEGIADOS'!J35</f>
        <v>0</v>
      </c>
      <c r="J51" s="10"/>
      <c r="K51" s="10"/>
      <c r="L51" s="10"/>
      <c r="M51" s="10"/>
      <c r="N51" s="10">
        <f t="shared" si="22"/>
        <v>112</v>
      </c>
      <c r="O51" s="10">
        <f t="shared" si="23"/>
        <v>107</v>
      </c>
      <c r="P51" s="22">
        <f t="shared" si="24"/>
        <v>219</v>
      </c>
      <c r="Q51" s="209">
        <f t="shared" si="19"/>
        <v>1.1218687567235284</v>
      </c>
    </row>
    <row r="52" spans="3:17" s="160" customFormat="1" hidden="1" outlineLevel="1" x14ac:dyDescent="0.25">
      <c r="C52" s="10" t="s">
        <v>180</v>
      </c>
      <c r="D52" s="10">
        <f>'4.INTERCOLEGIADOS'!E36</f>
        <v>0</v>
      </c>
      <c r="E52" s="10">
        <f>'4.INTERCOLEGIADOS'!F36</f>
        <v>0</v>
      </c>
      <c r="F52" s="10">
        <f>'4.INTERCOLEGIADOS'!G36</f>
        <v>1</v>
      </c>
      <c r="G52" s="10">
        <f>'4.INTERCOLEGIADOS'!H36</f>
        <v>11</v>
      </c>
      <c r="H52" s="10">
        <f>'4.INTERCOLEGIADOS'!I36</f>
        <v>0</v>
      </c>
      <c r="I52" s="10">
        <f>'4.INTERCOLEGIADOS'!J36</f>
        <v>0</v>
      </c>
      <c r="J52" s="10"/>
      <c r="K52" s="10"/>
      <c r="L52" s="10"/>
      <c r="M52" s="10"/>
      <c r="N52" s="10">
        <f t="shared" si="22"/>
        <v>1</v>
      </c>
      <c r="O52" s="10">
        <f t="shared" si="23"/>
        <v>11</v>
      </c>
      <c r="P52" s="22">
        <f t="shared" si="24"/>
        <v>12</v>
      </c>
      <c r="Q52" s="209">
        <f t="shared" si="19"/>
        <v>6.1472260642385118E-2</v>
      </c>
    </row>
    <row r="53" spans="3:17" s="160" customFormat="1" hidden="1" outlineLevel="1" x14ac:dyDescent="0.25">
      <c r="C53" s="10" t="s">
        <v>28</v>
      </c>
      <c r="D53" s="10">
        <f>'4.INTERCOLEGIADOS'!E37</f>
        <v>0</v>
      </c>
      <c r="E53" s="10">
        <f>'4.INTERCOLEGIADOS'!F37</f>
        <v>0</v>
      </c>
      <c r="F53" s="10">
        <f>'4.INTERCOLEGIADOS'!G37</f>
        <v>1</v>
      </c>
      <c r="G53" s="10">
        <f>'4.INTERCOLEGIADOS'!H37</f>
        <v>1</v>
      </c>
      <c r="H53" s="10">
        <f>'4.INTERCOLEGIADOS'!I37</f>
        <v>2</v>
      </c>
      <c r="I53" s="10">
        <f>'4.INTERCOLEGIADOS'!J37</f>
        <v>3</v>
      </c>
      <c r="J53" s="10"/>
      <c r="K53" s="10"/>
      <c r="L53" s="10"/>
      <c r="M53" s="10"/>
      <c r="N53" s="10">
        <f t="shared" si="22"/>
        <v>3</v>
      </c>
      <c r="O53" s="10">
        <f t="shared" si="23"/>
        <v>4</v>
      </c>
      <c r="P53" s="22">
        <f t="shared" si="24"/>
        <v>7</v>
      </c>
      <c r="Q53" s="209">
        <f t="shared" si="19"/>
        <v>3.5858818708057988E-2</v>
      </c>
    </row>
    <row r="54" spans="3:17" s="160" customFormat="1" hidden="1" outlineLevel="1" x14ac:dyDescent="0.25">
      <c r="C54" s="10" t="s">
        <v>70</v>
      </c>
      <c r="D54" s="10">
        <f>'4.INTERCOLEGIADOS'!E40</f>
        <v>0</v>
      </c>
      <c r="E54" s="10">
        <f>'4.INTERCOLEGIADOS'!F40</f>
        <v>0</v>
      </c>
      <c r="F54" s="10">
        <f>'4.INTERCOLEGIADOS'!G40</f>
        <v>0</v>
      </c>
      <c r="G54" s="10">
        <f>'4.INTERCOLEGIADOS'!H40</f>
        <v>0</v>
      </c>
      <c r="H54" s="10">
        <f>'4.INTERCOLEGIADOS'!I40</f>
        <v>10</v>
      </c>
      <c r="I54" s="10">
        <f>'4.INTERCOLEGIADOS'!J40</f>
        <v>10</v>
      </c>
      <c r="J54" s="10"/>
      <c r="K54" s="10"/>
      <c r="L54" s="10"/>
      <c r="M54" s="10"/>
      <c r="N54" s="10">
        <f t="shared" si="22"/>
        <v>10</v>
      </c>
      <c r="O54" s="10">
        <f t="shared" si="23"/>
        <v>10</v>
      </c>
      <c r="P54" s="22">
        <f t="shared" si="24"/>
        <v>20</v>
      </c>
      <c r="Q54" s="209">
        <f t="shared" si="19"/>
        <v>0.10245376773730855</v>
      </c>
    </row>
    <row r="55" spans="3:17" s="160" customFormat="1" hidden="1" outlineLevel="1" x14ac:dyDescent="0.25">
      <c r="C55" s="10" t="s">
        <v>30</v>
      </c>
      <c r="D55" s="10">
        <f>'4.INTERCOLEGIADOS'!E41</f>
        <v>0</v>
      </c>
      <c r="E55" s="10">
        <f>'4.INTERCOLEGIADOS'!F41</f>
        <v>0</v>
      </c>
      <c r="F55" s="10">
        <f>'4.INTERCOLEGIADOS'!G41</f>
        <v>0</v>
      </c>
      <c r="G55" s="10">
        <f>'4.INTERCOLEGIADOS'!H41</f>
        <v>0</v>
      </c>
      <c r="H55" s="10">
        <f>'4.INTERCOLEGIADOS'!I41</f>
        <v>8</v>
      </c>
      <c r="I55" s="10">
        <f>'4.INTERCOLEGIADOS'!J41</f>
        <v>8</v>
      </c>
      <c r="J55" s="10"/>
      <c r="K55" s="10"/>
      <c r="L55" s="10"/>
      <c r="M55" s="10"/>
      <c r="N55" s="10">
        <f t="shared" si="22"/>
        <v>8</v>
      </c>
      <c r="O55" s="10">
        <f t="shared" si="23"/>
        <v>8</v>
      </c>
      <c r="P55" s="22">
        <f t="shared" si="24"/>
        <v>16</v>
      </c>
      <c r="Q55" s="209">
        <f t="shared" si="19"/>
        <v>8.1963014189846833E-2</v>
      </c>
    </row>
    <row r="56" spans="3:17" s="160" customFormat="1" hidden="1" outlineLevel="1" x14ac:dyDescent="0.25">
      <c r="C56" s="10" t="s">
        <v>296</v>
      </c>
      <c r="D56" s="10">
        <f>'4.INTERCOLEGIADOS'!E42</f>
        <v>0</v>
      </c>
      <c r="E56" s="10">
        <f>'4.INTERCOLEGIADOS'!F42</f>
        <v>0</v>
      </c>
      <c r="F56" s="10">
        <f>'4.INTERCOLEGIADOS'!G42</f>
        <v>18</v>
      </c>
      <c r="G56" s="10">
        <f>'4.INTERCOLEGIADOS'!H42</f>
        <v>10</v>
      </c>
      <c r="H56" s="10">
        <f>'4.INTERCOLEGIADOS'!I42</f>
        <v>0</v>
      </c>
      <c r="I56" s="10">
        <f>'4.INTERCOLEGIADOS'!J42</f>
        <v>0</v>
      </c>
      <c r="J56" s="10"/>
      <c r="K56" s="10"/>
      <c r="L56" s="10"/>
      <c r="M56" s="10"/>
      <c r="N56" s="10">
        <f t="shared" si="22"/>
        <v>18</v>
      </c>
      <c r="O56" s="10">
        <f t="shared" si="23"/>
        <v>10</v>
      </c>
      <c r="P56" s="22">
        <f t="shared" si="24"/>
        <v>28</v>
      </c>
      <c r="Q56" s="209">
        <f t="shared" si="19"/>
        <v>0.14343527483223195</v>
      </c>
    </row>
    <row r="57" spans="3:17" s="160" customFormat="1" hidden="1" outlineLevel="1" x14ac:dyDescent="0.25">
      <c r="C57" s="10" t="s">
        <v>297</v>
      </c>
      <c r="D57" s="10">
        <f>'4.INTERCOLEGIADOS'!E45</f>
        <v>0</v>
      </c>
      <c r="E57" s="10">
        <f>'4.INTERCOLEGIADOS'!F45</f>
        <v>0</v>
      </c>
      <c r="F57" s="10">
        <f>'4.INTERCOLEGIADOS'!G45</f>
        <v>55</v>
      </c>
      <c r="G57" s="10">
        <f>'4.INTERCOLEGIADOS'!H45</f>
        <v>19</v>
      </c>
      <c r="H57" s="10">
        <f>'4.INTERCOLEGIADOS'!I45</f>
        <v>0</v>
      </c>
      <c r="I57" s="10">
        <f>'4.INTERCOLEGIADOS'!J45</f>
        <v>0</v>
      </c>
      <c r="J57" s="10"/>
      <c r="K57" s="10"/>
      <c r="L57" s="10"/>
      <c r="M57" s="10"/>
      <c r="N57" s="10">
        <f t="shared" si="22"/>
        <v>55</v>
      </c>
      <c r="O57" s="10">
        <f t="shared" si="23"/>
        <v>19</v>
      </c>
      <c r="P57" s="22">
        <f t="shared" si="24"/>
        <v>74</v>
      </c>
      <c r="Q57" s="209">
        <f t="shared" si="19"/>
        <v>0.37907894062804159</v>
      </c>
    </row>
    <row r="58" spans="3:17" s="160" customFormat="1" hidden="1" outlineLevel="1" x14ac:dyDescent="0.25">
      <c r="C58" s="10" t="s">
        <v>298</v>
      </c>
      <c r="D58" s="10">
        <f>'4.INTERCOLEGIADOS'!E48</f>
        <v>0</v>
      </c>
      <c r="E58" s="10">
        <f>'4.INTERCOLEGIADOS'!F48</f>
        <v>0</v>
      </c>
      <c r="F58" s="10">
        <f>'4.INTERCOLEGIADOS'!G48</f>
        <v>0</v>
      </c>
      <c r="G58" s="10">
        <f>'4.INTERCOLEGIADOS'!H48</f>
        <v>0</v>
      </c>
      <c r="H58" s="10">
        <f>'4.INTERCOLEGIADOS'!I48</f>
        <v>1</v>
      </c>
      <c r="I58" s="10">
        <f>'4.INTERCOLEGIADOS'!J48</f>
        <v>0</v>
      </c>
      <c r="J58" s="10"/>
      <c r="K58" s="10"/>
      <c r="L58" s="10"/>
      <c r="M58" s="10"/>
      <c r="N58" s="10">
        <f t="shared" si="22"/>
        <v>1</v>
      </c>
      <c r="O58" s="10">
        <f t="shared" si="23"/>
        <v>0</v>
      </c>
      <c r="P58" s="22">
        <f t="shared" si="24"/>
        <v>1</v>
      </c>
      <c r="Q58" s="209">
        <f t="shared" si="19"/>
        <v>5.1226883868654271E-3</v>
      </c>
    </row>
    <row r="59" spans="3:17" s="160" customFormat="1" hidden="1" outlineLevel="1" x14ac:dyDescent="0.25">
      <c r="C59" s="10" t="s">
        <v>299</v>
      </c>
      <c r="D59" s="10">
        <f>'4.INTERCOLEGIADOS'!E51</f>
        <v>0</v>
      </c>
      <c r="E59" s="10">
        <f>'4.INTERCOLEGIADOS'!F51</f>
        <v>0</v>
      </c>
      <c r="F59" s="10">
        <f>'4.INTERCOLEGIADOS'!G51</f>
        <v>5</v>
      </c>
      <c r="G59" s="10">
        <f>'4.INTERCOLEGIADOS'!H51</f>
        <v>15</v>
      </c>
      <c r="H59" s="10">
        <f>'4.INTERCOLEGIADOS'!I51</f>
        <v>0</v>
      </c>
      <c r="I59" s="10">
        <f>'4.INTERCOLEGIADOS'!J51</f>
        <v>0</v>
      </c>
      <c r="J59" s="10"/>
      <c r="K59" s="10"/>
      <c r="L59" s="10"/>
      <c r="M59" s="10"/>
      <c r="N59" s="10">
        <f t="shared" si="22"/>
        <v>5</v>
      </c>
      <c r="O59" s="10">
        <f t="shared" si="23"/>
        <v>15</v>
      </c>
      <c r="P59" s="22">
        <f t="shared" si="24"/>
        <v>20</v>
      </c>
      <c r="Q59" s="209">
        <f t="shared" si="19"/>
        <v>0.10245376773730855</v>
      </c>
    </row>
    <row r="60" spans="3:17" s="160" customFormat="1" hidden="1" outlineLevel="1" x14ac:dyDescent="0.25">
      <c r="C60" s="10" t="s">
        <v>217</v>
      </c>
      <c r="D60" s="10">
        <f>'4.INTERCOLEGIADOS'!E54</f>
        <v>0</v>
      </c>
      <c r="E60" s="10">
        <f>'4.INTERCOLEGIADOS'!F54</f>
        <v>0</v>
      </c>
      <c r="F60" s="10">
        <f>'4.INTERCOLEGIADOS'!G54</f>
        <v>0</v>
      </c>
      <c r="G60" s="10">
        <f>'4.INTERCOLEGIADOS'!H54</f>
        <v>0</v>
      </c>
      <c r="H60" s="10">
        <f>'4.INTERCOLEGIADOS'!I54</f>
        <v>0</v>
      </c>
      <c r="I60" s="10">
        <f>'4.INTERCOLEGIADOS'!J54</f>
        <v>0</v>
      </c>
      <c r="J60" s="10"/>
      <c r="K60" s="10"/>
      <c r="L60" s="10"/>
      <c r="M60" s="10"/>
      <c r="N60" s="10">
        <f t="shared" si="22"/>
        <v>0</v>
      </c>
      <c r="O60" s="10">
        <f t="shared" si="23"/>
        <v>0</v>
      </c>
      <c r="P60" s="22">
        <f t="shared" si="24"/>
        <v>0</v>
      </c>
      <c r="Q60" s="209">
        <f t="shared" si="19"/>
        <v>0</v>
      </c>
    </row>
    <row r="61" spans="3:17" s="160" customFormat="1" hidden="1" outlineLevel="1" x14ac:dyDescent="0.25">
      <c r="C61" s="10" t="s">
        <v>181</v>
      </c>
      <c r="D61" s="10">
        <f>'4.INTERCOLEGIADOS'!E57</f>
        <v>0</v>
      </c>
      <c r="E61" s="10">
        <f>'4.INTERCOLEGIADOS'!F57</f>
        <v>0</v>
      </c>
      <c r="F61" s="10">
        <f>'4.INTERCOLEGIADOS'!G57</f>
        <v>16</v>
      </c>
      <c r="G61" s="10">
        <f>'4.INTERCOLEGIADOS'!H57</f>
        <v>16</v>
      </c>
      <c r="H61" s="10">
        <f>'4.INTERCOLEGIADOS'!I57</f>
        <v>8</v>
      </c>
      <c r="I61" s="10">
        <f>'4.INTERCOLEGIADOS'!J57</f>
        <v>7</v>
      </c>
      <c r="J61" s="10"/>
      <c r="K61" s="10"/>
      <c r="L61" s="10"/>
      <c r="M61" s="10"/>
      <c r="N61" s="10">
        <f t="shared" si="20"/>
        <v>24</v>
      </c>
      <c r="O61" s="10">
        <f t="shared" si="21"/>
        <v>23</v>
      </c>
      <c r="P61" s="22">
        <f t="shared" ref="P61:P69" si="25">SUM(N61:O61)</f>
        <v>47</v>
      </c>
      <c r="Q61" s="209">
        <f t="shared" si="19"/>
        <v>0.24076635418267506</v>
      </c>
    </row>
    <row r="62" spans="3:17" s="160" customFormat="1" hidden="1" outlineLevel="1" x14ac:dyDescent="0.25">
      <c r="C62" s="10" t="s">
        <v>29</v>
      </c>
      <c r="D62" s="10">
        <f>'4.INTERCOLEGIADOS'!E61</f>
        <v>0</v>
      </c>
      <c r="E62" s="10">
        <f>'4.INTERCOLEGIADOS'!F61</f>
        <v>0</v>
      </c>
      <c r="F62" s="10">
        <f>'4.INTERCOLEGIADOS'!G61</f>
        <v>4</v>
      </c>
      <c r="G62" s="10">
        <f>'4.INTERCOLEGIADOS'!H61</f>
        <v>58</v>
      </c>
      <c r="H62" s="10">
        <f>'4.INTERCOLEGIADOS'!I61</f>
        <v>0</v>
      </c>
      <c r="I62" s="10">
        <f>'4.INTERCOLEGIADOS'!J61</f>
        <v>0</v>
      </c>
      <c r="J62" s="10"/>
      <c r="K62" s="10"/>
      <c r="L62" s="10"/>
      <c r="M62" s="10"/>
      <c r="N62" s="10">
        <f t="shared" si="20"/>
        <v>4</v>
      </c>
      <c r="O62" s="10">
        <f t="shared" si="21"/>
        <v>58</v>
      </c>
      <c r="P62" s="22">
        <f t="shared" si="25"/>
        <v>62</v>
      </c>
      <c r="Q62" s="209">
        <f t="shared" si="19"/>
        <v>0.31760667998565645</v>
      </c>
    </row>
    <row r="63" spans="3:17" s="160" customFormat="1" hidden="1" outlineLevel="1" x14ac:dyDescent="0.25">
      <c r="C63" s="10" t="s">
        <v>183</v>
      </c>
      <c r="D63" s="10">
        <f>'4.INTERCOLEGIADOS'!E62</f>
        <v>0</v>
      </c>
      <c r="E63" s="10">
        <f>'4.INTERCOLEGIADOS'!F62</f>
        <v>0</v>
      </c>
      <c r="F63" s="10">
        <f>'4.INTERCOLEGIADOS'!G62</f>
        <v>0</v>
      </c>
      <c r="G63" s="10">
        <f>'4.INTERCOLEGIADOS'!H62</f>
        <v>0</v>
      </c>
      <c r="H63" s="10">
        <f>'4.INTERCOLEGIADOS'!I62</f>
        <v>126</v>
      </c>
      <c r="I63" s="10">
        <f>'4.INTERCOLEGIADOS'!J62</f>
        <v>0</v>
      </c>
      <c r="J63" s="10"/>
      <c r="K63" s="10"/>
      <c r="L63" s="10"/>
      <c r="M63" s="10"/>
      <c r="N63" s="10">
        <f t="shared" si="20"/>
        <v>126</v>
      </c>
      <c r="O63" s="10">
        <f t="shared" si="21"/>
        <v>0</v>
      </c>
      <c r="P63" s="22">
        <f t="shared" si="25"/>
        <v>126</v>
      </c>
      <c r="Q63" s="209">
        <f t="shared" si="19"/>
        <v>0.64545873674504373</v>
      </c>
    </row>
    <row r="64" spans="3:17" s="160" customFormat="1" hidden="1" outlineLevel="1" x14ac:dyDescent="0.25">
      <c r="C64" s="10" t="s">
        <v>305</v>
      </c>
      <c r="D64" s="10">
        <f>'4.INTERCOLEGIADOS'!E65</f>
        <v>0</v>
      </c>
      <c r="E64" s="10">
        <f>'4.INTERCOLEGIADOS'!F65</f>
        <v>0</v>
      </c>
      <c r="F64" s="10">
        <f>'4.INTERCOLEGIADOS'!G65</f>
        <v>0</v>
      </c>
      <c r="G64" s="10">
        <f>'4.INTERCOLEGIADOS'!H65</f>
        <v>0</v>
      </c>
      <c r="H64" s="10">
        <f>'4.INTERCOLEGIADOS'!I65</f>
        <v>0</v>
      </c>
      <c r="I64" s="10">
        <f>'4.INTERCOLEGIADOS'!J65</f>
        <v>1</v>
      </c>
      <c r="J64" s="10"/>
      <c r="K64" s="10"/>
      <c r="L64" s="10"/>
      <c r="M64" s="10"/>
      <c r="N64" s="10">
        <f t="shared" si="20"/>
        <v>0</v>
      </c>
      <c r="O64" s="10">
        <f t="shared" si="21"/>
        <v>1</v>
      </c>
      <c r="P64" s="22">
        <f t="shared" si="25"/>
        <v>1</v>
      </c>
      <c r="Q64" s="209">
        <f t="shared" si="19"/>
        <v>5.1226883868654271E-3</v>
      </c>
    </row>
    <row r="65" spans="3:17" s="160" customFormat="1" hidden="1" outlineLevel="1" x14ac:dyDescent="0.25">
      <c r="C65" s="10" t="s">
        <v>306</v>
      </c>
      <c r="D65" s="10">
        <f>'4.INTERCOLEGIADOS'!E66</f>
        <v>0</v>
      </c>
      <c r="E65" s="10">
        <f>'4.INTERCOLEGIADOS'!F66</f>
        <v>0</v>
      </c>
      <c r="F65" s="10">
        <f>'4.INTERCOLEGIADOS'!G66</f>
        <v>0</v>
      </c>
      <c r="G65" s="10">
        <f>'4.INTERCOLEGIADOS'!H66</f>
        <v>0</v>
      </c>
      <c r="H65" s="10">
        <f>'4.INTERCOLEGIADOS'!I66</f>
        <v>0</v>
      </c>
      <c r="I65" s="10">
        <f>'4.INTERCOLEGIADOS'!J66</f>
        <v>1</v>
      </c>
      <c r="J65" s="10"/>
      <c r="K65" s="10"/>
      <c r="L65" s="10"/>
      <c r="M65" s="10"/>
      <c r="N65" s="10">
        <f t="shared" si="20"/>
        <v>0</v>
      </c>
      <c r="O65" s="10">
        <f t="shared" si="21"/>
        <v>1</v>
      </c>
      <c r="P65" s="22">
        <f t="shared" si="25"/>
        <v>1</v>
      </c>
      <c r="Q65" s="209">
        <f t="shared" si="19"/>
        <v>5.1226883868654271E-3</v>
      </c>
    </row>
    <row r="66" spans="3:17" s="160" customFormat="1" hidden="1" outlineLevel="1" x14ac:dyDescent="0.25">
      <c r="C66" s="10" t="s">
        <v>184</v>
      </c>
      <c r="D66" s="10">
        <f>'4.INTERCOLEGIADOS'!E67</f>
        <v>0</v>
      </c>
      <c r="E66" s="10">
        <f>'4.INTERCOLEGIADOS'!F67</f>
        <v>0</v>
      </c>
      <c r="F66" s="10">
        <f>'4.INTERCOLEGIADOS'!G67</f>
        <v>0</v>
      </c>
      <c r="G66" s="10">
        <f>'4.INTERCOLEGIADOS'!H67</f>
        <v>0</v>
      </c>
      <c r="H66" s="10">
        <f>'4.INTERCOLEGIADOS'!I67</f>
        <v>2</v>
      </c>
      <c r="I66" s="10">
        <f>'4.INTERCOLEGIADOS'!J67</f>
        <v>2</v>
      </c>
      <c r="J66" s="10"/>
      <c r="K66" s="10"/>
      <c r="L66" s="10"/>
      <c r="M66" s="10"/>
      <c r="N66" s="10">
        <f t="shared" si="20"/>
        <v>2</v>
      </c>
      <c r="O66" s="10">
        <f t="shared" si="21"/>
        <v>2</v>
      </c>
      <c r="P66" s="22">
        <f t="shared" si="25"/>
        <v>4</v>
      </c>
      <c r="Q66" s="209">
        <f t="shared" si="19"/>
        <v>2.0490753547461708E-2</v>
      </c>
    </row>
    <row r="67" spans="3:17" s="160" customFormat="1" hidden="1" outlineLevel="1" x14ac:dyDescent="0.25">
      <c r="C67" s="10" t="s">
        <v>73</v>
      </c>
      <c r="D67" s="10">
        <f>'4.INTERCOLEGIADOS'!E68</f>
        <v>0</v>
      </c>
      <c r="E67" s="10">
        <f>'4.INTERCOLEGIADOS'!F68</f>
        <v>0</v>
      </c>
      <c r="F67" s="10">
        <f>'4.INTERCOLEGIADOS'!G68</f>
        <v>44</v>
      </c>
      <c r="G67" s="10">
        <f>'4.INTERCOLEGIADOS'!H68</f>
        <v>47</v>
      </c>
      <c r="H67" s="10">
        <f>'4.INTERCOLEGIADOS'!I68</f>
        <v>8</v>
      </c>
      <c r="I67" s="10">
        <f>'4.INTERCOLEGIADOS'!J68</f>
        <v>29</v>
      </c>
      <c r="J67" s="10"/>
      <c r="K67" s="10"/>
      <c r="L67" s="10"/>
      <c r="M67" s="10"/>
      <c r="N67" s="10">
        <f t="shared" si="20"/>
        <v>52</v>
      </c>
      <c r="O67" s="10">
        <f t="shared" si="21"/>
        <v>76</v>
      </c>
      <c r="P67" s="22">
        <f t="shared" si="25"/>
        <v>128</v>
      </c>
      <c r="Q67" s="209">
        <f t="shared" si="19"/>
        <v>0.65570411351877467</v>
      </c>
    </row>
    <row r="68" spans="3:17" s="160" customFormat="1" hidden="1" outlineLevel="1" x14ac:dyDescent="0.25">
      <c r="C68" s="10" t="s">
        <v>74</v>
      </c>
      <c r="D68" s="10">
        <f>'4.INTERCOLEGIADOS'!E73</f>
        <v>0</v>
      </c>
      <c r="E68" s="10">
        <f>'4.INTERCOLEGIADOS'!F73</f>
        <v>0</v>
      </c>
      <c r="F68" s="10">
        <f>'4.INTERCOLEGIADOS'!G73</f>
        <v>0</v>
      </c>
      <c r="G68" s="10">
        <f>'4.INTERCOLEGIADOS'!H73</f>
        <v>0</v>
      </c>
      <c r="H68" s="10">
        <f>'4.INTERCOLEGIADOS'!I73</f>
        <v>1</v>
      </c>
      <c r="I68" s="10">
        <f>'4.INTERCOLEGIADOS'!J73</f>
        <v>1</v>
      </c>
      <c r="J68" s="10"/>
      <c r="K68" s="10"/>
      <c r="L68" s="10"/>
      <c r="M68" s="10"/>
      <c r="N68" s="10">
        <f t="shared" si="20"/>
        <v>1</v>
      </c>
      <c r="O68" s="10">
        <f t="shared" si="21"/>
        <v>1</v>
      </c>
      <c r="P68" s="22">
        <f t="shared" si="25"/>
        <v>2</v>
      </c>
      <c r="Q68" s="209">
        <f t="shared" si="19"/>
        <v>1.0245376773730854E-2</v>
      </c>
    </row>
    <row r="69" spans="3:17" s="160" customFormat="1" hidden="1" outlineLevel="1" x14ac:dyDescent="0.25">
      <c r="C69" s="10" t="s">
        <v>75</v>
      </c>
      <c r="D69" s="10">
        <f>'4.INTERCOLEGIADOS'!E74</f>
        <v>0</v>
      </c>
      <c r="E69" s="10">
        <f>'4.INTERCOLEGIADOS'!F74</f>
        <v>0</v>
      </c>
      <c r="F69" s="10">
        <f>'4.INTERCOLEGIADOS'!G74</f>
        <v>31</v>
      </c>
      <c r="G69" s="10">
        <f>'4.INTERCOLEGIADOS'!H74</f>
        <v>93</v>
      </c>
      <c r="H69" s="10">
        <f>'4.INTERCOLEGIADOS'!I74</f>
        <v>49</v>
      </c>
      <c r="I69" s="10">
        <f>'4.INTERCOLEGIADOS'!J74</f>
        <v>95</v>
      </c>
      <c r="J69" s="10"/>
      <c r="K69" s="10"/>
      <c r="L69" s="10"/>
      <c r="M69" s="10"/>
      <c r="N69" s="10">
        <f t="shared" si="20"/>
        <v>80</v>
      </c>
      <c r="O69" s="10">
        <f t="shared" si="21"/>
        <v>188</v>
      </c>
      <c r="P69" s="22">
        <f t="shared" si="25"/>
        <v>268</v>
      </c>
      <c r="Q69" s="209">
        <f t="shared" si="19"/>
        <v>1.3728804876799343</v>
      </c>
    </row>
    <row r="70" spans="3:17" s="160" customFormat="1" hidden="1" outlineLevel="1" x14ac:dyDescent="0.25"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>
        <f t="shared" si="20"/>
        <v>0</v>
      </c>
      <c r="O70" s="10">
        <f t="shared" si="21"/>
        <v>0</v>
      </c>
      <c r="P70" s="22">
        <f>SUM(N70:O70)</f>
        <v>0</v>
      </c>
      <c r="Q70" s="209">
        <f t="shared" si="19"/>
        <v>0</v>
      </c>
    </row>
    <row r="71" spans="3:17" collapsed="1" x14ac:dyDescent="0.25">
      <c r="C71" s="1" t="s">
        <v>168</v>
      </c>
      <c r="D71" s="12">
        <f t="shared" ref="D71:M71" si="26">SUM(D72:D73)</f>
        <v>6</v>
      </c>
      <c r="E71" s="12">
        <f t="shared" si="26"/>
        <v>0</v>
      </c>
      <c r="F71" s="12">
        <f t="shared" si="26"/>
        <v>83</v>
      </c>
      <c r="G71" s="12">
        <f t="shared" si="26"/>
        <v>98</v>
      </c>
      <c r="H71" s="12">
        <f t="shared" si="26"/>
        <v>177</v>
      </c>
      <c r="I71" s="12">
        <f t="shared" si="26"/>
        <v>113</v>
      </c>
      <c r="J71" s="12">
        <f t="shared" si="26"/>
        <v>210</v>
      </c>
      <c r="K71" s="12">
        <f t="shared" si="26"/>
        <v>86</v>
      </c>
      <c r="L71" s="12">
        <f t="shared" si="26"/>
        <v>8</v>
      </c>
      <c r="M71" s="12">
        <f t="shared" si="26"/>
        <v>4</v>
      </c>
      <c r="N71" s="10">
        <f>SUM(L71,J71,H71,F71,D71)</f>
        <v>484</v>
      </c>
      <c r="O71" s="10">
        <f>SUM(M71,K71,I71,G71,E71)</f>
        <v>301</v>
      </c>
      <c r="P71" s="22">
        <f>SUM(N71:O71)</f>
        <v>785</v>
      </c>
      <c r="Q71" s="209">
        <f t="shared" si="19"/>
        <v>4.02131038368936</v>
      </c>
    </row>
    <row r="72" spans="3:17" hidden="1" outlineLevel="1" x14ac:dyDescent="0.25">
      <c r="C72" s="4" t="s">
        <v>205</v>
      </c>
      <c r="D72" s="11">
        <f>'5.DEPORTE A.'!D108</f>
        <v>6</v>
      </c>
      <c r="E72" s="11">
        <f>'5.DEPORTE A.'!E108</f>
        <v>0</v>
      </c>
      <c r="F72" s="11">
        <f>'5.DEPORTE A.'!F108</f>
        <v>79</v>
      </c>
      <c r="G72" s="11">
        <f>'5.DEPORTE A.'!G108</f>
        <v>93</v>
      </c>
      <c r="H72" s="11">
        <f>'5.DEPORTE A.'!H108</f>
        <v>155</v>
      </c>
      <c r="I72" s="11">
        <f>'5.DEPORTE A.'!I108</f>
        <v>103</v>
      </c>
      <c r="J72" s="11">
        <f>'5.DEPORTE A.'!J108</f>
        <v>99</v>
      </c>
      <c r="K72" s="11">
        <f>'5.DEPORTE A.'!K108</f>
        <v>53</v>
      </c>
      <c r="L72" s="11">
        <f>'5.DEPORTE A.'!L108</f>
        <v>7</v>
      </c>
      <c r="M72" s="11">
        <f>'5.DEPORTE A.'!M108</f>
        <v>4</v>
      </c>
      <c r="N72" s="10">
        <f t="shared" ref="N72:N73" si="27">SUM(L72,J72,H72,F72,D72)</f>
        <v>346</v>
      </c>
      <c r="O72" s="10">
        <f t="shared" ref="O72:O73" si="28">SUM(M72,K72,I72,G72,E72)</f>
        <v>253</v>
      </c>
      <c r="P72" s="22">
        <f t="shared" ref="P72:P73" si="29">SUM(N72:O72)</f>
        <v>599</v>
      </c>
      <c r="Q72" s="209">
        <f t="shared" si="19"/>
        <v>3.0684903437323907</v>
      </c>
    </row>
    <row r="73" spans="3:17" hidden="1" outlineLevel="1" x14ac:dyDescent="0.25">
      <c r="C73" s="4" t="s">
        <v>206</v>
      </c>
      <c r="D73" s="11">
        <f>'5.DEPORTE A.'!F323</f>
        <v>0</v>
      </c>
      <c r="E73" s="11">
        <f>'5.DEPORTE A.'!G323</f>
        <v>0</v>
      </c>
      <c r="F73" s="11">
        <f>'5.DEPORTE A.'!H323</f>
        <v>4</v>
      </c>
      <c r="G73" s="11">
        <f>'5.DEPORTE A.'!I323</f>
        <v>5</v>
      </c>
      <c r="H73" s="11">
        <f>'5.DEPORTE A.'!J323</f>
        <v>22</v>
      </c>
      <c r="I73" s="11">
        <f>'5.DEPORTE A.'!K323</f>
        <v>10</v>
      </c>
      <c r="J73" s="11">
        <f>'5.DEPORTE A.'!L323</f>
        <v>111</v>
      </c>
      <c r="K73" s="11">
        <f>'5.DEPORTE A.'!M323</f>
        <v>33</v>
      </c>
      <c r="L73" s="11">
        <f>'5.DEPORTE A.'!N323</f>
        <v>1</v>
      </c>
      <c r="M73" s="11">
        <f>'5.DEPORTE A.'!O323</f>
        <v>0</v>
      </c>
      <c r="N73" s="10">
        <f t="shared" si="27"/>
        <v>138</v>
      </c>
      <c r="O73" s="10">
        <f t="shared" si="28"/>
        <v>48</v>
      </c>
      <c r="P73" s="22">
        <f t="shared" si="29"/>
        <v>186</v>
      </c>
      <c r="Q73" s="209">
        <f t="shared" si="19"/>
        <v>0.9528200399569694</v>
      </c>
    </row>
    <row r="74" spans="3:17" collapsed="1" x14ac:dyDescent="0.25">
      <c r="C74" s="191" t="s">
        <v>204</v>
      </c>
      <c r="D74" s="191">
        <f t="shared" ref="D74:M74" si="30">SUM(D75:D78)</f>
        <v>2</v>
      </c>
      <c r="E74" s="191">
        <f t="shared" si="30"/>
        <v>0</v>
      </c>
      <c r="F74" s="191">
        <f t="shared" si="30"/>
        <v>37</v>
      </c>
      <c r="G74" s="191">
        <f t="shared" si="30"/>
        <v>36</v>
      </c>
      <c r="H74" s="191">
        <f t="shared" si="30"/>
        <v>76</v>
      </c>
      <c r="I74" s="191">
        <f t="shared" si="30"/>
        <v>44</v>
      </c>
      <c r="J74" s="191">
        <f t="shared" si="30"/>
        <v>181</v>
      </c>
      <c r="K74" s="191">
        <f t="shared" si="30"/>
        <v>292</v>
      </c>
      <c r="L74" s="191">
        <f t="shared" si="30"/>
        <v>13</v>
      </c>
      <c r="M74" s="191">
        <f t="shared" si="30"/>
        <v>22</v>
      </c>
      <c r="N74" s="10">
        <f>SUM(L74,J74,H74,F74,D74)</f>
        <v>309</v>
      </c>
      <c r="O74" s="10">
        <f>SUM(M74,K74,I74,G74,E74)</f>
        <v>394</v>
      </c>
      <c r="P74" s="22">
        <f>SUM(N74:O74)</f>
        <v>703</v>
      </c>
      <c r="Q74" s="209">
        <f t="shared" si="19"/>
        <v>3.6012499359663956</v>
      </c>
    </row>
    <row r="75" spans="3:17" hidden="1" outlineLevel="1" x14ac:dyDescent="0.25">
      <c r="C75" s="10" t="s">
        <v>201</v>
      </c>
      <c r="D75" s="10">
        <v>1</v>
      </c>
      <c r="E75" s="10">
        <v>0</v>
      </c>
      <c r="F75" s="10">
        <v>20</v>
      </c>
      <c r="G75" s="10">
        <v>19</v>
      </c>
      <c r="H75" s="10">
        <v>54</v>
      </c>
      <c r="I75" s="10">
        <v>17</v>
      </c>
      <c r="J75" s="10">
        <v>98</v>
      </c>
      <c r="K75" s="10">
        <v>152</v>
      </c>
      <c r="L75" s="10">
        <v>7</v>
      </c>
      <c r="M75" s="10">
        <v>11</v>
      </c>
      <c r="N75" s="10">
        <f t="shared" ref="N75:N79" si="31">SUM(L75,J75,H75,F75,D75)</f>
        <v>180</v>
      </c>
      <c r="O75" s="10">
        <f t="shared" ref="O75:O79" si="32">SUM(M75,K75,I75,G75,E75)</f>
        <v>199</v>
      </c>
      <c r="P75" s="22">
        <f t="shared" ref="P75:P79" si="33">SUM(N75:O75)</f>
        <v>379</v>
      </c>
      <c r="Q75" s="209">
        <f t="shared" ref="Q75:Q79" si="34">P75/$P$92*100</f>
        <v>1.9414988986219968</v>
      </c>
    </row>
    <row r="76" spans="3:17" hidden="1" outlineLevel="1" x14ac:dyDescent="0.25">
      <c r="C76" s="10" t="s">
        <v>202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f t="shared" si="31"/>
        <v>0</v>
      </c>
      <c r="O76" s="10">
        <f t="shared" si="32"/>
        <v>0</v>
      </c>
      <c r="P76" s="22">
        <f t="shared" si="33"/>
        <v>0</v>
      </c>
      <c r="Q76" s="209">
        <f t="shared" si="34"/>
        <v>0</v>
      </c>
    </row>
    <row r="77" spans="3:17" hidden="1" outlineLevel="1" x14ac:dyDescent="0.25">
      <c r="C77" s="10" t="s">
        <v>203</v>
      </c>
      <c r="D77" s="10">
        <v>1</v>
      </c>
      <c r="E77" s="10">
        <v>0</v>
      </c>
      <c r="F77" s="10">
        <v>16</v>
      </c>
      <c r="G77" s="10">
        <v>17</v>
      </c>
      <c r="H77" s="10">
        <v>21</v>
      </c>
      <c r="I77" s="10">
        <v>27</v>
      </c>
      <c r="J77" s="10">
        <v>75</v>
      </c>
      <c r="K77" s="10">
        <v>125</v>
      </c>
      <c r="L77" s="10">
        <v>4</v>
      </c>
      <c r="M77" s="10">
        <v>11</v>
      </c>
      <c r="N77" s="10">
        <f t="shared" si="31"/>
        <v>117</v>
      </c>
      <c r="O77" s="10">
        <f t="shared" si="32"/>
        <v>180</v>
      </c>
      <c r="P77" s="22">
        <f t="shared" si="33"/>
        <v>297</v>
      </c>
      <c r="Q77" s="209">
        <f t="shared" si="34"/>
        <v>1.5214384508990317</v>
      </c>
    </row>
    <row r="78" spans="3:17" hidden="1" outlineLevel="1" x14ac:dyDescent="0.25">
      <c r="C78" s="10" t="s">
        <v>236</v>
      </c>
      <c r="D78" s="10">
        <v>0</v>
      </c>
      <c r="E78" s="10">
        <v>0</v>
      </c>
      <c r="F78" s="10">
        <v>1</v>
      </c>
      <c r="G78" s="10">
        <v>0</v>
      </c>
      <c r="H78" s="10">
        <v>1</v>
      </c>
      <c r="I78" s="10">
        <v>0</v>
      </c>
      <c r="J78" s="10">
        <v>8</v>
      </c>
      <c r="K78" s="10">
        <v>15</v>
      </c>
      <c r="L78" s="10">
        <v>2</v>
      </c>
      <c r="M78" s="10">
        <v>0</v>
      </c>
      <c r="N78" s="10">
        <f t="shared" si="31"/>
        <v>12</v>
      </c>
      <c r="O78" s="10">
        <f t="shared" si="32"/>
        <v>15</v>
      </c>
      <c r="P78" s="22">
        <f t="shared" si="33"/>
        <v>27</v>
      </c>
      <c r="Q78" s="209">
        <f t="shared" si="34"/>
        <v>0.13831258644536654</v>
      </c>
    </row>
    <row r="79" spans="3:17" s="160" customFormat="1" collapsed="1" x14ac:dyDescent="0.25">
      <c r="C79" s="12" t="s">
        <v>293</v>
      </c>
      <c r="D79" s="192">
        <f>SUM(D80:D91)</f>
        <v>0</v>
      </c>
      <c r="E79" s="192">
        <f t="shared" ref="E79:M79" si="35">SUM(E80:E91)</f>
        <v>0</v>
      </c>
      <c r="F79" s="192">
        <f t="shared" si="35"/>
        <v>0</v>
      </c>
      <c r="G79" s="192">
        <f t="shared" si="35"/>
        <v>0</v>
      </c>
      <c r="H79" s="192">
        <f t="shared" si="35"/>
        <v>632</v>
      </c>
      <c r="I79" s="192">
        <f t="shared" si="35"/>
        <v>822</v>
      </c>
      <c r="J79" s="192">
        <f t="shared" si="35"/>
        <v>1263</v>
      </c>
      <c r="K79" s="192">
        <f t="shared" si="35"/>
        <v>1200</v>
      </c>
      <c r="L79" s="192">
        <f t="shared" si="35"/>
        <v>690</v>
      </c>
      <c r="M79" s="192">
        <f t="shared" si="35"/>
        <v>534</v>
      </c>
      <c r="N79" s="10">
        <f t="shared" si="31"/>
        <v>2585</v>
      </c>
      <c r="O79" s="10">
        <f t="shared" si="32"/>
        <v>2556</v>
      </c>
      <c r="P79" s="22">
        <f t="shared" si="33"/>
        <v>5141</v>
      </c>
      <c r="Q79" s="209">
        <f t="shared" si="34"/>
        <v>26.335740996875163</v>
      </c>
    </row>
    <row r="80" spans="3:17" s="160" customFormat="1" hidden="1" outlineLevel="1" x14ac:dyDescent="0.25">
      <c r="C80" s="12" t="s">
        <v>21</v>
      </c>
      <c r="D80" s="192"/>
      <c r="E80" s="192"/>
      <c r="F80" s="192"/>
      <c r="G80" s="192"/>
      <c r="H80" s="192">
        <v>237</v>
      </c>
      <c r="I80" s="192">
        <v>429</v>
      </c>
      <c r="J80" s="192">
        <v>511</v>
      </c>
      <c r="K80" s="192">
        <v>500</v>
      </c>
      <c r="L80" s="192">
        <v>376</v>
      </c>
      <c r="M80" s="192">
        <v>314</v>
      </c>
      <c r="N80" s="10">
        <f t="shared" ref="N80:N91" si="36">SUM(L80,J80,H80,F80,D80)</f>
        <v>1124</v>
      </c>
      <c r="O80" s="10">
        <f t="shared" ref="O80:O91" si="37">SUM(M80,K80,I80,G80,E80)</f>
        <v>1243</v>
      </c>
      <c r="P80" s="22">
        <f t="shared" ref="P80:P91" si="38">SUM(N80:O80)</f>
        <v>2367</v>
      </c>
      <c r="Q80" s="209">
        <f t="shared" ref="Q80:Q91" si="39">P80/$P$92*100</f>
        <v>12.125403411710465</v>
      </c>
    </row>
    <row r="81" spans="1:35" s="160" customFormat="1" hidden="1" outlineLevel="1" x14ac:dyDescent="0.25">
      <c r="C81" s="12" t="s">
        <v>24</v>
      </c>
      <c r="D81" s="192"/>
      <c r="E81" s="192"/>
      <c r="F81" s="192"/>
      <c r="G81" s="192"/>
      <c r="H81" s="192">
        <v>10</v>
      </c>
      <c r="I81" s="192">
        <v>15</v>
      </c>
      <c r="J81" s="192">
        <v>33</v>
      </c>
      <c r="K81" s="192">
        <v>26</v>
      </c>
      <c r="L81" s="192">
        <v>27</v>
      </c>
      <c r="M81" s="192">
        <v>20</v>
      </c>
      <c r="N81" s="10">
        <f t="shared" si="36"/>
        <v>70</v>
      </c>
      <c r="O81" s="10">
        <f t="shared" si="37"/>
        <v>61</v>
      </c>
      <c r="P81" s="22">
        <f t="shared" si="38"/>
        <v>131</v>
      </c>
      <c r="Q81" s="209">
        <f t="shared" si="39"/>
        <v>0.67107217867937097</v>
      </c>
    </row>
    <row r="82" spans="1:35" s="160" customFormat="1" hidden="1" outlineLevel="1" x14ac:dyDescent="0.25">
      <c r="C82" s="12" t="s">
        <v>114</v>
      </c>
      <c r="D82" s="192"/>
      <c r="E82" s="192"/>
      <c r="F82" s="192"/>
      <c r="G82" s="192"/>
      <c r="H82" s="192">
        <v>100</v>
      </c>
      <c r="I82" s="192">
        <v>100</v>
      </c>
      <c r="J82" s="192">
        <v>200</v>
      </c>
      <c r="K82" s="192">
        <v>200</v>
      </c>
      <c r="L82" s="192">
        <v>50</v>
      </c>
      <c r="M82" s="192">
        <v>20</v>
      </c>
      <c r="N82" s="10">
        <f t="shared" si="36"/>
        <v>350</v>
      </c>
      <c r="O82" s="10">
        <f t="shared" si="37"/>
        <v>320</v>
      </c>
      <c r="P82" s="22">
        <f t="shared" si="38"/>
        <v>670</v>
      </c>
      <c r="Q82" s="209">
        <f t="shared" si="39"/>
        <v>3.4322012191998361</v>
      </c>
    </row>
    <row r="83" spans="1:35" s="160" customFormat="1" hidden="1" outlineLevel="1" x14ac:dyDescent="0.25">
      <c r="C83" s="12" t="s">
        <v>31</v>
      </c>
      <c r="D83" s="192"/>
      <c r="E83" s="192"/>
      <c r="F83" s="192"/>
      <c r="G83" s="192"/>
      <c r="H83" s="192">
        <v>40</v>
      </c>
      <c r="I83" s="192">
        <v>40</v>
      </c>
      <c r="J83" s="192">
        <v>80</v>
      </c>
      <c r="K83" s="192">
        <v>80</v>
      </c>
      <c r="L83" s="192">
        <v>19</v>
      </c>
      <c r="M83" s="192">
        <v>15</v>
      </c>
      <c r="N83" s="10">
        <f t="shared" si="36"/>
        <v>139</v>
      </c>
      <c r="O83" s="10">
        <f t="shared" si="37"/>
        <v>135</v>
      </c>
      <c r="P83" s="22">
        <f t="shared" si="38"/>
        <v>274</v>
      </c>
      <c r="Q83" s="209">
        <f t="shared" si="39"/>
        <v>1.4036166180011271</v>
      </c>
    </row>
    <row r="84" spans="1:35" s="160" customFormat="1" hidden="1" outlineLevel="1" x14ac:dyDescent="0.25">
      <c r="C84" s="12" t="s">
        <v>15</v>
      </c>
      <c r="D84" s="192"/>
      <c r="E84" s="192"/>
      <c r="F84" s="192"/>
      <c r="G84" s="192"/>
      <c r="H84" s="192">
        <v>11</v>
      </c>
      <c r="I84" s="192">
        <v>16</v>
      </c>
      <c r="J84" s="192">
        <v>20</v>
      </c>
      <c r="K84" s="192">
        <v>29</v>
      </c>
      <c r="L84" s="192">
        <v>19</v>
      </c>
      <c r="M84" s="192">
        <v>15</v>
      </c>
      <c r="N84" s="10">
        <f t="shared" si="36"/>
        <v>50</v>
      </c>
      <c r="O84" s="10">
        <f t="shared" si="37"/>
        <v>60</v>
      </c>
      <c r="P84" s="22">
        <f t="shared" si="38"/>
        <v>110</v>
      </c>
      <c r="Q84" s="209">
        <f t="shared" si="39"/>
        <v>0.56349572255519698</v>
      </c>
    </row>
    <row r="85" spans="1:35" s="160" customFormat="1" hidden="1" outlineLevel="1" x14ac:dyDescent="0.25">
      <c r="C85" s="12" t="s">
        <v>16</v>
      </c>
      <c r="D85" s="192"/>
      <c r="E85" s="192"/>
      <c r="F85" s="192"/>
      <c r="G85" s="192"/>
      <c r="H85" s="192">
        <v>10</v>
      </c>
      <c r="I85" s="192">
        <v>13</v>
      </c>
      <c r="J85" s="192">
        <v>31</v>
      </c>
      <c r="K85" s="192">
        <v>20</v>
      </c>
      <c r="L85" s="192">
        <v>15</v>
      </c>
      <c r="M85" s="192">
        <v>15</v>
      </c>
      <c r="N85" s="10">
        <f t="shared" si="36"/>
        <v>56</v>
      </c>
      <c r="O85" s="10">
        <f t="shared" si="37"/>
        <v>48</v>
      </c>
      <c r="P85" s="22">
        <f t="shared" si="38"/>
        <v>104</v>
      </c>
      <c r="Q85" s="209">
        <f t="shared" si="39"/>
        <v>0.53275959223400438</v>
      </c>
    </row>
    <row r="86" spans="1:35" s="160" customFormat="1" hidden="1" outlineLevel="1" x14ac:dyDescent="0.25">
      <c r="C86" s="12" t="s">
        <v>20</v>
      </c>
      <c r="D86" s="192"/>
      <c r="E86" s="192"/>
      <c r="F86" s="192"/>
      <c r="G86" s="192"/>
      <c r="H86" s="192">
        <v>19</v>
      </c>
      <c r="I86" s="192">
        <v>17</v>
      </c>
      <c r="J86" s="192">
        <v>35</v>
      </c>
      <c r="K86" s="192">
        <v>22</v>
      </c>
      <c r="L86" s="192">
        <v>6</v>
      </c>
      <c r="M86" s="192">
        <v>8</v>
      </c>
      <c r="N86" s="10">
        <f t="shared" si="36"/>
        <v>60</v>
      </c>
      <c r="O86" s="10">
        <f t="shared" si="37"/>
        <v>47</v>
      </c>
      <c r="P86" s="22">
        <f t="shared" si="38"/>
        <v>107</v>
      </c>
      <c r="Q86" s="209">
        <f t="shared" si="39"/>
        <v>0.54812765739460068</v>
      </c>
    </row>
    <row r="87" spans="1:35" s="160" customFormat="1" hidden="1" outlineLevel="1" x14ac:dyDescent="0.25">
      <c r="C87" s="12" t="s">
        <v>25</v>
      </c>
      <c r="D87" s="192"/>
      <c r="E87" s="192"/>
      <c r="F87" s="192"/>
      <c r="G87" s="192"/>
      <c r="H87" s="192">
        <v>42</v>
      </c>
      <c r="I87" s="192">
        <v>47</v>
      </c>
      <c r="J87" s="192">
        <v>100</v>
      </c>
      <c r="K87" s="192">
        <v>100</v>
      </c>
      <c r="L87" s="192">
        <v>32</v>
      </c>
      <c r="M87" s="192">
        <v>15</v>
      </c>
      <c r="N87" s="10">
        <f t="shared" si="36"/>
        <v>174</v>
      </c>
      <c r="O87" s="10">
        <f t="shared" si="37"/>
        <v>162</v>
      </c>
      <c r="P87" s="22">
        <f t="shared" si="38"/>
        <v>336</v>
      </c>
      <c r="Q87" s="209">
        <f t="shared" si="39"/>
        <v>1.7212232979867834</v>
      </c>
    </row>
    <row r="88" spans="1:35" s="160" customFormat="1" hidden="1" outlineLevel="1" x14ac:dyDescent="0.25">
      <c r="C88" s="12" t="s">
        <v>22</v>
      </c>
      <c r="D88" s="192"/>
      <c r="E88" s="192"/>
      <c r="F88" s="192"/>
      <c r="G88" s="192"/>
      <c r="H88" s="192">
        <v>77</v>
      </c>
      <c r="I88" s="192">
        <v>66</v>
      </c>
      <c r="J88" s="192">
        <v>94</v>
      </c>
      <c r="K88" s="192">
        <v>77</v>
      </c>
      <c r="L88" s="192">
        <v>20</v>
      </c>
      <c r="M88" s="192">
        <v>20</v>
      </c>
      <c r="N88" s="10">
        <f t="shared" si="36"/>
        <v>191</v>
      </c>
      <c r="O88" s="10">
        <f t="shared" si="37"/>
        <v>163</v>
      </c>
      <c r="P88" s="22">
        <f t="shared" si="38"/>
        <v>354</v>
      </c>
      <c r="Q88" s="209">
        <f t="shared" si="39"/>
        <v>1.813431688950361</v>
      </c>
    </row>
    <row r="89" spans="1:35" s="160" customFormat="1" hidden="1" outlineLevel="1" x14ac:dyDescent="0.25">
      <c r="C89" s="12" t="s">
        <v>13</v>
      </c>
      <c r="D89" s="192"/>
      <c r="E89" s="192"/>
      <c r="F89" s="192"/>
      <c r="G89" s="192"/>
      <c r="H89" s="192">
        <v>16</v>
      </c>
      <c r="I89" s="192">
        <v>14</v>
      </c>
      <c r="J89" s="192">
        <v>30</v>
      </c>
      <c r="K89" s="192">
        <v>22</v>
      </c>
      <c r="L89" s="192">
        <v>13</v>
      </c>
      <c r="M89" s="192">
        <v>7</v>
      </c>
      <c r="N89" s="10">
        <f t="shared" si="36"/>
        <v>59</v>
      </c>
      <c r="O89" s="10">
        <f t="shared" si="37"/>
        <v>43</v>
      </c>
      <c r="P89" s="22">
        <f t="shared" si="38"/>
        <v>102</v>
      </c>
      <c r="Q89" s="209">
        <f t="shared" si="39"/>
        <v>0.52251421546027355</v>
      </c>
    </row>
    <row r="90" spans="1:35" s="160" customFormat="1" hidden="1" outlineLevel="1" x14ac:dyDescent="0.25">
      <c r="C90" s="12" t="s">
        <v>12</v>
      </c>
      <c r="D90" s="192"/>
      <c r="E90" s="192"/>
      <c r="F90" s="192"/>
      <c r="G90" s="192"/>
      <c r="H90" s="192">
        <v>48</v>
      </c>
      <c r="I90" s="192">
        <v>45</v>
      </c>
      <c r="J90" s="192">
        <v>100</v>
      </c>
      <c r="K90" s="192">
        <v>96</v>
      </c>
      <c r="L90" s="192">
        <v>96</v>
      </c>
      <c r="M90" s="192">
        <v>77</v>
      </c>
      <c r="N90" s="10">
        <f t="shared" si="36"/>
        <v>244</v>
      </c>
      <c r="O90" s="10">
        <f t="shared" si="37"/>
        <v>218</v>
      </c>
      <c r="P90" s="22">
        <f t="shared" si="38"/>
        <v>462</v>
      </c>
      <c r="Q90" s="209">
        <f t="shared" si="39"/>
        <v>2.3666820347318271</v>
      </c>
    </row>
    <row r="91" spans="1:35" s="160" customFormat="1" hidden="1" outlineLevel="1" x14ac:dyDescent="0.25">
      <c r="C91" s="12" t="s">
        <v>18</v>
      </c>
      <c r="D91" s="192"/>
      <c r="E91" s="192"/>
      <c r="F91" s="192"/>
      <c r="G91" s="192"/>
      <c r="H91" s="192">
        <v>22</v>
      </c>
      <c r="I91" s="192">
        <v>20</v>
      </c>
      <c r="J91" s="192">
        <v>29</v>
      </c>
      <c r="K91" s="192">
        <v>28</v>
      </c>
      <c r="L91" s="192">
        <v>17</v>
      </c>
      <c r="M91" s="192">
        <v>8</v>
      </c>
      <c r="N91" s="10">
        <f t="shared" si="36"/>
        <v>68</v>
      </c>
      <c r="O91" s="10">
        <f t="shared" si="37"/>
        <v>56</v>
      </c>
      <c r="P91" s="22">
        <f t="shared" si="38"/>
        <v>124</v>
      </c>
      <c r="Q91" s="209">
        <f t="shared" si="39"/>
        <v>0.6352133599713129</v>
      </c>
    </row>
    <row r="92" spans="1:35" s="160" customFormat="1" collapsed="1" x14ac:dyDescent="0.25">
      <c r="C92" s="293"/>
      <c r="D92" s="192">
        <f t="shared" ref="D92:M92" si="40">SUM(D11,D20,D28,D41,D71,D74,D79)</f>
        <v>700</v>
      </c>
      <c r="E92" s="192">
        <f t="shared" si="40"/>
        <v>718</v>
      </c>
      <c r="F92" s="192">
        <f t="shared" si="40"/>
        <v>2495</v>
      </c>
      <c r="G92" s="192">
        <f t="shared" si="40"/>
        <v>2810</v>
      </c>
      <c r="H92" s="192">
        <f t="shared" si="40"/>
        <v>2168</v>
      </c>
      <c r="I92" s="192">
        <f t="shared" si="40"/>
        <v>1982</v>
      </c>
      <c r="J92" s="192">
        <f t="shared" si="40"/>
        <v>2341</v>
      </c>
      <c r="K92" s="192">
        <f t="shared" si="40"/>
        <v>3604</v>
      </c>
      <c r="L92" s="192">
        <f t="shared" si="40"/>
        <v>1067</v>
      </c>
      <c r="M92" s="192">
        <f t="shared" si="40"/>
        <v>1636</v>
      </c>
      <c r="N92" s="68">
        <f>SUM(L92,J92,H92,F92,D92)</f>
        <v>8771</v>
      </c>
      <c r="O92" s="185">
        <f>SUM(M92,K92,I92,G92,E92)</f>
        <v>10750</v>
      </c>
      <c r="P92" s="22">
        <f>SUM(N92:O92)</f>
        <v>19521</v>
      </c>
      <c r="Q92" s="208">
        <f>P92/$P$92*100</f>
        <v>100</v>
      </c>
    </row>
    <row r="93" spans="1:35" ht="15.75" x14ac:dyDescent="0.25">
      <c r="D93" s="354">
        <f>SUM(D92:E92)</f>
        <v>1418</v>
      </c>
      <c r="E93" s="355"/>
      <c r="F93" s="354">
        <f>SUM(F92:G92)</f>
        <v>5305</v>
      </c>
      <c r="G93" s="355"/>
      <c r="H93" s="354">
        <f>SUM(H92:I92)</f>
        <v>4150</v>
      </c>
      <c r="I93" s="355"/>
      <c r="J93" s="354">
        <f>SUM(J92:K92)</f>
        <v>5945</v>
      </c>
      <c r="K93" s="355"/>
      <c r="L93" s="354">
        <f>SUM(L92:M92)</f>
        <v>2703</v>
      </c>
      <c r="M93" s="355"/>
      <c r="N93" s="354">
        <f>SUM(N92:O92)</f>
        <v>19521</v>
      </c>
      <c r="O93" s="355"/>
      <c r="P93" s="272">
        <f>P92/Q93*100</f>
        <v>150.16153846153847</v>
      </c>
      <c r="Q93" s="208">
        <v>13000</v>
      </c>
      <c r="R93" s="160"/>
      <c r="S93" s="160"/>
      <c r="T93" s="160"/>
      <c r="U93" s="160"/>
      <c r="V93" s="160"/>
      <c r="W93" s="160"/>
      <c r="X93" s="160"/>
      <c r="Y93" s="160"/>
      <c r="Z93" s="160"/>
      <c r="AA93" s="160"/>
      <c r="AB93" s="160"/>
      <c r="AC93" s="160"/>
      <c r="AD93" s="160"/>
      <c r="AE93" s="160"/>
    </row>
    <row r="94" spans="1:35" ht="15.75" x14ac:dyDescent="0.25">
      <c r="D94" s="360">
        <f>D93/N93*100</f>
        <v>7.2639721325751747</v>
      </c>
      <c r="E94" s="361"/>
      <c r="F94" s="360">
        <f>F93/$N$93*100</f>
        <v>27.175861892321091</v>
      </c>
      <c r="G94" s="361"/>
      <c r="H94" s="360">
        <f t="shared" ref="H94" si="41">H93/$N$93*100</f>
        <v>21.259156805491521</v>
      </c>
      <c r="I94" s="361"/>
      <c r="J94" s="360">
        <f t="shared" ref="J94" si="42">J93/$N$93*100</f>
        <v>30.454382459914964</v>
      </c>
      <c r="K94" s="361"/>
      <c r="L94" s="360">
        <f t="shared" ref="L94" si="43">L93/$N$93*100</f>
        <v>13.846626709697249</v>
      </c>
      <c r="M94" s="361"/>
      <c r="N94" s="360">
        <f t="shared" ref="N94" si="44">N93/$N$93*100</f>
        <v>100</v>
      </c>
      <c r="O94" s="361"/>
      <c r="P94" s="210">
        <f>N93/Q93</f>
        <v>1.5016153846153846</v>
      </c>
      <c r="R94" s="160"/>
      <c r="S94" s="160"/>
      <c r="T94" s="160"/>
      <c r="U94" s="160"/>
      <c r="V94" s="160"/>
      <c r="W94" s="160"/>
      <c r="X94" s="160"/>
      <c r="Y94" s="160"/>
      <c r="Z94" s="160"/>
      <c r="AA94" s="160"/>
      <c r="AB94" s="160"/>
      <c r="AC94" s="160"/>
      <c r="AD94" s="160"/>
      <c r="AE94" s="160"/>
    </row>
    <row r="95" spans="1:35" x14ac:dyDescent="0.25">
      <c r="A95" s="212"/>
      <c r="B95" s="212"/>
      <c r="C95" s="214"/>
      <c r="D95" s="212"/>
      <c r="E95" s="212"/>
      <c r="F95" s="212"/>
      <c r="G95" s="212"/>
      <c r="H95" s="212"/>
      <c r="I95" s="212"/>
      <c r="J95" s="212"/>
      <c r="K95" s="212"/>
      <c r="L95" s="212"/>
      <c r="M95" s="212"/>
      <c r="N95" s="212"/>
      <c r="O95" s="212"/>
      <c r="P95" s="211">
        <f>100%-P94</f>
        <v>-0.50161538461538457</v>
      </c>
      <c r="Q95" s="212"/>
      <c r="R95" s="212"/>
      <c r="S95" s="212"/>
      <c r="T95" s="212"/>
      <c r="U95" s="212"/>
      <c r="V95" s="212"/>
      <c r="W95" s="212"/>
      <c r="X95" s="212"/>
      <c r="Y95" s="212"/>
      <c r="Z95" s="212"/>
      <c r="AA95" s="212"/>
      <c r="AB95" s="212"/>
      <c r="AC95" s="212"/>
      <c r="AD95" s="212"/>
      <c r="AE95" s="212"/>
      <c r="AF95" s="212"/>
      <c r="AG95" s="212"/>
      <c r="AH95" s="212"/>
      <c r="AI95" s="212"/>
    </row>
    <row r="96" spans="1:35" ht="9" customHeight="1" x14ac:dyDescent="0.25">
      <c r="A96" s="212"/>
      <c r="B96" s="212"/>
      <c r="C96" s="359" t="s">
        <v>265</v>
      </c>
      <c r="D96" s="359"/>
      <c r="E96" s="359"/>
      <c r="F96" s="359"/>
      <c r="G96" s="359"/>
      <c r="H96" s="359"/>
      <c r="I96" s="359"/>
      <c r="J96" s="359"/>
      <c r="K96" s="359"/>
      <c r="L96" s="359"/>
      <c r="M96" s="359"/>
      <c r="N96" s="359"/>
      <c r="O96" s="359"/>
      <c r="P96" s="359"/>
      <c r="Q96" s="359"/>
      <c r="R96" s="212"/>
      <c r="S96" s="212"/>
      <c r="T96" s="212"/>
      <c r="U96" s="212"/>
      <c r="V96" s="212"/>
      <c r="W96" s="212"/>
      <c r="X96" s="212"/>
      <c r="Y96" s="212"/>
      <c r="Z96" s="212"/>
      <c r="AA96" s="212"/>
      <c r="AB96" s="212"/>
      <c r="AC96" s="212"/>
      <c r="AD96" s="212"/>
      <c r="AE96" s="212"/>
      <c r="AF96" s="212"/>
      <c r="AG96" s="212"/>
      <c r="AH96" s="212"/>
      <c r="AI96" s="212"/>
    </row>
    <row r="97" spans="1:35" ht="9" customHeight="1" x14ac:dyDescent="0.25">
      <c r="A97" s="212"/>
      <c r="B97" s="212"/>
      <c r="C97" s="359"/>
      <c r="D97" s="359"/>
      <c r="E97" s="359"/>
      <c r="F97" s="359"/>
      <c r="G97" s="359"/>
      <c r="H97" s="359"/>
      <c r="I97" s="359"/>
      <c r="J97" s="359"/>
      <c r="K97" s="359"/>
      <c r="L97" s="359"/>
      <c r="M97" s="359"/>
      <c r="N97" s="359"/>
      <c r="O97" s="359"/>
      <c r="P97" s="359"/>
      <c r="Q97" s="359"/>
      <c r="R97" s="212"/>
      <c r="S97" s="212"/>
      <c r="T97" s="212"/>
      <c r="U97" s="212"/>
      <c r="V97" s="212"/>
      <c r="W97" s="212"/>
      <c r="X97" s="212"/>
      <c r="Y97" s="212"/>
      <c r="Z97" s="212"/>
      <c r="AA97" s="212"/>
      <c r="AB97" s="212"/>
      <c r="AC97" s="212"/>
      <c r="AD97" s="212"/>
      <c r="AE97" s="212"/>
      <c r="AF97" s="212"/>
      <c r="AG97" s="212"/>
      <c r="AH97" s="212"/>
      <c r="AI97" s="212"/>
    </row>
    <row r="98" spans="1:35" ht="9" customHeight="1" x14ac:dyDescent="0.25">
      <c r="A98" s="212"/>
      <c r="B98" s="212"/>
      <c r="C98" s="359"/>
      <c r="D98" s="359"/>
      <c r="E98" s="359"/>
      <c r="F98" s="359"/>
      <c r="G98" s="359"/>
      <c r="H98" s="359"/>
      <c r="I98" s="359"/>
      <c r="J98" s="359"/>
      <c r="K98" s="359"/>
      <c r="L98" s="359"/>
      <c r="M98" s="359"/>
      <c r="N98" s="359"/>
      <c r="O98" s="359"/>
      <c r="P98" s="359"/>
      <c r="Q98" s="359"/>
      <c r="R98" s="212"/>
      <c r="S98" s="212"/>
      <c r="T98" s="212"/>
      <c r="U98" s="212"/>
      <c r="V98" s="212"/>
      <c r="W98" s="212"/>
      <c r="X98" s="212"/>
      <c r="Y98" s="212"/>
      <c r="Z98" s="212"/>
      <c r="AA98" s="212"/>
      <c r="AB98" s="212"/>
      <c r="AC98" s="212"/>
      <c r="AD98" s="212"/>
      <c r="AE98" s="212"/>
      <c r="AF98" s="212"/>
      <c r="AG98" s="212"/>
      <c r="AH98" s="212"/>
      <c r="AI98" s="212"/>
    </row>
    <row r="99" spans="1:35" ht="9" customHeight="1" x14ac:dyDescent="0.25">
      <c r="A99" s="212"/>
      <c r="B99" s="212"/>
      <c r="C99" s="359"/>
      <c r="D99" s="359"/>
      <c r="E99" s="359"/>
      <c r="F99" s="359"/>
      <c r="G99" s="359"/>
      <c r="H99" s="359"/>
      <c r="I99" s="359"/>
      <c r="J99" s="359"/>
      <c r="K99" s="359"/>
      <c r="L99" s="359"/>
      <c r="M99" s="359"/>
      <c r="N99" s="359"/>
      <c r="O99" s="359"/>
      <c r="P99" s="359"/>
      <c r="Q99" s="359"/>
      <c r="R99" s="212"/>
      <c r="S99" s="212"/>
      <c r="T99" s="212"/>
      <c r="U99" s="212"/>
      <c r="V99" s="212"/>
      <c r="W99" s="212"/>
      <c r="X99" s="212"/>
      <c r="Y99" s="212"/>
      <c r="Z99" s="212"/>
      <c r="AA99" s="212"/>
      <c r="AB99" s="212"/>
      <c r="AC99" s="212"/>
      <c r="AD99" s="212"/>
      <c r="AE99" s="212"/>
      <c r="AF99" s="212"/>
      <c r="AG99" s="212"/>
      <c r="AH99" s="212"/>
      <c r="AI99" s="212"/>
    </row>
    <row r="100" spans="1:35" ht="9" customHeight="1" x14ac:dyDescent="0.25">
      <c r="A100" s="212"/>
      <c r="B100" s="212"/>
      <c r="C100" s="359"/>
      <c r="D100" s="359"/>
      <c r="E100" s="359"/>
      <c r="F100" s="359"/>
      <c r="G100" s="359"/>
      <c r="H100" s="359"/>
      <c r="I100" s="359"/>
      <c r="J100" s="359"/>
      <c r="K100" s="359"/>
      <c r="L100" s="359"/>
      <c r="M100" s="359"/>
      <c r="N100" s="359"/>
      <c r="O100" s="359"/>
      <c r="P100" s="359"/>
      <c r="Q100" s="359"/>
      <c r="R100" s="212"/>
      <c r="S100" s="212"/>
      <c r="T100" s="212"/>
      <c r="U100" s="212"/>
      <c r="V100" s="212"/>
      <c r="W100" s="212"/>
      <c r="X100" s="212"/>
      <c r="Y100" s="212"/>
      <c r="Z100" s="212"/>
      <c r="AA100" s="212"/>
      <c r="AB100" s="212"/>
      <c r="AC100" s="212"/>
      <c r="AD100" s="212"/>
      <c r="AE100" s="212"/>
      <c r="AF100" s="212"/>
      <c r="AG100" s="212"/>
      <c r="AH100" s="212"/>
      <c r="AI100" s="212"/>
    </row>
    <row r="101" spans="1:35" ht="9" customHeight="1" x14ac:dyDescent="0.25">
      <c r="A101" s="212"/>
      <c r="B101" s="212"/>
      <c r="C101" s="359"/>
      <c r="D101" s="359"/>
      <c r="E101" s="359"/>
      <c r="F101" s="359"/>
      <c r="G101" s="359"/>
      <c r="H101" s="359"/>
      <c r="I101" s="359"/>
      <c r="J101" s="359"/>
      <c r="K101" s="359"/>
      <c r="L101" s="359"/>
      <c r="M101" s="359"/>
      <c r="N101" s="359"/>
      <c r="O101" s="359"/>
      <c r="P101" s="359"/>
      <c r="Q101" s="359"/>
      <c r="R101" s="212"/>
      <c r="S101" s="212"/>
      <c r="T101" s="212"/>
      <c r="U101" s="212"/>
      <c r="V101" s="212"/>
      <c r="W101" s="212"/>
      <c r="X101" s="212"/>
      <c r="Y101" s="212"/>
      <c r="Z101" s="212"/>
      <c r="AA101" s="212"/>
      <c r="AB101" s="212"/>
      <c r="AC101" s="212"/>
      <c r="AD101" s="212"/>
      <c r="AE101" s="212"/>
      <c r="AF101" s="212"/>
      <c r="AG101" s="212"/>
      <c r="AH101" s="212"/>
      <c r="AI101" s="212"/>
    </row>
    <row r="102" spans="1:35" ht="9" customHeight="1" x14ac:dyDescent="0.25">
      <c r="A102" s="212"/>
      <c r="B102" s="212"/>
      <c r="C102" s="359"/>
      <c r="D102" s="359"/>
      <c r="E102" s="359"/>
      <c r="F102" s="359"/>
      <c r="G102" s="359"/>
      <c r="H102" s="359"/>
      <c r="I102" s="359"/>
      <c r="J102" s="359"/>
      <c r="K102" s="359"/>
      <c r="L102" s="359"/>
      <c r="M102" s="359"/>
      <c r="N102" s="359"/>
      <c r="O102" s="359"/>
      <c r="P102" s="359"/>
      <c r="Q102" s="359"/>
      <c r="R102" s="212"/>
      <c r="S102" s="212"/>
      <c r="T102" s="212"/>
      <c r="U102" s="212"/>
      <c r="V102" s="212"/>
      <c r="W102" s="212"/>
      <c r="X102" s="212"/>
      <c r="Y102" s="212"/>
      <c r="Z102" s="212"/>
      <c r="AA102" s="212"/>
      <c r="AB102" s="212"/>
      <c r="AC102" s="212"/>
      <c r="AD102" s="212"/>
      <c r="AE102" s="212"/>
      <c r="AF102" s="212"/>
      <c r="AG102" s="212"/>
      <c r="AH102" s="212"/>
      <c r="AI102" s="212"/>
    </row>
    <row r="103" spans="1:35" ht="12.75" customHeight="1" x14ac:dyDescent="0.25">
      <c r="A103" s="212"/>
      <c r="B103" s="212"/>
      <c r="C103" s="212"/>
      <c r="D103" s="212"/>
      <c r="E103" s="212"/>
      <c r="F103" s="212"/>
      <c r="G103" s="212"/>
      <c r="H103" s="212"/>
      <c r="I103" s="212"/>
      <c r="J103" s="212"/>
      <c r="K103" s="212"/>
      <c r="L103" s="212"/>
      <c r="M103" s="212"/>
      <c r="N103" s="212"/>
      <c r="O103" s="212"/>
      <c r="P103" s="212"/>
      <c r="Q103" s="212"/>
      <c r="R103" s="212"/>
      <c r="S103" s="212"/>
      <c r="T103" s="212"/>
      <c r="U103" s="212"/>
      <c r="V103" s="212"/>
      <c r="W103" s="212"/>
      <c r="X103" s="212"/>
      <c r="Y103" s="212"/>
      <c r="Z103" s="212"/>
      <c r="AA103" s="212"/>
      <c r="AB103" s="212"/>
      <c r="AC103" s="212"/>
      <c r="AD103" s="212"/>
      <c r="AE103" s="212"/>
      <c r="AF103" s="212"/>
      <c r="AG103" s="212"/>
      <c r="AH103" s="212"/>
      <c r="AI103" s="212"/>
    </row>
    <row r="104" spans="1:35" s="13" customFormat="1" x14ac:dyDescent="0.25">
      <c r="C104" s="164" t="s">
        <v>33</v>
      </c>
      <c r="D104" s="271"/>
      <c r="E104" s="271"/>
      <c r="F104" s="70"/>
      <c r="G104" s="165"/>
      <c r="H104" s="165"/>
      <c r="I104" s="165"/>
      <c r="J104" s="165"/>
      <c r="K104" s="165"/>
      <c r="L104" s="165"/>
      <c r="M104" s="167"/>
      <c r="N104" s="167"/>
      <c r="O104" s="116"/>
      <c r="P104" s="116"/>
      <c r="Q104" s="15"/>
    </row>
    <row r="105" spans="1:35" s="13" customFormat="1" x14ac:dyDescent="0.25">
      <c r="C105" s="70"/>
      <c r="D105" s="348" t="s">
        <v>64</v>
      </c>
      <c r="E105" s="349"/>
      <c r="F105" s="349"/>
      <c r="G105" s="349"/>
      <c r="H105" s="349"/>
      <c r="I105" s="349"/>
      <c r="J105" s="349"/>
      <c r="K105" s="349"/>
      <c r="L105" s="349"/>
      <c r="M105" s="350"/>
      <c r="N105" s="70"/>
      <c r="O105" s="70"/>
      <c r="P105" s="70"/>
      <c r="Q105" s="15"/>
    </row>
    <row r="106" spans="1:35" s="13" customFormat="1" x14ac:dyDescent="0.25">
      <c r="C106" s="70"/>
      <c r="D106" s="353" t="s">
        <v>76</v>
      </c>
      <c r="E106" s="353"/>
      <c r="F106" s="348" t="s">
        <v>77</v>
      </c>
      <c r="G106" s="350"/>
      <c r="H106" s="348" t="s">
        <v>78</v>
      </c>
      <c r="I106" s="350"/>
      <c r="J106" s="348" t="s">
        <v>79</v>
      </c>
      <c r="K106" s="350"/>
      <c r="L106" s="348" t="s">
        <v>0</v>
      </c>
      <c r="M106" s="350"/>
      <c r="N106" s="348" t="s">
        <v>42</v>
      </c>
      <c r="O106" s="349"/>
      <c r="P106" s="350"/>
      <c r="Q106" s="15"/>
    </row>
    <row r="107" spans="1:35" s="13" customFormat="1" x14ac:dyDescent="0.25">
      <c r="C107" s="258" t="s">
        <v>115</v>
      </c>
      <c r="D107" s="259" t="s">
        <v>2</v>
      </c>
      <c r="E107" s="172" t="s">
        <v>3</v>
      </c>
      <c r="F107" s="258" t="s">
        <v>2</v>
      </c>
      <c r="G107" s="172" t="s">
        <v>3</v>
      </c>
      <c r="H107" s="258" t="s">
        <v>2</v>
      </c>
      <c r="I107" s="172" t="s">
        <v>3</v>
      </c>
      <c r="J107" s="258" t="s">
        <v>2</v>
      </c>
      <c r="K107" s="172" t="s">
        <v>3</v>
      </c>
      <c r="L107" s="258" t="s">
        <v>2</v>
      </c>
      <c r="M107" s="172" t="s">
        <v>3</v>
      </c>
      <c r="N107" s="173" t="s">
        <v>2</v>
      </c>
      <c r="O107" s="174" t="s">
        <v>3</v>
      </c>
      <c r="P107" s="174" t="s">
        <v>7</v>
      </c>
      <c r="Q107" s="15"/>
    </row>
    <row r="108" spans="1:35" s="13" customFormat="1" x14ac:dyDescent="0.25">
      <c r="C108" s="265" t="s">
        <v>116</v>
      </c>
      <c r="D108" s="76">
        <f>SUM('1.H.E.V.S'!C141,'2.RECREACIÓN'!C129,'3.ESCUELAS D'!D73,'6. DEPORTE S.C.'!C87,'6. DEPORTE S.C.'!C87)</f>
        <v>0</v>
      </c>
      <c r="E108" s="76">
        <f>SUM('1.H.E.V.S'!D141,'2.RECREACIÓN'!D129,'3.ESCUELAS D'!E73,'6. DEPORTE S.C.'!D87,'6. DEPORTE S.C.'!D87)</f>
        <v>0</v>
      </c>
      <c r="F108" s="76">
        <f>SUM('1.H.E.V.S'!E141,'2.RECREACIÓN'!E129,'3.ESCUELAS D'!F73,'6. DEPORTE S.C.'!E87,'6. DEPORTE S.C.'!E87)</f>
        <v>11</v>
      </c>
      <c r="G108" s="76">
        <f>SUM('1.H.E.V.S'!F141,'2.RECREACIÓN'!F129,'3.ESCUELAS D'!G73,'6. DEPORTE S.C.'!F87,'6. DEPORTE S.C.'!F87)</f>
        <v>10</v>
      </c>
      <c r="H108" s="76">
        <f>SUM('1.H.E.V.S'!G141,'2.RECREACIÓN'!G129,'3.ESCUELAS D'!H73,'6. DEPORTE S.C.'!G87,'6. DEPORTE S.C.'!G87)</f>
        <v>26</v>
      </c>
      <c r="I108" s="76">
        <f>SUM('1.H.E.V.S'!H141,'2.RECREACIÓN'!H129,'3.ESCUELAS D'!I73,'6. DEPORTE S.C.'!H87,'6. DEPORTE S.C.'!H87)</f>
        <v>26</v>
      </c>
      <c r="J108" s="76">
        <f>SUM('1.H.E.V.S'!I141,'2.RECREACIÓN'!I129,'3.ESCUELAS D'!J73,'6. DEPORTE S.C.'!I87,'6. DEPORTE S.C.'!I87)</f>
        <v>2</v>
      </c>
      <c r="K108" s="76">
        <f>SUM('1.H.E.V.S'!J141,'2.RECREACIÓN'!J129,'3.ESCUELAS D'!K73,'6. DEPORTE S.C.'!J87,'6. DEPORTE S.C.'!J87)</f>
        <v>0</v>
      </c>
      <c r="L108" s="76">
        <f>SUM('1.H.E.V.S'!K141,'2.RECREACIÓN'!K129,'3.ESCUELAS D'!L73,'6. DEPORTE S.C.'!K87,'6. DEPORTE S.C.'!K87)</f>
        <v>3</v>
      </c>
      <c r="M108" s="76">
        <f>SUM('1.H.E.V.S'!L141,'2.RECREACIÓN'!L129,'3.ESCUELAS D'!M73,'6. DEPORTE S.C.'!L87,'6. DEPORTE S.C.'!L87)</f>
        <v>2</v>
      </c>
      <c r="N108" s="258">
        <f>SUM(L108,J108,H108,F108,D108)</f>
        <v>42</v>
      </c>
      <c r="O108" s="258">
        <f>SUM(M108,K108,I108,G108,E108)</f>
        <v>38</v>
      </c>
      <c r="P108" s="258">
        <f>SUM(N108:O108)</f>
        <v>80</v>
      </c>
      <c r="Q108" s="15"/>
    </row>
    <row r="109" spans="1:35" s="13" customFormat="1" x14ac:dyDescent="0.25">
      <c r="C109" s="265" t="s">
        <v>117</v>
      </c>
      <c r="D109" s="76">
        <f>SUM('1.H.E.V.S'!C142,'2.RECREACIÓN'!C130,'3.ESCUELAS D'!D74,'6. DEPORTE S.C.'!C88,'6. DEPORTE S.C.'!C88)</f>
        <v>1</v>
      </c>
      <c r="E109" s="76">
        <f>SUM('1.H.E.V.S'!D142,'2.RECREACIÓN'!D130,'3.ESCUELAS D'!E74,'6. DEPORTE S.C.'!D88,'6. DEPORTE S.C.'!D88)</f>
        <v>5</v>
      </c>
      <c r="F109" s="76">
        <f>SUM('1.H.E.V.S'!E142,'2.RECREACIÓN'!E130,'3.ESCUELAS D'!F74,'6. DEPORTE S.C.'!E88,'6. DEPORTE S.C.'!E88)</f>
        <v>17</v>
      </c>
      <c r="G109" s="76">
        <f>SUM('1.H.E.V.S'!F142,'2.RECREACIÓN'!F130,'3.ESCUELAS D'!G74,'6. DEPORTE S.C.'!F88,'6. DEPORTE S.C.'!F88)</f>
        <v>24</v>
      </c>
      <c r="H109" s="76">
        <f>SUM('1.H.E.V.S'!G142,'2.RECREACIÓN'!G130,'3.ESCUELAS D'!H74,'6. DEPORTE S.C.'!G88,'6. DEPORTE S.C.'!G88)</f>
        <v>24</v>
      </c>
      <c r="I109" s="76">
        <f>SUM('1.H.E.V.S'!H142,'2.RECREACIÓN'!H130,'3.ESCUELAS D'!I74,'6. DEPORTE S.C.'!H88,'6. DEPORTE S.C.'!H88)</f>
        <v>26</v>
      </c>
      <c r="J109" s="76">
        <f>SUM('1.H.E.V.S'!I142,'2.RECREACIÓN'!I130,'3.ESCUELAS D'!J74,'6. DEPORTE S.C.'!I88,'6. DEPORTE S.C.'!I88)</f>
        <v>111</v>
      </c>
      <c r="K109" s="76">
        <f>SUM('1.H.E.V.S'!J142,'2.RECREACIÓN'!J130,'3.ESCUELAS D'!K74,'6. DEPORTE S.C.'!J88,'6. DEPORTE S.C.'!J88)</f>
        <v>97</v>
      </c>
      <c r="L109" s="76">
        <f>SUM('1.H.E.V.S'!K142,'2.RECREACIÓN'!K130,'3.ESCUELAS D'!L74,'6. DEPORTE S.C.'!K88,'6. DEPORTE S.C.'!K88)</f>
        <v>6</v>
      </c>
      <c r="M109" s="76">
        <f>SUM('1.H.E.V.S'!L142,'2.RECREACIÓN'!L130,'3.ESCUELAS D'!M74,'6. DEPORTE S.C.'!L88,'6. DEPORTE S.C.'!L88)</f>
        <v>1</v>
      </c>
      <c r="N109" s="258">
        <f t="shared" ref="N109:O113" si="45">SUM(L109,J109,H109,F109,D109)</f>
        <v>159</v>
      </c>
      <c r="O109" s="258">
        <f t="shared" si="45"/>
        <v>153</v>
      </c>
      <c r="P109" s="258">
        <f t="shared" ref="P109:P113" si="46">SUM(N109:O109)</f>
        <v>312</v>
      </c>
      <c r="Q109" s="15"/>
    </row>
    <row r="110" spans="1:35" s="13" customFormat="1" x14ac:dyDescent="0.25">
      <c r="C110" s="265" t="s">
        <v>269</v>
      </c>
      <c r="D110" s="76">
        <f>SUM('1.H.E.V.S'!C143,'2.RECREACIÓN'!C131,'3.ESCUELAS D'!D75,'6. DEPORTE S.C.'!C89,'6. DEPORTE S.C.'!C89)</f>
        <v>0</v>
      </c>
      <c r="E110" s="76">
        <f>SUM('1.H.E.V.S'!D143,'2.RECREACIÓN'!D131,'3.ESCUELAS D'!E75,'6. DEPORTE S.C.'!D89,'6. DEPORTE S.C.'!D89)</f>
        <v>0</v>
      </c>
      <c r="F110" s="76">
        <f>SUM('1.H.E.V.S'!E143,'2.RECREACIÓN'!E131,'3.ESCUELAS D'!F75,'6. DEPORTE S.C.'!E89,'6. DEPORTE S.C.'!E89)</f>
        <v>6</v>
      </c>
      <c r="G110" s="76">
        <f>SUM('1.H.E.V.S'!F143,'2.RECREACIÓN'!F131,'3.ESCUELAS D'!G75,'6. DEPORTE S.C.'!F89,'6. DEPORTE S.C.'!F89)</f>
        <v>2</v>
      </c>
      <c r="H110" s="76">
        <f>SUM('1.H.E.V.S'!G143,'2.RECREACIÓN'!G131,'3.ESCUELAS D'!H75,'6. DEPORTE S.C.'!G89,'6. DEPORTE S.C.'!G89)</f>
        <v>0</v>
      </c>
      <c r="I110" s="76">
        <f>SUM('1.H.E.V.S'!H143,'2.RECREACIÓN'!H131,'3.ESCUELAS D'!I75,'6. DEPORTE S.C.'!H89,'6. DEPORTE S.C.'!H89)</f>
        <v>0</v>
      </c>
      <c r="J110" s="76">
        <f>SUM('1.H.E.V.S'!I143,'2.RECREACIÓN'!I131,'3.ESCUELAS D'!J75,'6. DEPORTE S.C.'!I89,'6. DEPORTE S.C.'!I89)</f>
        <v>0</v>
      </c>
      <c r="K110" s="76">
        <f>SUM('1.H.E.V.S'!J143,'2.RECREACIÓN'!J131,'3.ESCUELAS D'!K75,'6. DEPORTE S.C.'!J89,'6. DEPORTE S.C.'!J89)</f>
        <v>0</v>
      </c>
      <c r="L110" s="76">
        <f>SUM('1.H.E.V.S'!K143,'2.RECREACIÓN'!K131,'3.ESCUELAS D'!L75,'6. DEPORTE S.C.'!K89,'6. DEPORTE S.C.'!K89)</f>
        <v>1</v>
      </c>
      <c r="M110" s="76">
        <f>SUM('1.H.E.V.S'!L143,'2.RECREACIÓN'!L131,'3.ESCUELAS D'!M75,'6. DEPORTE S.C.'!L89,'6. DEPORTE S.C.'!L89)</f>
        <v>0</v>
      </c>
      <c r="N110" s="258">
        <f t="shared" si="45"/>
        <v>7</v>
      </c>
      <c r="O110" s="258">
        <f t="shared" si="45"/>
        <v>2</v>
      </c>
      <c r="P110" s="258">
        <f t="shared" si="46"/>
        <v>9</v>
      </c>
      <c r="Q110" s="15"/>
    </row>
    <row r="111" spans="1:35" s="13" customFormat="1" x14ac:dyDescent="0.25">
      <c r="C111" s="265" t="s">
        <v>119</v>
      </c>
      <c r="D111" s="76">
        <f>SUM('1.H.E.V.S'!C144,'2.RECREACIÓN'!C132,'3.ESCUELAS D'!D76,'6. DEPORTE S.C.'!C90,'6. DEPORTE S.C.'!C90)</f>
        <v>0</v>
      </c>
      <c r="E111" s="76">
        <f>SUM('1.H.E.V.S'!D144,'2.RECREACIÓN'!D132,'3.ESCUELAS D'!E76,'6. DEPORTE S.C.'!D90,'6. DEPORTE S.C.'!D90)</f>
        <v>0</v>
      </c>
      <c r="F111" s="76">
        <f>SUM('1.H.E.V.S'!E144,'2.RECREACIÓN'!E132,'3.ESCUELAS D'!F76,'6. DEPORTE S.C.'!E90,'6. DEPORTE S.C.'!E90)</f>
        <v>10</v>
      </c>
      <c r="G111" s="76">
        <f>SUM('1.H.E.V.S'!F144,'2.RECREACIÓN'!F132,'3.ESCUELAS D'!G76,'6. DEPORTE S.C.'!F90,'6. DEPORTE S.C.'!F90)</f>
        <v>5</v>
      </c>
      <c r="H111" s="76">
        <f>SUM('1.H.E.V.S'!G144,'2.RECREACIÓN'!G132,'3.ESCUELAS D'!H76,'6. DEPORTE S.C.'!G90,'6. DEPORTE S.C.'!G90)</f>
        <v>0</v>
      </c>
      <c r="I111" s="76">
        <f>SUM('1.H.E.V.S'!H144,'2.RECREACIÓN'!H132,'3.ESCUELAS D'!I76,'6. DEPORTE S.C.'!H90,'6. DEPORTE S.C.'!H90)</f>
        <v>0</v>
      </c>
      <c r="J111" s="76">
        <f>SUM('1.H.E.V.S'!I144,'2.RECREACIÓN'!I132,'3.ESCUELAS D'!J76,'6. DEPORTE S.C.'!I90,'6. DEPORTE S.C.'!I90)</f>
        <v>0</v>
      </c>
      <c r="K111" s="76">
        <f>SUM('1.H.E.V.S'!J144,'2.RECREACIÓN'!J132,'3.ESCUELAS D'!K76,'6. DEPORTE S.C.'!J90,'6. DEPORTE S.C.'!J90)</f>
        <v>0</v>
      </c>
      <c r="L111" s="76">
        <f>SUM('1.H.E.V.S'!K144,'2.RECREACIÓN'!K132,'3.ESCUELAS D'!L76,'6. DEPORTE S.C.'!K90,'6. DEPORTE S.C.'!K90)</f>
        <v>0</v>
      </c>
      <c r="M111" s="76">
        <f>SUM('1.H.E.V.S'!L144,'2.RECREACIÓN'!L132,'3.ESCUELAS D'!M76,'6. DEPORTE S.C.'!L90,'6. DEPORTE S.C.'!L90)</f>
        <v>0</v>
      </c>
      <c r="N111" s="258">
        <f t="shared" si="45"/>
        <v>10</v>
      </c>
      <c r="O111" s="258">
        <f t="shared" si="45"/>
        <v>5</v>
      </c>
      <c r="P111" s="258">
        <f t="shared" si="46"/>
        <v>15</v>
      </c>
      <c r="Q111" s="15"/>
    </row>
    <row r="112" spans="1:35" s="13" customFormat="1" x14ac:dyDescent="0.25">
      <c r="C112" s="265" t="s">
        <v>72</v>
      </c>
      <c r="D112" s="76">
        <f>SUM('1.H.E.V.S'!C145,'2.RECREACIÓN'!C133,'3.ESCUELAS D'!D77,'6. DEPORTE S.C.'!C91,'6. DEPORTE S.C.'!C91)</f>
        <v>0</v>
      </c>
      <c r="E112" s="76">
        <f>SUM('1.H.E.V.S'!D145,'2.RECREACIÓN'!D133,'3.ESCUELAS D'!E77,'6. DEPORTE S.C.'!D91,'6. DEPORTE S.C.'!D91)</f>
        <v>0</v>
      </c>
      <c r="F112" s="76">
        <f>SUM('1.H.E.V.S'!E145,'2.RECREACIÓN'!E133,'3.ESCUELAS D'!F77,'6. DEPORTE S.C.'!E91,'6. DEPORTE S.C.'!E91)</f>
        <v>1</v>
      </c>
      <c r="G112" s="76">
        <f>SUM('1.H.E.V.S'!F145,'2.RECREACIÓN'!F133,'3.ESCUELAS D'!G77,'6. DEPORTE S.C.'!F91,'6. DEPORTE S.C.'!F91)</f>
        <v>0</v>
      </c>
      <c r="H112" s="76">
        <f>SUM('1.H.E.V.S'!G145,'2.RECREACIÓN'!G133,'3.ESCUELAS D'!H77,'6. DEPORTE S.C.'!G91,'6. DEPORTE S.C.'!G91)</f>
        <v>0</v>
      </c>
      <c r="I112" s="76">
        <f>SUM('1.H.E.V.S'!H145,'2.RECREACIÓN'!H133,'3.ESCUELAS D'!I77,'6. DEPORTE S.C.'!H91,'6. DEPORTE S.C.'!H91)</f>
        <v>0</v>
      </c>
      <c r="J112" s="76">
        <f>SUM('1.H.E.V.S'!I145,'2.RECREACIÓN'!I133,'3.ESCUELAS D'!J77,'6. DEPORTE S.C.'!I91,'6. DEPORTE S.C.'!I91)</f>
        <v>0</v>
      </c>
      <c r="K112" s="76">
        <f>SUM('1.H.E.V.S'!J145,'2.RECREACIÓN'!J133,'3.ESCUELAS D'!K77,'6. DEPORTE S.C.'!J91,'6. DEPORTE S.C.'!J91)</f>
        <v>0</v>
      </c>
      <c r="L112" s="76">
        <f>SUM('1.H.E.V.S'!K145,'2.RECREACIÓN'!K133,'3.ESCUELAS D'!L77,'6. DEPORTE S.C.'!K91,'6. DEPORTE S.C.'!K91)</f>
        <v>0</v>
      </c>
      <c r="M112" s="76">
        <f>SUM('1.H.E.V.S'!L145,'2.RECREACIÓN'!L133,'3.ESCUELAS D'!M77,'6. DEPORTE S.C.'!L91,'6. DEPORTE S.C.'!L91)</f>
        <v>0</v>
      </c>
      <c r="N112" s="258">
        <f t="shared" si="45"/>
        <v>1</v>
      </c>
      <c r="O112" s="258">
        <f t="shared" si="45"/>
        <v>0</v>
      </c>
      <c r="P112" s="258">
        <f t="shared" si="46"/>
        <v>1</v>
      </c>
      <c r="Q112" s="15"/>
    </row>
    <row r="113" spans="1:35" s="13" customFormat="1" x14ac:dyDescent="0.25">
      <c r="C113" s="70"/>
      <c r="D113" s="176">
        <f>SUM(D108:D112)</f>
        <v>1</v>
      </c>
      <c r="E113" s="176">
        <f t="shared" ref="E113:M113" si="47">SUM(E108:E112)</f>
        <v>5</v>
      </c>
      <c r="F113" s="176">
        <f t="shared" si="47"/>
        <v>45</v>
      </c>
      <c r="G113" s="176">
        <f t="shared" si="47"/>
        <v>41</v>
      </c>
      <c r="H113" s="176">
        <f t="shared" si="47"/>
        <v>50</v>
      </c>
      <c r="I113" s="176">
        <f t="shared" si="47"/>
        <v>52</v>
      </c>
      <c r="J113" s="176">
        <f t="shared" si="47"/>
        <v>113</v>
      </c>
      <c r="K113" s="176">
        <f t="shared" si="47"/>
        <v>97</v>
      </c>
      <c r="L113" s="176">
        <f t="shared" si="47"/>
        <v>10</v>
      </c>
      <c r="M113" s="176">
        <f t="shared" si="47"/>
        <v>3</v>
      </c>
      <c r="N113" s="258">
        <f t="shared" si="45"/>
        <v>219</v>
      </c>
      <c r="O113" s="258">
        <f t="shared" si="45"/>
        <v>198</v>
      </c>
      <c r="P113" s="258">
        <f t="shared" si="46"/>
        <v>417</v>
      </c>
      <c r="Q113" s="15"/>
    </row>
    <row r="114" spans="1:35" s="13" customFormat="1" x14ac:dyDescent="0.25">
      <c r="C114" s="70"/>
      <c r="D114" s="351">
        <f>SUM(D113:E113)</f>
        <v>6</v>
      </c>
      <c r="E114" s="352"/>
      <c r="F114" s="351">
        <f t="shared" ref="F114" si="48">SUM(F113:G113)</f>
        <v>86</v>
      </c>
      <c r="G114" s="352"/>
      <c r="H114" s="351">
        <f t="shared" ref="H114" si="49">SUM(H113:I113)</f>
        <v>102</v>
      </c>
      <c r="I114" s="352"/>
      <c r="J114" s="351">
        <f t="shared" ref="J114" si="50">SUM(J113:K113)</f>
        <v>210</v>
      </c>
      <c r="K114" s="352"/>
      <c r="L114" s="351">
        <f>SUM(L113:M113)</f>
        <v>13</v>
      </c>
      <c r="M114" s="352"/>
      <c r="N114" s="351">
        <f>SUM(N113:O113)</f>
        <v>417</v>
      </c>
      <c r="O114" s="352"/>
      <c r="P114" s="79"/>
      <c r="Q114" s="15"/>
    </row>
    <row r="115" spans="1:35" s="160" customFormat="1" x14ac:dyDescent="0.25">
      <c r="A115" s="212"/>
      <c r="B115" s="212"/>
      <c r="C115" s="212"/>
      <c r="D115" s="212"/>
      <c r="E115" s="212"/>
      <c r="F115" s="212"/>
      <c r="G115" s="212"/>
      <c r="H115" s="212"/>
      <c r="I115" s="212"/>
      <c r="J115" s="212"/>
      <c r="K115" s="212"/>
      <c r="L115" s="212"/>
      <c r="M115" s="212"/>
      <c r="N115" s="212"/>
      <c r="O115" s="212"/>
      <c r="P115" s="212"/>
      <c r="Q115" s="212"/>
      <c r="R115" s="212"/>
      <c r="S115" s="212"/>
      <c r="T115" s="212"/>
      <c r="U115" s="212"/>
      <c r="V115" s="212"/>
      <c r="W115" s="212"/>
      <c r="X115" s="212"/>
      <c r="Y115" s="212"/>
      <c r="Z115" s="212"/>
      <c r="AA115" s="212"/>
      <c r="AB115" s="212"/>
      <c r="AC115" s="212"/>
      <c r="AD115" s="212"/>
      <c r="AE115" s="212"/>
      <c r="AF115" s="212"/>
      <c r="AG115" s="212"/>
      <c r="AH115" s="212"/>
      <c r="AI115" s="212"/>
    </row>
    <row r="116" spans="1:35" x14ac:dyDescent="0.25">
      <c r="A116" s="212"/>
      <c r="B116" s="212"/>
      <c r="C116" s="13"/>
      <c r="D116" s="343" t="s">
        <v>64</v>
      </c>
      <c r="E116" s="343"/>
      <c r="F116" s="343"/>
      <c r="G116" s="343"/>
      <c r="H116" s="343"/>
      <c r="I116" s="343"/>
      <c r="J116" s="343"/>
      <c r="K116" s="343"/>
      <c r="L116" s="343"/>
      <c r="M116" s="343"/>
      <c r="N116" s="167"/>
      <c r="O116" s="71"/>
      <c r="P116" s="71"/>
      <c r="Q116" s="212"/>
      <c r="R116" s="212"/>
      <c r="S116" s="212"/>
      <c r="T116" s="212"/>
      <c r="U116" s="212"/>
      <c r="V116" s="212"/>
      <c r="W116" s="212"/>
      <c r="X116" s="212"/>
      <c r="Y116" s="212"/>
      <c r="Z116" s="212"/>
      <c r="AA116" s="212"/>
      <c r="AB116" s="212"/>
      <c r="AC116" s="212"/>
      <c r="AD116" s="212"/>
      <c r="AE116" s="212"/>
      <c r="AF116" s="212"/>
      <c r="AG116" s="212"/>
      <c r="AH116" s="212"/>
      <c r="AI116" s="212"/>
    </row>
    <row r="117" spans="1:35" x14ac:dyDescent="0.25">
      <c r="A117" s="212"/>
      <c r="B117" s="212"/>
      <c r="C117" s="71"/>
      <c r="D117" s="343" t="s">
        <v>76</v>
      </c>
      <c r="E117" s="343"/>
      <c r="F117" s="344" t="s">
        <v>77</v>
      </c>
      <c r="G117" s="345"/>
      <c r="H117" s="344" t="s">
        <v>78</v>
      </c>
      <c r="I117" s="345"/>
      <c r="J117" s="343" t="s">
        <v>79</v>
      </c>
      <c r="K117" s="343"/>
      <c r="L117" s="343" t="s">
        <v>0</v>
      </c>
      <c r="M117" s="343"/>
      <c r="N117" s="343" t="s">
        <v>42</v>
      </c>
      <c r="O117" s="343"/>
      <c r="P117" s="343"/>
      <c r="Q117" s="212"/>
      <c r="R117" s="212"/>
      <c r="S117" s="212"/>
      <c r="T117" s="212"/>
      <c r="U117" s="212"/>
      <c r="V117" s="212"/>
      <c r="W117" s="212"/>
      <c r="X117" s="212"/>
      <c r="Y117" s="212"/>
      <c r="Z117" s="212"/>
      <c r="AA117" s="212"/>
      <c r="AB117" s="212"/>
      <c r="AC117" s="212"/>
      <c r="AD117" s="212"/>
      <c r="AE117" s="212"/>
      <c r="AF117" s="212"/>
      <c r="AG117" s="212"/>
      <c r="AH117" s="212"/>
      <c r="AI117" s="212"/>
    </row>
    <row r="118" spans="1:35" x14ac:dyDescent="0.25">
      <c r="A118" s="212"/>
      <c r="B118" s="212"/>
      <c r="C118" s="261" t="s">
        <v>120</v>
      </c>
      <c r="D118" s="261" t="s">
        <v>2</v>
      </c>
      <c r="E118" s="260" t="s">
        <v>3</v>
      </c>
      <c r="F118" s="261" t="s">
        <v>2</v>
      </c>
      <c r="G118" s="260" t="s">
        <v>3</v>
      </c>
      <c r="H118" s="261" t="s">
        <v>2</v>
      </c>
      <c r="I118" s="260" t="s">
        <v>3</v>
      </c>
      <c r="J118" s="261" t="s">
        <v>2</v>
      </c>
      <c r="K118" s="260" t="s">
        <v>3</v>
      </c>
      <c r="L118" s="261" t="s">
        <v>2</v>
      </c>
      <c r="M118" s="260" t="s">
        <v>3</v>
      </c>
      <c r="N118" s="261" t="s">
        <v>2</v>
      </c>
      <c r="O118" s="260" t="s">
        <v>3</v>
      </c>
      <c r="P118" s="260" t="s">
        <v>7</v>
      </c>
      <c r="Q118" s="212"/>
      <c r="R118" s="212"/>
      <c r="S118" s="212"/>
      <c r="T118" s="212"/>
      <c r="U118" s="212"/>
      <c r="V118" s="212"/>
      <c r="W118" s="212"/>
      <c r="X118" s="212"/>
      <c r="Y118" s="212"/>
      <c r="Z118" s="212"/>
      <c r="AA118" s="212"/>
      <c r="AB118" s="212"/>
      <c r="AC118" s="212"/>
      <c r="AD118" s="212"/>
      <c r="AE118" s="212"/>
      <c r="AF118" s="212"/>
      <c r="AG118" s="212"/>
      <c r="AH118" s="212"/>
      <c r="AI118" s="212"/>
    </row>
    <row r="119" spans="1:35" x14ac:dyDescent="0.25">
      <c r="A119" s="212"/>
      <c r="B119" s="212"/>
      <c r="C119" s="265" t="s">
        <v>121</v>
      </c>
      <c r="D119" s="265">
        <f>SUM('6. DEPORTE S.C.'!B153:D153,'6. DEPORTE S.C.'!D100,'3.ESCUELAS D'!D85)</f>
        <v>0</v>
      </c>
      <c r="E119" s="309">
        <f>SUM('6. DEPORTE S.C.'!C153:E153,'6. DEPORTE S.C.'!E100,'3.ESCUELAS D'!E85)</f>
        <v>3</v>
      </c>
      <c r="F119" s="309">
        <f>SUM('6. DEPORTE S.C.'!D153:F153,'6. DEPORTE S.C.'!F100,'3.ESCUELAS D'!F85)</f>
        <v>0</v>
      </c>
      <c r="G119" s="309">
        <f>SUM('6. DEPORTE S.C.'!E153:G153,'6. DEPORTE S.C.'!G100,'3.ESCUELAS D'!G85)</f>
        <v>0</v>
      </c>
      <c r="H119" s="279">
        <f>SUM('6. DEPORTE S.C.'!F153:H153,'6. DEPORTE S.C.'!H100)</f>
        <v>0</v>
      </c>
      <c r="I119" s="279">
        <f>SUM('6. DEPORTE S.C.'!G153:I153,'6. DEPORTE S.C.'!I100)</f>
        <v>0</v>
      </c>
      <c r="J119" s="279">
        <f>SUM('6. DEPORTE S.C.'!H153:J153,'6. DEPORTE S.C.'!J100)</f>
        <v>0</v>
      </c>
      <c r="K119" s="279">
        <f>SUM('6. DEPORTE S.C.'!I153:K153,'6. DEPORTE S.C.'!K100)</f>
        <v>0</v>
      </c>
      <c r="L119" s="279">
        <f>SUM('6. DEPORTE S.C.'!J153:L153,'6. DEPORTE S.C.'!L100)</f>
        <v>0</v>
      </c>
      <c r="M119" s="279">
        <f>SUM('6. DEPORTE S.C.'!K153:M153,'6. DEPORTE S.C.'!M100)</f>
        <v>0</v>
      </c>
      <c r="N119" s="182">
        <f>SUM(L119,J119,H119,F119,D119)</f>
        <v>0</v>
      </c>
      <c r="O119" s="182">
        <f>SUM(M119,K119,I119,G119,E119)</f>
        <v>3</v>
      </c>
      <c r="P119" s="182">
        <f>SUM(N119:O119)</f>
        <v>3</v>
      </c>
      <c r="Q119" s="212"/>
      <c r="R119" s="212"/>
      <c r="S119" s="212"/>
      <c r="T119" s="212"/>
      <c r="U119" s="212"/>
      <c r="V119" s="212"/>
      <c r="W119" s="212"/>
      <c r="X119" s="212"/>
      <c r="Y119" s="212"/>
      <c r="Z119" s="212"/>
      <c r="AA119" s="212"/>
      <c r="AB119" s="212"/>
      <c r="AC119" s="212"/>
      <c r="AD119" s="212"/>
      <c r="AE119" s="212"/>
      <c r="AF119" s="212"/>
      <c r="AG119" s="212"/>
      <c r="AH119" s="212"/>
      <c r="AI119" s="212"/>
    </row>
    <row r="120" spans="1:35" x14ac:dyDescent="0.25">
      <c r="A120" s="212"/>
      <c r="B120" s="212"/>
      <c r="C120" s="265" t="s">
        <v>270</v>
      </c>
      <c r="D120" s="279">
        <f>SUM('6. DEPORTE S.C.'!B154:D154,'6. DEPORTE S.C.'!D101)</f>
        <v>1</v>
      </c>
      <c r="E120" s="279">
        <f>SUM('6. DEPORTE S.C.'!C154:E154,'6. DEPORTE S.C.'!E101)</f>
        <v>0</v>
      </c>
      <c r="F120" s="279">
        <f>SUM('6. DEPORTE S.C.'!D154:F154,'6. DEPORTE S.C.'!F101)</f>
        <v>9</v>
      </c>
      <c r="G120" s="279">
        <f>SUM('6. DEPORTE S.C.'!E154:G154,'6. DEPORTE S.C.'!G101)</f>
        <v>9</v>
      </c>
      <c r="H120" s="279">
        <f>SUM('6. DEPORTE S.C.'!F154:H154,'6. DEPORTE S.C.'!H101)</f>
        <v>10</v>
      </c>
      <c r="I120" s="279">
        <f>SUM('6. DEPORTE S.C.'!G154:I154,'6. DEPORTE S.C.'!I101)</f>
        <v>3</v>
      </c>
      <c r="J120" s="279">
        <f>SUM('6. DEPORTE S.C.'!H154:J154,'6. DEPORTE S.C.'!J101)</f>
        <v>17</v>
      </c>
      <c r="K120" s="279">
        <f>SUM('6. DEPORTE S.C.'!I154:K154,'6. DEPORTE S.C.'!K101)</f>
        <v>18</v>
      </c>
      <c r="L120" s="279">
        <f>SUM('6. DEPORTE S.C.'!J154:L154,'6. DEPORTE S.C.'!L101)</f>
        <v>0</v>
      </c>
      <c r="M120" s="279">
        <f>SUM('6. DEPORTE S.C.'!K154:M154,'6. DEPORTE S.C.'!M101)</f>
        <v>0</v>
      </c>
      <c r="N120" s="182">
        <f t="shared" ref="N120:O126" si="51">SUM(L120,J120,H120,F120,D120)</f>
        <v>37</v>
      </c>
      <c r="O120" s="182">
        <f t="shared" si="51"/>
        <v>30</v>
      </c>
      <c r="P120" s="182">
        <f t="shared" ref="P120:P126" si="52">SUM(N120:O120)</f>
        <v>67</v>
      </c>
      <c r="Q120" s="212"/>
      <c r="R120" s="212"/>
      <c r="S120" s="212"/>
      <c r="T120" s="212"/>
      <c r="U120" s="212"/>
      <c r="V120" s="212"/>
      <c r="W120" s="212"/>
      <c r="X120" s="212"/>
      <c r="Y120" s="212"/>
      <c r="Z120" s="212"/>
      <c r="AA120" s="212"/>
      <c r="AB120" s="212"/>
      <c r="AC120" s="212"/>
      <c r="AD120" s="212"/>
      <c r="AE120" s="212"/>
      <c r="AF120" s="212"/>
      <c r="AG120" s="212"/>
      <c r="AH120" s="212"/>
      <c r="AI120" s="212"/>
    </row>
    <row r="121" spans="1:35" x14ac:dyDescent="0.25">
      <c r="A121" s="212"/>
      <c r="B121" s="212"/>
      <c r="C121" s="265" t="s">
        <v>123</v>
      </c>
      <c r="D121" s="279">
        <f>SUM('6. DEPORTE S.C.'!B155:D155,'6. DEPORTE S.C.'!D102)</f>
        <v>0</v>
      </c>
      <c r="E121" s="279">
        <f>SUM('6. DEPORTE S.C.'!C155:E155,'6. DEPORTE S.C.'!E102)</f>
        <v>0</v>
      </c>
      <c r="F121" s="279">
        <f>SUM('6. DEPORTE S.C.'!D155:F155,'6. DEPORTE S.C.'!F102)</f>
        <v>0</v>
      </c>
      <c r="G121" s="279">
        <f>SUM('6. DEPORTE S.C.'!E155:G155,'6. DEPORTE S.C.'!G102)</f>
        <v>0</v>
      </c>
      <c r="H121" s="279">
        <f>SUM('6. DEPORTE S.C.'!F155:H155,'6. DEPORTE S.C.'!H102)</f>
        <v>0</v>
      </c>
      <c r="I121" s="279">
        <f>SUM('6. DEPORTE S.C.'!G155:I155,'6. DEPORTE S.C.'!I102)</f>
        <v>0</v>
      </c>
      <c r="J121" s="279">
        <f>SUM('6. DEPORTE S.C.'!H155:J155,'6. DEPORTE S.C.'!J102)</f>
        <v>0</v>
      </c>
      <c r="K121" s="279">
        <f>SUM('6. DEPORTE S.C.'!I155:K155,'6. DEPORTE S.C.'!K102)</f>
        <v>0</v>
      </c>
      <c r="L121" s="279">
        <f>SUM('6. DEPORTE S.C.'!J155:L155,'6. DEPORTE S.C.'!L102)</f>
        <v>0</v>
      </c>
      <c r="M121" s="279">
        <f>SUM('6. DEPORTE S.C.'!K155:M155,'6. DEPORTE S.C.'!M102)</f>
        <v>0</v>
      </c>
      <c r="N121" s="182">
        <f t="shared" si="51"/>
        <v>0</v>
      </c>
      <c r="O121" s="182">
        <f t="shared" si="51"/>
        <v>0</v>
      </c>
      <c r="P121" s="182">
        <f t="shared" si="52"/>
        <v>0</v>
      </c>
      <c r="Q121" s="212"/>
      <c r="R121" s="212"/>
      <c r="S121" s="212"/>
      <c r="T121" s="212"/>
      <c r="U121" s="212"/>
      <c r="V121" s="212"/>
      <c r="W121" s="212"/>
      <c r="X121" s="212"/>
      <c r="Y121" s="212"/>
      <c r="Z121" s="212"/>
      <c r="AA121" s="212"/>
      <c r="AB121" s="212"/>
      <c r="AC121" s="212"/>
      <c r="AD121" s="212"/>
      <c r="AE121" s="212"/>
      <c r="AF121" s="212"/>
      <c r="AG121" s="212"/>
      <c r="AH121" s="212"/>
      <c r="AI121" s="212"/>
    </row>
    <row r="122" spans="1:35" x14ac:dyDescent="0.25">
      <c r="A122" s="212"/>
      <c r="B122" s="212"/>
      <c r="C122" s="265" t="s">
        <v>125</v>
      </c>
      <c r="D122" s="279">
        <f>SUM('6. DEPORTE S.C.'!B156:D156,'6. DEPORTE S.C.'!D103)</f>
        <v>0</v>
      </c>
      <c r="E122" s="279">
        <f>SUM('6. DEPORTE S.C.'!C156:E156,'6. DEPORTE S.C.'!E103)</f>
        <v>0</v>
      </c>
      <c r="F122" s="279">
        <f>SUM('6. DEPORTE S.C.'!D156:F156,'6. DEPORTE S.C.'!F103)</f>
        <v>0</v>
      </c>
      <c r="G122" s="279">
        <f>SUM('6. DEPORTE S.C.'!E156:G156,'6. DEPORTE S.C.'!G103)</f>
        <v>0</v>
      </c>
      <c r="H122" s="279">
        <f>SUM('6. DEPORTE S.C.'!F156:H156,'6. DEPORTE S.C.'!H103)</f>
        <v>0</v>
      </c>
      <c r="I122" s="279">
        <f>SUM('6. DEPORTE S.C.'!G156:I156,'6. DEPORTE S.C.'!I103)</f>
        <v>0</v>
      </c>
      <c r="J122" s="279">
        <f>SUM('6. DEPORTE S.C.'!H156:J156,'6. DEPORTE S.C.'!J103)</f>
        <v>0</v>
      </c>
      <c r="K122" s="279">
        <f>SUM('6. DEPORTE S.C.'!I156:K156,'6. DEPORTE S.C.'!K103)</f>
        <v>0</v>
      </c>
      <c r="L122" s="279">
        <f>SUM('6. DEPORTE S.C.'!J156:L156,'6. DEPORTE S.C.'!L103)</f>
        <v>0</v>
      </c>
      <c r="M122" s="279">
        <f>SUM('6. DEPORTE S.C.'!K156:M156,'6. DEPORTE S.C.'!M103)</f>
        <v>0</v>
      </c>
      <c r="N122" s="182">
        <f t="shared" si="51"/>
        <v>0</v>
      </c>
      <c r="O122" s="182">
        <f t="shared" si="51"/>
        <v>0</v>
      </c>
      <c r="P122" s="182">
        <f t="shared" si="52"/>
        <v>0</v>
      </c>
      <c r="Q122" s="212"/>
      <c r="R122" s="212"/>
      <c r="S122" s="212"/>
      <c r="T122" s="212"/>
      <c r="U122" s="212"/>
      <c r="V122" s="212"/>
      <c r="W122" s="212"/>
      <c r="X122" s="212"/>
      <c r="Y122" s="212"/>
      <c r="Z122" s="212"/>
      <c r="AA122" s="212"/>
      <c r="AB122" s="212"/>
      <c r="AC122" s="212"/>
      <c r="AD122" s="212"/>
      <c r="AE122" s="212"/>
      <c r="AF122" s="212"/>
      <c r="AG122" s="212"/>
      <c r="AH122" s="212"/>
      <c r="AI122" s="212"/>
    </row>
    <row r="123" spans="1:35" x14ac:dyDescent="0.25">
      <c r="A123" s="212"/>
      <c r="B123" s="212"/>
      <c r="C123" s="265" t="s">
        <v>126</v>
      </c>
      <c r="D123" s="279">
        <f>SUM('1.H.E.V.S'!C158+'2.RECREACIÓN'!C145+'3.ESCUELAS D'!D90+'6. DEPORTE S.C.'!D105)</f>
        <v>2</v>
      </c>
      <c r="E123" s="294">
        <f>SUM('1.H.E.V.S'!D158+'2.RECREACIÓN'!D145+'3.ESCUELAS D'!E90+'6. DEPORTE S.C.'!E105)</f>
        <v>4</v>
      </c>
      <c r="F123" s="294">
        <f>SUM('1.H.E.V.S'!E158+'2.RECREACIÓN'!E145+'3.ESCUELAS D'!F90+'6. DEPORTE S.C.'!F105)</f>
        <v>6</v>
      </c>
      <c r="G123" s="294">
        <f>SUM('1.H.E.V.S'!F158+'2.RECREACIÓN'!F145+'3.ESCUELAS D'!G90+'6. DEPORTE S.C.'!G105)</f>
        <v>11</v>
      </c>
      <c r="H123" s="294">
        <f>SUM('1.H.E.V.S'!G158+'2.RECREACIÓN'!G145+'3.ESCUELAS D'!H90+'6. DEPORTE S.C.'!H105)</f>
        <v>13</v>
      </c>
      <c r="I123" s="294">
        <f>SUM('1.H.E.V.S'!H158+'2.RECREACIÓN'!H145+'3.ESCUELAS D'!I90+'6. DEPORTE S.C.'!I105)</f>
        <v>8</v>
      </c>
      <c r="J123" s="294">
        <f>SUM('1.H.E.V.S'!I158+'2.RECREACIÓN'!I145+'3.ESCUELAS D'!J90+'6. DEPORTE S.C.'!J105)</f>
        <v>8</v>
      </c>
      <c r="K123" s="294">
        <f>SUM('1.H.E.V.S'!J158+'2.RECREACIÓN'!J145+'3.ESCUELAS D'!K90+'6. DEPORTE S.C.'!K105)</f>
        <v>18</v>
      </c>
      <c r="L123" s="294">
        <f>SUM('1.H.E.V.S'!K158+'2.RECREACIÓN'!K145+'3.ESCUELAS D'!L90+'6. DEPORTE S.C.'!L105)</f>
        <v>0</v>
      </c>
      <c r="M123" s="294">
        <f>SUM('1.H.E.V.S'!L158+'2.RECREACIÓN'!L145+'3.ESCUELAS D'!M90+'6. DEPORTE S.C.'!M105)</f>
        <v>0</v>
      </c>
      <c r="N123" s="182">
        <f t="shared" si="51"/>
        <v>29</v>
      </c>
      <c r="O123" s="182">
        <f t="shared" si="51"/>
        <v>41</v>
      </c>
      <c r="P123" s="182">
        <f t="shared" si="52"/>
        <v>70</v>
      </c>
      <c r="Q123" s="212"/>
      <c r="R123" s="212"/>
      <c r="S123" s="212"/>
      <c r="T123" s="212"/>
      <c r="U123" s="212"/>
      <c r="V123" s="212"/>
      <c r="W123" s="212"/>
      <c r="X123" s="212"/>
      <c r="Y123" s="212"/>
      <c r="Z123" s="212"/>
      <c r="AA123" s="212"/>
      <c r="AB123" s="212"/>
      <c r="AC123" s="212"/>
      <c r="AD123" s="212"/>
      <c r="AE123" s="212"/>
      <c r="AF123" s="212"/>
      <c r="AG123" s="212"/>
      <c r="AH123" s="212"/>
      <c r="AI123" s="212"/>
    </row>
    <row r="124" spans="1:35" x14ac:dyDescent="0.25">
      <c r="A124" s="212"/>
      <c r="B124" s="212"/>
      <c r="C124" s="265" t="s">
        <v>127</v>
      </c>
      <c r="D124" s="279">
        <f>SUM('6. DEPORTE S.C.'!B158:D158,'6. DEPORTE S.C.'!D105)</f>
        <v>0</v>
      </c>
      <c r="E124" s="279">
        <f>SUM('6. DEPORTE S.C.'!C158:E158,'6. DEPORTE S.C.'!E105)</f>
        <v>0</v>
      </c>
      <c r="F124" s="279">
        <f>SUM('6. DEPORTE S.C.'!D158:F158,'6. DEPORTE S.C.'!F105)</f>
        <v>1</v>
      </c>
      <c r="G124" s="279">
        <f>SUM('6. DEPORTE S.C.'!E158:G158,'6. DEPORTE S.C.'!G105)</f>
        <v>3</v>
      </c>
      <c r="H124" s="279">
        <f>SUM('6. DEPORTE S.C.'!F158:H158,'6. DEPORTE S.C.'!H105)</f>
        <v>6</v>
      </c>
      <c r="I124" s="279">
        <f>SUM('6. DEPORTE S.C.'!G158:I158,'6. DEPORTE S.C.'!I105)</f>
        <v>4</v>
      </c>
      <c r="J124" s="279">
        <f>SUM('6. DEPORTE S.C.'!H158:J158,'6. DEPORTE S.C.'!J105)</f>
        <v>6</v>
      </c>
      <c r="K124" s="279">
        <f>SUM('6. DEPORTE S.C.'!I158:K158,'6. DEPORTE S.C.'!K105)</f>
        <v>10</v>
      </c>
      <c r="L124" s="279">
        <f>SUM('6. DEPORTE S.C.'!J158:L158,'6. DEPORTE S.C.'!L105)</f>
        <v>0</v>
      </c>
      <c r="M124" s="279">
        <f>SUM('6. DEPORTE S.C.'!K158:M158,'6. DEPORTE S.C.'!M105)</f>
        <v>0</v>
      </c>
      <c r="N124" s="182">
        <f t="shared" si="51"/>
        <v>13</v>
      </c>
      <c r="O124" s="182">
        <f t="shared" si="51"/>
        <v>17</v>
      </c>
      <c r="P124" s="182">
        <f t="shared" si="52"/>
        <v>30</v>
      </c>
      <c r="Q124" s="212"/>
      <c r="R124" s="212"/>
      <c r="S124" s="212"/>
      <c r="T124" s="212"/>
      <c r="U124" s="212"/>
      <c r="V124" s="212"/>
      <c r="W124" s="212"/>
      <c r="X124" s="212"/>
      <c r="Y124" s="212"/>
      <c r="Z124" s="212"/>
      <c r="AA124" s="212"/>
      <c r="AB124" s="212"/>
      <c r="AC124" s="212"/>
      <c r="AD124" s="212"/>
      <c r="AE124" s="212"/>
      <c r="AF124" s="212"/>
      <c r="AG124" s="212"/>
      <c r="AH124" s="212"/>
      <c r="AI124" s="212"/>
    </row>
    <row r="125" spans="1:35" x14ac:dyDescent="0.25">
      <c r="A125" s="212"/>
      <c r="B125" s="212"/>
      <c r="C125" s="265" t="s">
        <v>128</v>
      </c>
      <c r="D125" s="279">
        <f>SUM('6. DEPORTE S.C.'!B159:D159,'6. DEPORTE S.C.'!D106,'3.ESCUELAS D'!D92)</f>
        <v>1</v>
      </c>
      <c r="E125" s="309">
        <f>SUM('6. DEPORTE S.C.'!C159:E159,'6. DEPORTE S.C.'!E106,'3.ESCUELAS D'!E92)</f>
        <v>0</v>
      </c>
      <c r="F125" s="309">
        <f>SUM('6. DEPORTE S.C.'!D159:F159,'6. DEPORTE S.C.'!F106,'3.ESCUELAS D'!F92)</f>
        <v>12</v>
      </c>
      <c r="G125" s="309">
        <f>SUM('6. DEPORTE S.C.'!E159:G159,'6. DEPORTE S.C.'!G106,'3.ESCUELAS D'!G92)</f>
        <v>13</v>
      </c>
      <c r="H125" s="279">
        <f>SUM('6. DEPORTE S.C.'!F159:H159,'6. DEPORTE S.C.'!H106)</f>
        <v>16</v>
      </c>
      <c r="I125" s="279">
        <f>SUM('6. DEPORTE S.C.'!G159:I159,'6. DEPORTE S.C.'!I106)</f>
        <v>7</v>
      </c>
      <c r="J125" s="279">
        <f>SUM('6. DEPORTE S.C.'!H159:J159,'6. DEPORTE S.C.'!J106)</f>
        <v>23</v>
      </c>
      <c r="K125" s="279">
        <f>SUM('6. DEPORTE S.C.'!I159:K159,'6. DEPORTE S.C.'!K106)</f>
        <v>27</v>
      </c>
      <c r="L125" s="279">
        <f>SUM('6. DEPORTE S.C.'!J159:L159,'6. DEPORTE S.C.'!L106)</f>
        <v>0</v>
      </c>
      <c r="M125" s="279">
        <f>SUM('6. DEPORTE S.C.'!K159:M159,'6. DEPORTE S.C.'!M106)</f>
        <v>0</v>
      </c>
      <c r="N125" s="182">
        <f t="shared" si="51"/>
        <v>52</v>
      </c>
      <c r="O125" s="182">
        <f t="shared" si="51"/>
        <v>47</v>
      </c>
      <c r="P125" s="182">
        <f t="shared" si="52"/>
        <v>99</v>
      </c>
      <c r="Q125" s="212"/>
      <c r="R125" s="212"/>
      <c r="S125" s="212"/>
      <c r="T125" s="212"/>
      <c r="U125" s="212"/>
      <c r="V125" s="212"/>
      <c r="W125" s="212"/>
      <c r="X125" s="212"/>
      <c r="Y125" s="212"/>
      <c r="Z125" s="212"/>
      <c r="AA125" s="212"/>
      <c r="AB125" s="212"/>
      <c r="AC125" s="212"/>
      <c r="AD125" s="212"/>
      <c r="AE125" s="212"/>
      <c r="AF125" s="212"/>
      <c r="AG125" s="212"/>
      <c r="AH125" s="212"/>
      <c r="AI125" s="212"/>
    </row>
    <row r="126" spans="1:35" x14ac:dyDescent="0.25">
      <c r="A126" s="212"/>
      <c r="B126" s="212"/>
      <c r="C126" s="265" t="s">
        <v>271</v>
      </c>
      <c r="D126" s="279">
        <f>SUM('6. DEPORTE S.C.'!B160:D160,'6. DEPORTE S.C.'!D107)</f>
        <v>0</v>
      </c>
      <c r="E126" s="279">
        <f>SUM('6. DEPORTE S.C.'!C160:E160,'6. DEPORTE S.C.'!E107)</f>
        <v>0</v>
      </c>
      <c r="F126" s="279">
        <f>SUM('6. DEPORTE S.C.'!D160:F160,'6. DEPORTE S.C.'!F107)</f>
        <v>0</v>
      </c>
      <c r="G126" s="279">
        <f>SUM('6. DEPORTE S.C.'!E160:G160,'6. DEPORTE S.C.'!G107)</f>
        <v>0</v>
      </c>
      <c r="H126" s="279">
        <f>SUM('6. DEPORTE S.C.'!F160:H160,'6. DEPORTE S.C.'!H107)</f>
        <v>0</v>
      </c>
      <c r="I126" s="279">
        <f>SUM('6. DEPORTE S.C.'!G160:I160,'6. DEPORTE S.C.'!I107)</f>
        <v>0</v>
      </c>
      <c r="J126" s="279">
        <f>SUM('6. DEPORTE S.C.'!H160:J160,'6. DEPORTE S.C.'!J107)</f>
        <v>0</v>
      </c>
      <c r="K126" s="279">
        <f>SUM('6. DEPORTE S.C.'!I160:K160,'6. DEPORTE S.C.'!K107)</f>
        <v>0</v>
      </c>
      <c r="L126" s="279">
        <f>SUM('6. DEPORTE S.C.'!J160:L160,'6. DEPORTE S.C.'!L107)</f>
        <v>0</v>
      </c>
      <c r="M126" s="279">
        <f>SUM('6. DEPORTE S.C.'!K160:M160,'6. DEPORTE S.C.'!M107)</f>
        <v>0</v>
      </c>
      <c r="N126" s="182">
        <f t="shared" si="51"/>
        <v>0</v>
      </c>
      <c r="O126" s="182">
        <f t="shared" si="51"/>
        <v>0</v>
      </c>
      <c r="P126" s="182">
        <f t="shared" si="52"/>
        <v>0</v>
      </c>
      <c r="Q126" s="212"/>
      <c r="R126" s="212"/>
      <c r="S126" s="212"/>
      <c r="T126" s="212"/>
      <c r="U126" s="212"/>
      <c r="V126" s="212"/>
      <c r="W126" s="212"/>
      <c r="X126" s="212"/>
      <c r="Y126" s="212"/>
      <c r="Z126" s="212"/>
      <c r="AA126" s="212"/>
      <c r="AB126" s="212"/>
      <c r="AC126" s="212"/>
      <c r="AD126" s="212"/>
      <c r="AE126" s="212"/>
      <c r="AF126" s="212"/>
      <c r="AG126" s="212"/>
      <c r="AH126" s="212"/>
      <c r="AI126" s="212"/>
    </row>
    <row r="127" spans="1:35" x14ac:dyDescent="0.25">
      <c r="A127" s="212"/>
      <c r="B127" s="212"/>
      <c r="C127" s="71"/>
      <c r="D127" s="183">
        <f>SUM(D119:D126)</f>
        <v>4</v>
      </c>
      <c r="E127" s="183">
        <f t="shared" ref="E127:M127" si="53">SUM(E119:E126)</f>
        <v>7</v>
      </c>
      <c r="F127" s="183">
        <f t="shared" si="53"/>
        <v>28</v>
      </c>
      <c r="G127" s="183">
        <f t="shared" si="53"/>
        <v>36</v>
      </c>
      <c r="H127" s="183">
        <f t="shared" si="53"/>
        <v>45</v>
      </c>
      <c r="I127" s="183">
        <f t="shared" si="53"/>
        <v>22</v>
      </c>
      <c r="J127" s="183">
        <f t="shared" si="53"/>
        <v>54</v>
      </c>
      <c r="K127" s="183">
        <f t="shared" si="53"/>
        <v>73</v>
      </c>
      <c r="L127" s="183">
        <f t="shared" si="53"/>
        <v>0</v>
      </c>
      <c r="M127" s="183">
        <f t="shared" si="53"/>
        <v>0</v>
      </c>
      <c r="N127" s="183">
        <f t="shared" ref="N127:P127" si="54">SUM(N119:N125)</f>
        <v>131</v>
      </c>
      <c r="O127" s="183">
        <f t="shared" si="54"/>
        <v>138</v>
      </c>
      <c r="P127" s="183">
        <f t="shared" si="54"/>
        <v>269</v>
      </c>
      <c r="Q127" s="212"/>
      <c r="R127" s="212"/>
      <c r="S127" s="212"/>
      <c r="T127" s="212"/>
      <c r="U127" s="212"/>
      <c r="V127" s="212"/>
      <c r="W127" s="212"/>
      <c r="X127" s="212"/>
      <c r="Y127" s="212"/>
      <c r="Z127" s="212"/>
      <c r="AA127" s="212"/>
      <c r="AB127" s="212"/>
      <c r="AC127" s="212"/>
      <c r="AD127" s="212"/>
      <c r="AE127" s="212"/>
      <c r="AF127" s="212"/>
      <c r="AG127" s="212"/>
      <c r="AH127" s="212"/>
      <c r="AI127" s="212"/>
    </row>
    <row r="128" spans="1:35" x14ac:dyDescent="0.25">
      <c r="A128" s="212"/>
      <c r="B128" s="212"/>
      <c r="C128" s="71"/>
      <c r="D128" s="346">
        <f>SUM(D127:E127)</f>
        <v>11</v>
      </c>
      <c r="E128" s="347"/>
      <c r="F128" s="346">
        <f t="shared" ref="F128" si="55">SUM(F127:G127)</f>
        <v>64</v>
      </c>
      <c r="G128" s="347"/>
      <c r="H128" s="346">
        <f t="shared" ref="H128" si="56">SUM(H127:I127)</f>
        <v>67</v>
      </c>
      <c r="I128" s="347"/>
      <c r="J128" s="346">
        <f t="shared" ref="J128" si="57">SUM(J127:K127)</f>
        <v>127</v>
      </c>
      <c r="K128" s="347"/>
      <c r="L128" s="346">
        <f t="shared" ref="L128" si="58">SUM(L127:M127)</f>
        <v>0</v>
      </c>
      <c r="M128" s="347"/>
      <c r="N128" s="346">
        <f t="shared" ref="N128" si="59">SUM(N127:O127)</f>
        <v>269</v>
      </c>
      <c r="O128" s="347"/>
      <c r="P128" s="71"/>
      <c r="Q128" s="212"/>
      <c r="R128" s="212"/>
      <c r="S128" s="212"/>
      <c r="T128" s="212"/>
      <c r="U128" s="212"/>
      <c r="V128" s="212"/>
      <c r="W128" s="212"/>
      <c r="X128" s="212"/>
      <c r="Y128" s="212"/>
      <c r="Z128" s="212"/>
      <c r="AA128" s="212"/>
      <c r="AB128" s="212"/>
      <c r="AC128" s="212"/>
      <c r="AD128" s="212"/>
      <c r="AE128" s="212"/>
      <c r="AF128" s="212"/>
      <c r="AG128" s="212"/>
      <c r="AH128" s="212"/>
      <c r="AI128" s="212"/>
    </row>
    <row r="129" spans="1:39" x14ac:dyDescent="0.25">
      <c r="A129" s="212"/>
      <c r="B129" s="212"/>
      <c r="C129" s="212"/>
      <c r="D129" s="212"/>
      <c r="E129" s="212"/>
      <c r="F129" s="212"/>
      <c r="G129" s="212"/>
      <c r="H129" s="212"/>
      <c r="I129" s="212"/>
      <c r="J129" s="212"/>
      <c r="K129" s="212"/>
      <c r="L129" s="212"/>
      <c r="M129" s="212"/>
      <c r="N129" s="212"/>
      <c r="O129" s="212"/>
      <c r="P129" s="212"/>
      <c r="Q129" s="212"/>
      <c r="R129" s="212"/>
      <c r="S129" s="212"/>
      <c r="T129" s="212"/>
      <c r="U129" s="212"/>
      <c r="V129" s="212"/>
      <c r="W129" s="212"/>
      <c r="X129" s="212"/>
      <c r="Y129" s="212"/>
      <c r="Z129" s="212"/>
      <c r="AA129" s="212"/>
      <c r="AB129" s="212"/>
      <c r="AC129" s="212"/>
      <c r="AD129" s="212"/>
      <c r="AE129" s="212"/>
      <c r="AF129" s="212"/>
      <c r="AG129" s="212"/>
      <c r="AH129" s="212"/>
      <c r="AI129" s="212"/>
    </row>
    <row r="130" spans="1:39" x14ac:dyDescent="0.25">
      <c r="A130" s="212"/>
      <c r="B130" s="212"/>
      <c r="C130" s="212"/>
      <c r="D130" s="212"/>
      <c r="E130" s="212"/>
      <c r="F130" s="212"/>
      <c r="G130" s="212"/>
      <c r="H130" s="212"/>
      <c r="I130" s="212"/>
      <c r="J130" s="212"/>
      <c r="K130" s="223" t="s">
        <v>221</v>
      </c>
      <c r="L130" s="223" t="s">
        <v>222</v>
      </c>
      <c r="M130" s="223" t="s">
        <v>82</v>
      </c>
      <c r="N130" s="212"/>
      <c r="O130" s="212"/>
      <c r="P130" s="212"/>
      <c r="Q130" s="212"/>
      <c r="R130" s="212"/>
      <c r="S130" s="212"/>
      <c r="T130" s="212"/>
      <c r="U130" s="212"/>
      <c r="V130" s="212"/>
      <c r="W130" s="212"/>
      <c r="X130" s="212"/>
      <c r="Y130" s="212"/>
      <c r="Z130" s="212"/>
      <c r="AA130" s="212"/>
      <c r="AB130" s="212"/>
      <c r="AC130" s="212"/>
      <c r="AD130" s="212"/>
      <c r="AE130" s="212"/>
      <c r="AF130" s="212"/>
      <c r="AG130" s="212"/>
      <c r="AH130" s="212"/>
      <c r="AI130" s="212"/>
    </row>
    <row r="131" spans="1:39" x14ac:dyDescent="0.25">
      <c r="A131" s="212"/>
      <c r="B131" s="212"/>
      <c r="C131" s="215" t="s">
        <v>188</v>
      </c>
      <c r="D131" s="216" t="s">
        <v>191</v>
      </c>
      <c r="E131" s="216" t="s">
        <v>77</v>
      </c>
      <c r="F131" s="216" t="s">
        <v>78</v>
      </c>
      <c r="G131" s="216" t="s">
        <v>79</v>
      </c>
      <c r="H131" s="216" t="s">
        <v>0</v>
      </c>
      <c r="I131" s="216" t="s">
        <v>1</v>
      </c>
      <c r="J131" s="217"/>
      <c r="K131" s="222" t="s">
        <v>207</v>
      </c>
      <c r="L131" s="223">
        <f>N92</f>
        <v>8771</v>
      </c>
      <c r="M131" s="218">
        <f>L131/L133*100</f>
        <v>44.931099841196662</v>
      </c>
      <c r="N131" s="212"/>
      <c r="O131" s="212"/>
      <c r="P131" s="212"/>
      <c r="Q131" s="212"/>
      <c r="R131" s="212"/>
      <c r="S131" s="212"/>
      <c r="T131" s="212"/>
      <c r="U131" s="212"/>
      <c r="V131" s="212"/>
      <c r="W131" s="212"/>
      <c r="X131" s="212"/>
      <c r="Y131" s="212"/>
      <c r="Z131" s="212"/>
      <c r="AA131" s="212"/>
      <c r="AB131" s="212"/>
      <c r="AC131" s="212"/>
      <c r="AD131" s="212"/>
      <c r="AE131" s="212"/>
      <c r="AF131" s="212"/>
      <c r="AG131" s="212"/>
      <c r="AH131" s="212"/>
      <c r="AI131" s="212"/>
    </row>
    <row r="132" spans="1:39" x14ac:dyDescent="0.25">
      <c r="A132" s="212"/>
      <c r="B132" s="212"/>
      <c r="C132" s="218" t="s">
        <v>187</v>
      </c>
      <c r="D132" s="219">
        <f>SUM(D$11,E$11)</f>
        <v>134</v>
      </c>
      <c r="E132" s="219">
        <f>SUM(F$11,G$11)</f>
        <v>695</v>
      </c>
      <c r="F132" s="219">
        <f>SUM(H$11,I$11)</f>
        <v>530</v>
      </c>
      <c r="G132" s="219">
        <f>SUM(J$11,K$11)</f>
        <v>2374</v>
      </c>
      <c r="H132" s="219">
        <f>SUM(L$11,M$11)</f>
        <v>900</v>
      </c>
      <c r="I132" s="306">
        <f t="shared" ref="I132:I138" si="60">SUM(D132:H132)</f>
        <v>4633</v>
      </c>
      <c r="J132" s="220"/>
      <c r="K132" s="224" t="s">
        <v>208</v>
      </c>
      <c r="L132" s="223">
        <f>O92</f>
        <v>10750</v>
      </c>
      <c r="M132" s="218">
        <f>L132/L133*100</f>
        <v>55.068900158803338</v>
      </c>
      <c r="N132" s="212"/>
      <c r="O132" s="212"/>
      <c r="P132" s="212"/>
      <c r="Q132" s="212"/>
      <c r="R132" s="212"/>
      <c r="S132" s="212"/>
      <c r="T132" s="212"/>
      <c r="U132" s="212"/>
      <c r="V132" s="212"/>
      <c r="W132" s="212"/>
      <c r="X132" s="212"/>
      <c r="Y132" s="212"/>
      <c r="Z132" s="212"/>
      <c r="AA132" s="212"/>
      <c r="AB132" s="212"/>
      <c r="AC132" s="212"/>
      <c r="AD132" s="212"/>
      <c r="AE132" s="212"/>
      <c r="AF132" s="212"/>
      <c r="AG132" s="212"/>
      <c r="AH132" s="212"/>
      <c r="AI132" s="212"/>
    </row>
    <row r="133" spans="1:39" x14ac:dyDescent="0.25">
      <c r="A133" s="212"/>
      <c r="B133" s="212"/>
      <c r="C133" s="218" t="s">
        <v>11</v>
      </c>
      <c r="D133" s="219">
        <f>SUM(D20,E20)</f>
        <v>1276</v>
      </c>
      <c r="E133" s="219">
        <f>SUM(F20,G20)</f>
        <v>1009</v>
      </c>
      <c r="F133" s="219">
        <f>SUM(H20,I20)</f>
        <v>270</v>
      </c>
      <c r="G133" s="219">
        <f>SUM(J20,K20)</f>
        <v>339</v>
      </c>
      <c r="H133" s="219">
        <f>SUM(L20,M20)</f>
        <v>532</v>
      </c>
      <c r="I133" s="306">
        <f t="shared" si="60"/>
        <v>3426</v>
      </c>
      <c r="J133" s="220"/>
      <c r="K133" s="225" t="s">
        <v>1</v>
      </c>
      <c r="L133" s="226">
        <f>SUM(L131:L132)</f>
        <v>19521</v>
      </c>
      <c r="M133" s="227">
        <v>1</v>
      </c>
      <c r="N133" s="212"/>
      <c r="O133" s="212"/>
      <c r="P133" s="212"/>
      <c r="Q133" s="212"/>
      <c r="R133" s="212"/>
      <c r="S133" s="212"/>
      <c r="T133" s="212"/>
      <c r="U133" s="212"/>
      <c r="V133" s="212"/>
      <c r="W133" s="212"/>
      <c r="X133" s="212"/>
      <c r="Y133" s="212"/>
      <c r="Z133" s="212"/>
      <c r="AA133" s="212"/>
      <c r="AB133" s="212"/>
      <c r="AC133" s="212"/>
      <c r="AD133" s="212"/>
      <c r="AE133" s="212"/>
      <c r="AF133" s="212"/>
      <c r="AG133" s="212"/>
      <c r="AH133" s="212"/>
      <c r="AI133" s="212"/>
    </row>
    <row r="134" spans="1:39" x14ac:dyDescent="0.25">
      <c r="A134" s="212"/>
      <c r="B134" s="212"/>
      <c r="C134" s="218" t="s">
        <v>67</v>
      </c>
      <c r="D134" s="219">
        <f>SUM(D28,E28)</f>
        <v>0</v>
      </c>
      <c r="E134" s="219">
        <f>SUM(F28,G28)</f>
        <v>184</v>
      </c>
      <c r="F134" s="219">
        <f>SUM(H28,I28)</f>
        <v>216</v>
      </c>
      <c r="G134" s="219">
        <f>SUM(J28,K28)</f>
        <v>0</v>
      </c>
      <c r="H134" s="219">
        <f>SUM(L28,M28)</f>
        <v>0</v>
      </c>
      <c r="I134" s="306">
        <f t="shared" si="60"/>
        <v>400</v>
      </c>
      <c r="J134" s="220"/>
      <c r="K134" s="220"/>
      <c r="L134" s="212"/>
      <c r="M134" s="212"/>
      <c r="N134" s="212"/>
      <c r="O134" s="212"/>
      <c r="P134" s="212"/>
      <c r="Q134" s="212"/>
      <c r="R134" s="212"/>
      <c r="S134" s="212"/>
      <c r="T134" s="212"/>
      <c r="U134" s="212"/>
      <c r="V134" s="212"/>
      <c r="W134" s="212"/>
      <c r="X134" s="212"/>
      <c r="Y134" s="212"/>
      <c r="Z134" s="212"/>
      <c r="AA134" s="212"/>
      <c r="AB134" s="212"/>
      <c r="AC134" s="212"/>
      <c r="AD134" s="212"/>
      <c r="AE134" s="212"/>
      <c r="AF134" s="212"/>
      <c r="AG134" s="212"/>
      <c r="AH134" s="212"/>
      <c r="AI134" s="212"/>
    </row>
    <row r="135" spans="1:39" x14ac:dyDescent="0.25">
      <c r="A135" s="212"/>
      <c r="B135" s="212"/>
      <c r="C135" s="218" t="s">
        <v>189</v>
      </c>
      <c r="D135" s="219">
        <f>SUM(D$41,E$41)</f>
        <v>0</v>
      </c>
      <c r="E135" s="219">
        <f>SUM(F$41,G$41)</f>
        <v>3163</v>
      </c>
      <c r="F135" s="219">
        <f>SUM(H$41,I$41)</f>
        <v>1270</v>
      </c>
      <c r="G135" s="219">
        <f>SUM(J$41,K$41)</f>
        <v>0</v>
      </c>
      <c r="H135" s="219">
        <f>SUM(L$41,M$41)</f>
        <v>0</v>
      </c>
      <c r="I135" s="306">
        <f t="shared" si="60"/>
        <v>4433</v>
      </c>
      <c r="J135" s="220"/>
      <c r="K135" s="220"/>
      <c r="L135" s="212"/>
      <c r="M135" s="212"/>
      <c r="N135" s="212"/>
      <c r="O135" s="212"/>
      <c r="P135" s="212"/>
      <c r="Q135" s="212"/>
      <c r="R135" s="212"/>
      <c r="S135" s="212"/>
      <c r="T135" s="212"/>
      <c r="U135" s="212"/>
      <c r="V135" s="212"/>
      <c r="W135" s="212"/>
      <c r="X135" s="212"/>
      <c r="Y135" s="212"/>
      <c r="Z135" s="212"/>
      <c r="AA135" s="212"/>
      <c r="AB135" s="212"/>
      <c r="AC135" s="212"/>
      <c r="AD135" s="212"/>
      <c r="AE135" s="212"/>
      <c r="AF135" s="212"/>
      <c r="AG135" s="212"/>
      <c r="AH135" s="212"/>
      <c r="AI135" s="212"/>
    </row>
    <row r="136" spans="1:39" x14ac:dyDescent="0.25">
      <c r="A136" s="212"/>
      <c r="B136" s="212"/>
      <c r="C136" s="218" t="s">
        <v>190</v>
      </c>
      <c r="D136" s="219">
        <f>SUM(D71,E71)</f>
        <v>6</v>
      </c>
      <c r="E136" s="219">
        <f>SUM(F71,G71)</f>
        <v>181</v>
      </c>
      <c r="F136" s="219">
        <f>SUM(H71,I71)</f>
        <v>290</v>
      </c>
      <c r="G136" s="219">
        <f>SUM(J71,K71)</f>
        <v>296</v>
      </c>
      <c r="H136" s="219">
        <f>SUM(L71,M71)</f>
        <v>12</v>
      </c>
      <c r="I136" s="306">
        <f t="shared" si="60"/>
        <v>785</v>
      </c>
      <c r="J136" s="220"/>
      <c r="K136" s="220"/>
      <c r="L136" s="212"/>
      <c r="M136" s="212"/>
      <c r="N136" s="212"/>
      <c r="O136" s="212"/>
      <c r="P136" s="212"/>
      <c r="Q136" s="212"/>
      <c r="R136" s="212"/>
      <c r="S136" s="212"/>
      <c r="T136" s="212"/>
      <c r="U136" s="212"/>
      <c r="V136" s="212"/>
      <c r="W136" s="212"/>
      <c r="X136" s="212"/>
      <c r="Y136" s="212"/>
      <c r="Z136" s="212"/>
      <c r="AA136" s="212"/>
      <c r="AB136" s="212"/>
      <c r="AC136" s="212"/>
      <c r="AD136" s="212"/>
      <c r="AE136" s="212"/>
      <c r="AF136" s="212"/>
      <c r="AG136" s="212"/>
      <c r="AH136" s="212"/>
      <c r="AI136" s="212"/>
    </row>
    <row r="137" spans="1:39" x14ac:dyDescent="0.25">
      <c r="A137" s="212"/>
      <c r="B137" s="212"/>
      <c r="C137" s="218" t="s">
        <v>186</v>
      </c>
      <c r="D137" s="219">
        <f>SUM(D74,E74)</f>
        <v>2</v>
      </c>
      <c r="E137" s="219">
        <f>SUM(F74,G74)</f>
        <v>73</v>
      </c>
      <c r="F137" s="219">
        <f>SUM(H74,I74)</f>
        <v>120</v>
      </c>
      <c r="G137" s="219">
        <f>SUM(J74,K74)</f>
        <v>473</v>
      </c>
      <c r="H137" s="219">
        <f>SUM(L74,M74)</f>
        <v>35</v>
      </c>
      <c r="I137" s="306">
        <f t="shared" si="60"/>
        <v>703</v>
      </c>
      <c r="J137" s="220"/>
      <c r="K137" s="220"/>
      <c r="L137" s="212"/>
      <c r="M137" s="212"/>
      <c r="N137" s="212"/>
      <c r="O137" s="212"/>
      <c r="P137" s="212"/>
      <c r="Q137" s="212"/>
      <c r="R137" s="212"/>
      <c r="S137" s="212"/>
      <c r="T137" s="212"/>
      <c r="U137" s="212"/>
      <c r="V137" s="212"/>
      <c r="W137" s="212"/>
      <c r="X137" s="212"/>
      <c r="Y137" s="212"/>
      <c r="Z137" s="212"/>
      <c r="AA137" s="212"/>
      <c r="AB137" s="212"/>
      <c r="AC137" s="212"/>
      <c r="AD137" s="212"/>
      <c r="AE137" s="212"/>
      <c r="AF137" s="212"/>
      <c r="AG137" s="212"/>
      <c r="AH137" s="212"/>
      <c r="AI137" s="212"/>
    </row>
    <row r="138" spans="1:39" s="160" customFormat="1" x14ac:dyDescent="0.25">
      <c r="A138" s="212"/>
      <c r="B138" s="212"/>
      <c r="C138" s="218" t="s">
        <v>307</v>
      </c>
      <c r="D138" s="219">
        <f>SUM(D79:E79)</f>
        <v>0</v>
      </c>
      <c r="E138" s="219">
        <f>SUM(F79:G79)</f>
        <v>0</v>
      </c>
      <c r="F138" s="219">
        <f>SUM(H79:I79)</f>
        <v>1454</v>
      </c>
      <c r="G138" s="219">
        <f>SUM(J79:K79)</f>
        <v>2463</v>
      </c>
      <c r="H138" s="219">
        <f>SUM(L79:M79)</f>
        <v>1224</v>
      </c>
      <c r="I138" s="306">
        <f t="shared" si="60"/>
        <v>5141</v>
      </c>
      <c r="J138" s="220"/>
      <c r="K138" s="220"/>
      <c r="L138" s="212"/>
      <c r="M138" s="212"/>
      <c r="N138" s="212"/>
      <c r="O138" s="212"/>
      <c r="P138" s="212"/>
      <c r="Q138" s="212"/>
      <c r="R138" s="212"/>
      <c r="S138" s="212"/>
      <c r="T138" s="212"/>
      <c r="U138" s="212"/>
      <c r="V138" s="212"/>
      <c r="W138" s="212"/>
      <c r="X138" s="212"/>
      <c r="Y138" s="212"/>
      <c r="Z138" s="212"/>
      <c r="AA138" s="212"/>
      <c r="AB138" s="212"/>
      <c r="AC138" s="212"/>
      <c r="AD138" s="212"/>
      <c r="AE138" s="212"/>
      <c r="AF138" s="212"/>
      <c r="AG138" s="212"/>
      <c r="AH138" s="212"/>
      <c r="AI138" s="212"/>
    </row>
    <row r="139" spans="1:39" x14ac:dyDescent="0.25">
      <c r="A139" s="212"/>
      <c r="B139" s="212"/>
      <c r="C139" s="215" t="s">
        <v>192</v>
      </c>
      <c r="D139" s="221">
        <f>SUM(D132:D138)</f>
        <v>1418</v>
      </c>
      <c r="E139" s="221">
        <f t="shared" ref="E139:H139" si="61">SUM(E132:E138)</f>
        <v>5305</v>
      </c>
      <c r="F139" s="221">
        <f t="shared" si="61"/>
        <v>4150</v>
      </c>
      <c r="G139" s="221">
        <f t="shared" si="61"/>
        <v>5945</v>
      </c>
      <c r="H139" s="221">
        <f t="shared" si="61"/>
        <v>2703</v>
      </c>
      <c r="I139" s="221">
        <f>SUM(I132:I138)</f>
        <v>19521</v>
      </c>
      <c r="J139" s="220"/>
      <c r="K139" s="220"/>
      <c r="L139" s="212"/>
      <c r="M139" s="212"/>
      <c r="N139" s="212"/>
      <c r="O139" s="212"/>
      <c r="P139" s="212"/>
      <c r="Q139" s="212"/>
      <c r="R139" s="212"/>
      <c r="S139" s="212"/>
      <c r="T139" s="212"/>
      <c r="U139" s="212"/>
      <c r="V139" s="212"/>
      <c r="W139" s="212"/>
      <c r="X139" s="212"/>
      <c r="Y139" s="212"/>
      <c r="Z139" s="212"/>
      <c r="AA139" s="212"/>
      <c r="AB139" s="212"/>
      <c r="AC139" s="212"/>
      <c r="AD139" s="212"/>
      <c r="AE139" s="212"/>
      <c r="AF139" s="212"/>
      <c r="AG139" s="212"/>
      <c r="AH139" s="212"/>
      <c r="AI139" s="212"/>
    </row>
    <row r="140" spans="1:39" x14ac:dyDescent="0.25">
      <c r="A140" s="212"/>
      <c r="B140" s="212"/>
      <c r="C140" s="212"/>
      <c r="D140" s="212"/>
      <c r="E140" s="212"/>
      <c r="F140" s="212"/>
      <c r="G140" s="212"/>
      <c r="H140" s="212"/>
      <c r="I140" s="212"/>
      <c r="J140" s="212"/>
      <c r="K140" s="212"/>
      <c r="L140" s="212"/>
      <c r="M140" s="212"/>
      <c r="N140" s="212"/>
      <c r="O140" s="212"/>
      <c r="P140" s="212"/>
      <c r="Q140" s="212"/>
      <c r="R140" s="212"/>
      <c r="S140" s="212"/>
      <c r="T140" s="212"/>
      <c r="U140" s="212"/>
      <c r="V140" s="212"/>
      <c r="W140" s="212"/>
      <c r="X140" s="212"/>
      <c r="Y140" s="212"/>
      <c r="Z140" s="212"/>
      <c r="AA140" s="212"/>
      <c r="AB140" s="212"/>
      <c r="AC140" s="212"/>
      <c r="AD140" s="212"/>
      <c r="AE140" s="212"/>
      <c r="AF140" s="212"/>
      <c r="AG140" s="212"/>
      <c r="AH140" s="212"/>
      <c r="AI140" s="212"/>
    </row>
    <row r="141" spans="1:39" x14ac:dyDescent="0.25">
      <c r="A141" s="212"/>
      <c r="B141" s="212"/>
      <c r="C141" s="212"/>
      <c r="D141" s="212"/>
      <c r="E141" s="212"/>
      <c r="F141" s="212"/>
      <c r="G141" s="212"/>
      <c r="H141" s="212"/>
      <c r="I141" s="212"/>
      <c r="J141" s="212"/>
      <c r="K141" s="212"/>
      <c r="L141" s="212"/>
      <c r="M141" s="212"/>
      <c r="N141" s="212"/>
      <c r="O141" s="212"/>
      <c r="P141" s="212"/>
      <c r="Q141" s="212"/>
      <c r="R141" s="212"/>
      <c r="S141" s="212"/>
      <c r="T141" s="212"/>
      <c r="U141" s="212"/>
      <c r="V141" s="212"/>
      <c r="W141" s="212"/>
      <c r="X141" s="212"/>
      <c r="Y141" s="212"/>
      <c r="Z141" s="212"/>
      <c r="AA141" s="212"/>
      <c r="AB141" s="212"/>
      <c r="AC141" s="212"/>
      <c r="AD141" s="212"/>
      <c r="AE141" s="212"/>
      <c r="AF141" s="212"/>
      <c r="AG141" s="212"/>
      <c r="AH141" s="212"/>
      <c r="AI141" s="212"/>
    </row>
    <row r="142" spans="1:39" x14ac:dyDescent="0.25">
      <c r="A142" s="212"/>
      <c r="B142" s="212"/>
      <c r="C142" s="212"/>
      <c r="D142" s="212"/>
      <c r="E142" s="212"/>
      <c r="F142" s="212"/>
      <c r="G142" s="212"/>
      <c r="H142" s="212"/>
      <c r="I142" s="212"/>
      <c r="J142" s="212"/>
      <c r="K142" s="212"/>
      <c r="L142" s="212"/>
      <c r="M142" s="212"/>
      <c r="N142" s="212"/>
      <c r="O142" s="212"/>
      <c r="P142" s="212"/>
      <c r="Q142" s="212"/>
      <c r="R142" s="212"/>
      <c r="S142" s="212"/>
      <c r="T142" s="212"/>
      <c r="U142" s="212"/>
      <c r="V142" s="212"/>
      <c r="W142" s="212"/>
      <c r="X142" s="212"/>
      <c r="Y142" s="212"/>
      <c r="Z142" s="212"/>
      <c r="AA142" s="212"/>
      <c r="AB142" s="212"/>
      <c r="AC142" s="212"/>
      <c r="AD142" s="212"/>
      <c r="AE142" s="212"/>
      <c r="AF142" s="212"/>
      <c r="AG142" s="212"/>
      <c r="AH142" s="212"/>
      <c r="AI142" s="212"/>
      <c r="AJ142" s="212"/>
      <c r="AK142" s="212"/>
      <c r="AL142" s="212"/>
      <c r="AM142" s="212"/>
    </row>
    <row r="143" spans="1:39" x14ac:dyDescent="0.25">
      <c r="A143" s="212"/>
      <c r="B143" s="212"/>
      <c r="C143" s="212"/>
      <c r="D143" s="212"/>
      <c r="E143" s="212"/>
      <c r="F143" s="212"/>
      <c r="G143" s="212"/>
      <c r="H143" s="212"/>
      <c r="I143" s="212"/>
      <c r="J143" s="212"/>
      <c r="K143" s="212"/>
      <c r="L143" s="212"/>
      <c r="M143" s="212"/>
      <c r="N143" s="212"/>
      <c r="O143" s="212"/>
      <c r="P143" s="212"/>
      <c r="Q143" s="212"/>
      <c r="R143" s="212"/>
      <c r="S143" s="212"/>
      <c r="T143" s="212"/>
      <c r="U143" s="212"/>
      <c r="V143" s="212"/>
      <c r="W143" s="212"/>
      <c r="X143" s="212"/>
      <c r="Y143" s="212"/>
      <c r="Z143" s="212"/>
      <c r="AA143" s="212"/>
      <c r="AB143" s="212"/>
      <c r="AC143" s="212"/>
      <c r="AD143" s="212"/>
      <c r="AE143" s="212"/>
      <c r="AF143" s="212"/>
      <c r="AG143" s="212"/>
      <c r="AH143" s="212"/>
      <c r="AI143" s="212"/>
      <c r="AJ143" s="212"/>
      <c r="AK143" s="212"/>
      <c r="AL143" s="212"/>
      <c r="AM143" s="212"/>
    </row>
    <row r="144" spans="1:39" x14ac:dyDescent="0.25">
      <c r="A144" s="212"/>
      <c r="B144" s="212"/>
      <c r="C144" s="212"/>
      <c r="D144" s="212"/>
      <c r="E144" s="212"/>
      <c r="F144" s="212"/>
      <c r="G144" s="212"/>
      <c r="H144" s="212"/>
      <c r="I144" s="212"/>
      <c r="J144" s="212"/>
      <c r="K144" s="212"/>
      <c r="L144" s="212"/>
      <c r="M144" s="212"/>
      <c r="N144" s="212"/>
      <c r="O144" s="212"/>
      <c r="P144" s="212"/>
      <c r="Q144" s="212"/>
      <c r="R144" s="212"/>
      <c r="S144" s="212"/>
      <c r="T144" s="212"/>
      <c r="U144" s="212"/>
      <c r="V144" s="212"/>
      <c r="W144" s="212"/>
      <c r="X144" s="212"/>
      <c r="Y144" s="212"/>
      <c r="Z144" s="212"/>
      <c r="AA144" s="212"/>
      <c r="AB144" s="212"/>
      <c r="AC144" s="212"/>
      <c r="AD144" s="212"/>
      <c r="AE144" s="212"/>
      <c r="AF144" s="212"/>
      <c r="AG144" s="212"/>
      <c r="AH144" s="212"/>
      <c r="AI144" s="212"/>
      <c r="AJ144" s="212"/>
      <c r="AK144" s="212"/>
      <c r="AL144" s="212"/>
      <c r="AM144" s="212"/>
    </row>
    <row r="145" spans="1:39" x14ac:dyDescent="0.25">
      <c r="A145" s="212"/>
      <c r="B145" s="212"/>
      <c r="C145" s="212"/>
      <c r="D145" s="212"/>
      <c r="E145" s="212"/>
      <c r="F145" s="212"/>
      <c r="G145" s="212"/>
      <c r="H145" s="212"/>
      <c r="I145" s="212"/>
      <c r="J145" s="212"/>
      <c r="K145" s="212"/>
      <c r="L145" s="212"/>
      <c r="M145" s="212"/>
      <c r="N145" s="212"/>
      <c r="O145" s="212"/>
      <c r="P145" s="212"/>
      <c r="Q145" s="212"/>
      <c r="R145" s="212"/>
      <c r="S145" s="212"/>
      <c r="T145" s="212"/>
      <c r="U145" s="212"/>
      <c r="V145" s="212"/>
      <c r="W145" s="212"/>
      <c r="X145" s="212"/>
      <c r="Y145" s="212"/>
      <c r="Z145" s="212"/>
      <c r="AA145" s="212"/>
      <c r="AB145" s="212"/>
      <c r="AC145" s="212"/>
      <c r="AD145" s="212"/>
      <c r="AE145" s="212"/>
      <c r="AF145" s="212"/>
      <c r="AG145" s="212"/>
      <c r="AH145" s="212"/>
      <c r="AI145" s="212"/>
      <c r="AJ145" s="212"/>
      <c r="AK145" s="212"/>
      <c r="AL145" s="212"/>
      <c r="AM145" s="212"/>
    </row>
    <row r="146" spans="1:39" x14ac:dyDescent="0.25">
      <c r="A146" s="212"/>
      <c r="B146" s="212"/>
      <c r="C146" s="212"/>
      <c r="D146" s="212"/>
      <c r="E146" s="212"/>
      <c r="F146" s="212"/>
      <c r="G146" s="212"/>
      <c r="H146" s="212"/>
      <c r="I146" s="212"/>
      <c r="J146" s="212"/>
      <c r="K146" s="212"/>
      <c r="L146" s="212"/>
      <c r="M146" s="212"/>
      <c r="N146" s="212"/>
      <c r="O146" s="212"/>
      <c r="P146" s="212"/>
      <c r="Q146" s="212"/>
      <c r="R146" s="212"/>
      <c r="S146" s="212"/>
      <c r="T146" s="212"/>
      <c r="U146" s="212"/>
      <c r="V146" s="212"/>
      <c r="W146" s="212"/>
      <c r="X146" s="212"/>
      <c r="Y146" s="212"/>
      <c r="Z146" s="212"/>
      <c r="AA146" s="212"/>
      <c r="AB146" s="212"/>
      <c r="AC146" s="212"/>
      <c r="AD146" s="212"/>
      <c r="AE146" s="212"/>
      <c r="AF146" s="212"/>
      <c r="AG146" s="212"/>
      <c r="AH146" s="212"/>
      <c r="AI146" s="212"/>
      <c r="AJ146" s="212"/>
      <c r="AK146" s="212"/>
      <c r="AL146" s="212"/>
      <c r="AM146" s="212"/>
    </row>
    <row r="147" spans="1:39" x14ac:dyDescent="0.25">
      <c r="A147" s="212"/>
      <c r="B147" s="212"/>
      <c r="C147" s="212"/>
      <c r="D147" s="212"/>
      <c r="E147" s="212"/>
      <c r="F147" s="212"/>
      <c r="G147" s="212"/>
      <c r="H147" s="212"/>
      <c r="I147" s="212"/>
      <c r="J147" s="212"/>
      <c r="K147" s="212"/>
      <c r="L147" s="212"/>
      <c r="M147" s="212"/>
      <c r="N147" s="212"/>
      <c r="O147" s="212"/>
      <c r="P147" s="212"/>
      <c r="Q147" s="212"/>
      <c r="R147" s="212"/>
      <c r="S147" s="212"/>
      <c r="T147" s="212"/>
      <c r="U147" s="212"/>
      <c r="V147" s="212"/>
      <c r="W147" s="212"/>
      <c r="X147" s="212"/>
      <c r="Y147" s="212"/>
      <c r="Z147" s="212"/>
      <c r="AA147" s="212"/>
      <c r="AB147" s="212"/>
      <c r="AC147" s="212"/>
      <c r="AD147" s="212"/>
      <c r="AE147" s="212"/>
      <c r="AF147" s="212"/>
      <c r="AG147" s="212"/>
      <c r="AH147" s="212"/>
      <c r="AI147" s="212"/>
      <c r="AJ147" s="212"/>
      <c r="AK147" s="212"/>
      <c r="AL147" s="212"/>
      <c r="AM147" s="212"/>
    </row>
    <row r="148" spans="1:39" x14ac:dyDescent="0.25">
      <c r="A148" s="212"/>
      <c r="B148" s="212"/>
      <c r="C148" s="212"/>
      <c r="D148" s="212"/>
      <c r="E148" s="212"/>
      <c r="F148" s="212"/>
      <c r="G148" s="212"/>
      <c r="H148" s="212"/>
      <c r="I148" s="212"/>
      <c r="J148" s="212"/>
      <c r="K148" s="212"/>
      <c r="L148" s="212"/>
      <c r="M148" s="212"/>
      <c r="N148" s="212"/>
      <c r="O148" s="212"/>
      <c r="P148" s="212"/>
      <c r="Q148" s="212"/>
      <c r="R148" s="212"/>
      <c r="S148" s="212"/>
      <c r="T148" s="212"/>
      <c r="U148" s="212"/>
      <c r="V148" s="212"/>
      <c r="W148" s="212"/>
      <c r="X148" s="212"/>
      <c r="Y148" s="212"/>
      <c r="Z148" s="212"/>
      <c r="AA148" s="212"/>
      <c r="AB148" s="212"/>
      <c r="AC148" s="212"/>
      <c r="AD148" s="212"/>
      <c r="AE148" s="212"/>
      <c r="AF148" s="212"/>
      <c r="AG148" s="212"/>
      <c r="AH148" s="212"/>
      <c r="AI148" s="212"/>
      <c r="AJ148" s="212"/>
      <c r="AK148" s="212"/>
      <c r="AL148" s="212"/>
      <c r="AM148" s="212"/>
    </row>
    <row r="149" spans="1:39" x14ac:dyDescent="0.25">
      <c r="A149" s="212"/>
      <c r="B149" s="212"/>
      <c r="C149" s="212"/>
      <c r="D149" s="212"/>
      <c r="E149" s="212"/>
      <c r="F149" s="212"/>
      <c r="G149" s="212"/>
      <c r="H149" s="212"/>
      <c r="I149" s="212"/>
      <c r="J149" s="212"/>
      <c r="K149" s="212"/>
      <c r="L149" s="212"/>
      <c r="M149" s="212"/>
      <c r="N149" s="212"/>
      <c r="O149" s="212"/>
      <c r="P149" s="212"/>
      <c r="Q149" s="212"/>
      <c r="R149" s="212"/>
      <c r="S149" s="212"/>
      <c r="T149" s="212"/>
      <c r="U149" s="212"/>
      <c r="V149" s="212"/>
      <c r="W149" s="212"/>
      <c r="X149" s="212"/>
      <c r="Y149" s="212"/>
      <c r="Z149" s="212"/>
      <c r="AA149" s="212"/>
      <c r="AB149" s="212"/>
      <c r="AC149" s="212"/>
      <c r="AD149" s="212"/>
      <c r="AE149" s="212"/>
      <c r="AF149" s="212"/>
      <c r="AG149" s="212"/>
      <c r="AH149" s="212"/>
      <c r="AI149" s="212"/>
      <c r="AJ149" s="212"/>
      <c r="AK149" s="212"/>
      <c r="AL149" s="212"/>
      <c r="AM149" s="212"/>
    </row>
    <row r="150" spans="1:39" x14ac:dyDescent="0.25">
      <c r="A150" s="212"/>
      <c r="B150" s="212"/>
      <c r="C150" s="212"/>
      <c r="D150" s="212"/>
      <c r="E150" s="212"/>
      <c r="F150" s="212"/>
      <c r="G150" s="212"/>
      <c r="H150" s="212"/>
      <c r="I150" s="212"/>
      <c r="J150" s="212"/>
      <c r="K150" s="212"/>
      <c r="L150" s="212"/>
      <c r="M150" s="212"/>
      <c r="N150" s="212"/>
      <c r="O150" s="212"/>
      <c r="P150" s="212"/>
      <c r="Q150" s="212"/>
      <c r="R150" s="212"/>
      <c r="S150" s="212"/>
      <c r="T150" s="212"/>
      <c r="U150" s="212"/>
      <c r="V150" s="212"/>
      <c r="W150" s="212"/>
      <c r="X150" s="212"/>
      <c r="Y150" s="212"/>
      <c r="Z150" s="212"/>
      <c r="AA150" s="212"/>
      <c r="AB150" s="212"/>
      <c r="AC150" s="212"/>
      <c r="AD150" s="212"/>
      <c r="AE150" s="212"/>
      <c r="AF150" s="212"/>
      <c r="AG150" s="212"/>
      <c r="AH150" s="212"/>
      <c r="AI150" s="212"/>
      <c r="AJ150" s="212"/>
      <c r="AK150" s="212"/>
      <c r="AL150" s="212"/>
      <c r="AM150" s="212"/>
    </row>
    <row r="151" spans="1:39" x14ac:dyDescent="0.25">
      <c r="A151" s="212"/>
      <c r="B151" s="212"/>
      <c r="C151" s="212"/>
      <c r="D151" s="212"/>
      <c r="E151" s="212"/>
      <c r="F151" s="212"/>
      <c r="G151" s="212"/>
      <c r="H151" s="212"/>
      <c r="I151" s="212"/>
      <c r="J151" s="212"/>
      <c r="K151" s="212"/>
      <c r="L151" s="212"/>
      <c r="M151" s="212"/>
      <c r="N151" s="212"/>
      <c r="O151" s="212"/>
      <c r="P151" s="212"/>
      <c r="Q151" s="212"/>
      <c r="R151" s="212"/>
      <c r="S151" s="212"/>
      <c r="T151" s="212"/>
      <c r="U151" s="212"/>
      <c r="V151" s="212"/>
      <c r="W151" s="212"/>
      <c r="X151" s="212"/>
      <c r="Y151" s="212"/>
      <c r="Z151" s="212"/>
      <c r="AA151" s="212"/>
      <c r="AB151" s="212"/>
      <c r="AC151" s="212"/>
      <c r="AD151" s="212"/>
      <c r="AE151" s="212"/>
      <c r="AF151" s="212"/>
      <c r="AG151" s="212"/>
      <c r="AH151" s="212"/>
      <c r="AI151" s="212"/>
      <c r="AJ151" s="212"/>
      <c r="AK151" s="212"/>
      <c r="AL151" s="212"/>
      <c r="AM151" s="212"/>
    </row>
    <row r="152" spans="1:39" x14ac:dyDescent="0.25">
      <c r="A152" s="212"/>
      <c r="B152" s="212"/>
      <c r="C152" s="212"/>
      <c r="D152" s="212"/>
      <c r="E152" s="212"/>
      <c r="F152" s="212"/>
      <c r="G152" s="212"/>
      <c r="H152" s="212"/>
      <c r="I152" s="212"/>
      <c r="J152" s="212"/>
      <c r="K152" s="212"/>
      <c r="L152" s="212"/>
      <c r="M152" s="212"/>
      <c r="N152" s="212"/>
      <c r="O152" s="212"/>
      <c r="P152" s="212"/>
      <c r="Q152" s="212"/>
      <c r="R152" s="212"/>
      <c r="S152" s="212"/>
      <c r="T152" s="212"/>
      <c r="U152" s="212"/>
      <c r="V152" s="212"/>
      <c r="W152" s="212"/>
      <c r="X152" s="212"/>
      <c r="Y152" s="212"/>
      <c r="Z152" s="212"/>
      <c r="AA152" s="212"/>
      <c r="AB152" s="212"/>
      <c r="AC152" s="212"/>
      <c r="AD152" s="212"/>
      <c r="AE152" s="212"/>
      <c r="AF152" s="212"/>
      <c r="AG152" s="212"/>
      <c r="AH152" s="212"/>
      <c r="AI152" s="212"/>
      <c r="AJ152" s="212"/>
      <c r="AK152" s="212"/>
      <c r="AL152" s="212"/>
      <c r="AM152" s="212"/>
    </row>
    <row r="153" spans="1:39" x14ac:dyDescent="0.25">
      <c r="A153" s="212"/>
      <c r="B153" s="212"/>
      <c r="C153" s="212"/>
      <c r="D153" s="212"/>
      <c r="E153" s="212"/>
      <c r="F153" s="212"/>
      <c r="G153" s="212"/>
      <c r="H153" s="212"/>
      <c r="I153" s="212"/>
      <c r="J153" s="212"/>
      <c r="K153" s="212"/>
      <c r="L153" s="212"/>
      <c r="M153" s="212"/>
      <c r="N153" s="212"/>
      <c r="O153" s="212"/>
      <c r="P153" s="212"/>
      <c r="Q153" s="212"/>
      <c r="R153" s="212"/>
      <c r="S153" s="212"/>
      <c r="T153" s="212"/>
      <c r="U153" s="212"/>
      <c r="V153" s="212"/>
      <c r="W153" s="212"/>
      <c r="X153" s="212"/>
      <c r="Y153" s="212"/>
      <c r="Z153" s="212"/>
      <c r="AA153" s="212"/>
      <c r="AB153" s="212"/>
      <c r="AC153" s="212"/>
      <c r="AD153" s="212"/>
      <c r="AE153" s="212"/>
      <c r="AF153" s="212"/>
      <c r="AG153" s="212"/>
      <c r="AH153" s="212"/>
      <c r="AI153" s="212"/>
      <c r="AJ153" s="212"/>
      <c r="AK153" s="212"/>
      <c r="AL153" s="212"/>
      <c r="AM153" s="212"/>
    </row>
    <row r="154" spans="1:39" x14ac:dyDescent="0.25">
      <c r="A154" s="212"/>
      <c r="B154" s="212"/>
      <c r="C154" s="212"/>
      <c r="D154" s="212"/>
      <c r="E154" s="212"/>
      <c r="F154" s="212"/>
      <c r="G154" s="212"/>
      <c r="H154" s="212"/>
      <c r="I154" s="212"/>
      <c r="J154" s="212"/>
      <c r="K154" s="212"/>
      <c r="L154" s="212"/>
      <c r="M154" s="212"/>
      <c r="N154" s="212"/>
      <c r="O154" s="212"/>
      <c r="P154" s="212"/>
      <c r="Q154" s="212"/>
      <c r="R154" s="212"/>
      <c r="S154" s="212"/>
      <c r="T154" s="212"/>
      <c r="U154" s="212"/>
      <c r="V154" s="212"/>
      <c r="W154" s="212"/>
      <c r="X154" s="212"/>
      <c r="Y154" s="212"/>
      <c r="Z154" s="212"/>
      <c r="AA154" s="212"/>
      <c r="AB154" s="212"/>
      <c r="AC154" s="212"/>
      <c r="AD154" s="212"/>
      <c r="AE154" s="212"/>
      <c r="AF154" s="212"/>
      <c r="AG154" s="212"/>
      <c r="AH154" s="212"/>
      <c r="AI154" s="212"/>
      <c r="AJ154" s="212"/>
      <c r="AK154" s="212"/>
      <c r="AL154" s="212"/>
      <c r="AM154" s="212"/>
    </row>
    <row r="155" spans="1:39" x14ac:dyDescent="0.25">
      <c r="A155" s="212"/>
      <c r="B155" s="212"/>
      <c r="C155" s="212"/>
      <c r="D155" s="212"/>
      <c r="E155" s="212"/>
      <c r="F155" s="212"/>
      <c r="G155" s="212"/>
      <c r="H155" s="212"/>
      <c r="I155" s="212"/>
      <c r="J155" s="212"/>
      <c r="K155" s="212"/>
      <c r="L155" s="212"/>
      <c r="M155" s="212"/>
      <c r="N155" s="212"/>
      <c r="O155" s="212"/>
      <c r="P155" s="212"/>
      <c r="Q155" s="212"/>
      <c r="R155" s="212"/>
      <c r="S155" s="212"/>
      <c r="T155" s="212"/>
      <c r="U155" s="212"/>
      <c r="V155" s="212"/>
      <c r="W155" s="212"/>
      <c r="X155" s="212"/>
      <c r="Y155" s="212"/>
      <c r="Z155" s="212"/>
      <c r="AA155" s="212"/>
      <c r="AB155" s="212"/>
      <c r="AC155" s="212"/>
      <c r="AD155" s="212"/>
      <c r="AE155" s="212"/>
      <c r="AF155" s="212"/>
      <c r="AG155" s="212"/>
      <c r="AH155" s="212"/>
      <c r="AI155" s="212"/>
      <c r="AJ155" s="212"/>
      <c r="AK155" s="212"/>
      <c r="AL155" s="212"/>
      <c r="AM155" s="212"/>
    </row>
    <row r="156" spans="1:39" x14ac:dyDescent="0.25">
      <c r="A156" s="212"/>
      <c r="B156" s="212"/>
      <c r="C156" s="212"/>
      <c r="D156" s="212"/>
      <c r="E156" s="212"/>
      <c r="F156" s="212"/>
      <c r="G156" s="212"/>
      <c r="H156" s="212"/>
      <c r="I156" s="212"/>
      <c r="J156" s="212"/>
      <c r="K156" s="212"/>
      <c r="L156" s="212"/>
      <c r="M156" s="212"/>
      <c r="N156" s="212"/>
      <c r="O156" s="212"/>
      <c r="P156" s="212"/>
      <c r="Q156" s="212"/>
      <c r="R156" s="212"/>
      <c r="S156" s="212"/>
      <c r="T156" s="212"/>
      <c r="U156" s="212"/>
      <c r="V156" s="212"/>
      <c r="W156" s="212"/>
      <c r="X156" s="212"/>
      <c r="Y156" s="212"/>
      <c r="Z156" s="212"/>
      <c r="AA156" s="212"/>
      <c r="AB156" s="212"/>
      <c r="AC156" s="212"/>
      <c r="AD156" s="212"/>
      <c r="AE156" s="212"/>
      <c r="AF156" s="212"/>
      <c r="AG156" s="212"/>
      <c r="AH156" s="212"/>
      <c r="AI156" s="212"/>
      <c r="AJ156" s="212"/>
      <c r="AK156" s="212"/>
      <c r="AL156" s="212"/>
      <c r="AM156" s="212"/>
    </row>
    <row r="157" spans="1:39" x14ac:dyDescent="0.25">
      <c r="A157" s="212"/>
      <c r="B157" s="212"/>
      <c r="C157" s="212"/>
      <c r="D157" s="212"/>
      <c r="E157" s="212"/>
      <c r="F157" s="212"/>
      <c r="G157" s="212"/>
      <c r="H157" s="212"/>
      <c r="I157" s="212"/>
      <c r="J157" s="212"/>
      <c r="K157" s="212"/>
      <c r="L157" s="212"/>
      <c r="M157" s="212"/>
      <c r="N157" s="212"/>
      <c r="O157" s="212"/>
      <c r="P157" s="212"/>
      <c r="Q157" s="212"/>
      <c r="R157" s="212"/>
      <c r="S157" s="212"/>
      <c r="T157" s="212"/>
      <c r="U157" s="212"/>
      <c r="V157" s="212"/>
      <c r="W157" s="212"/>
      <c r="X157" s="212"/>
      <c r="Y157" s="212"/>
      <c r="Z157" s="212"/>
      <c r="AA157" s="212"/>
      <c r="AB157" s="212"/>
      <c r="AC157" s="212"/>
      <c r="AD157" s="212"/>
      <c r="AE157" s="212"/>
      <c r="AF157" s="212"/>
      <c r="AG157" s="212"/>
      <c r="AH157" s="212"/>
      <c r="AI157" s="212"/>
      <c r="AJ157" s="212"/>
      <c r="AK157" s="212"/>
      <c r="AL157" s="212"/>
      <c r="AM157" s="212"/>
    </row>
    <row r="158" spans="1:39" x14ac:dyDescent="0.25">
      <c r="A158" s="212"/>
      <c r="B158" s="212"/>
      <c r="C158" s="212"/>
      <c r="D158" s="212"/>
      <c r="E158" s="212"/>
      <c r="F158" s="212"/>
      <c r="G158" s="212"/>
      <c r="H158" s="212"/>
      <c r="I158" s="212"/>
      <c r="J158" s="212"/>
      <c r="K158" s="212"/>
      <c r="L158" s="212"/>
      <c r="M158" s="212"/>
      <c r="N158" s="212"/>
      <c r="O158" s="212"/>
      <c r="P158" s="212"/>
      <c r="Q158" s="212"/>
      <c r="R158" s="212"/>
      <c r="S158" s="212"/>
      <c r="T158" s="212"/>
      <c r="U158" s="212"/>
      <c r="V158" s="212"/>
      <c r="W158" s="212"/>
      <c r="X158" s="212"/>
      <c r="Y158" s="212"/>
      <c r="Z158" s="212"/>
      <c r="AA158" s="212"/>
      <c r="AB158" s="212"/>
      <c r="AC158" s="212"/>
      <c r="AD158" s="212"/>
      <c r="AE158" s="212"/>
      <c r="AF158" s="212"/>
      <c r="AG158" s="212"/>
      <c r="AH158" s="212"/>
      <c r="AI158" s="212"/>
      <c r="AJ158" s="212"/>
      <c r="AK158" s="212"/>
      <c r="AL158" s="212"/>
      <c r="AM158" s="212"/>
    </row>
    <row r="159" spans="1:39" x14ac:dyDescent="0.25">
      <c r="A159" s="212"/>
      <c r="B159" s="212"/>
      <c r="C159" s="212"/>
      <c r="D159" s="212"/>
      <c r="E159" s="212"/>
      <c r="F159" s="212"/>
      <c r="G159" s="212"/>
      <c r="H159" s="212"/>
      <c r="I159" s="212"/>
      <c r="J159" s="212"/>
      <c r="K159" s="212"/>
      <c r="L159" s="212"/>
      <c r="M159" s="212"/>
      <c r="N159" s="212"/>
      <c r="O159" s="212"/>
      <c r="P159" s="212"/>
      <c r="Q159" s="212"/>
      <c r="R159" s="212"/>
      <c r="S159" s="212"/>
      <c r="T159" s="212"/>
      <c r="U159" s="212"/>
      <c r="V159" s="212"/>
      <c r="W159" s="212"/>
      <c r="X159" s="212"/>
      <c r="Y159" s="212"/>
      <c r="Z159" s="212"/>
      <c r="AA159" s="212"/>
      <c r="AB159" s="212"/>
      <c r="AC159" s="212"/>
      <c r="AD159" s="212"/>
      <c r="AE159" s="212"/>
      <c r="AF159" s="212"/>
      <c r="AG159" s="212"/>
      <c r="AH159" s="212"/>
      <c r="AI159" s="212"/>
      <c r="AJ159" s="212"/>
      <c r="AK159" s="212"/>
      <c r="AL159" s="212"/>
      <c r="AM159" s="212"/>
    </row>
    <row r="160" spans="1:39" x14ac:dyDescent="0.25">
      <c r="A160" s="212"/>
      <c r="B160" s="212"/>
      <c r="C160" s="212"/>
      <c r="D160" s="212"/>
      <c r="E160" s="212"/>
      <c r="F160" s="212"/>
      <c r="G160" s="212"/>
      <c r="H160" s="212"/>
      <c r="I160" s="212"/>
      <c r="J160" s="212"/>
      <c r="K160" s="212"/>
      <c r="L160" s="212"/>
      <c r="M160" s="212"/>
      <c r="N160" s="212"/>
      <c r="O160" s="212"/>
      <c r="P160" s="212"/>
      <c r="Q160" s="212"/>
      <c r="R160" s="212"/>
      <c r="S160" s="212"/>
      <c r="T160" s="212"/>
      <c r="U160" s="212"/>
      <c r="V160" s="212"/>
      <c r="W160" s="212"/>
      <c r="X160" s="212"/>
      <c r="Y160" s="212"/>
      <c r="Z160" s="212"/>
      <c r="AA160" s="212"/>
      <c r="AB160" s="212"/>
      <c r="AC160" s="212"/>
      <c r="AD160" s="212"/>
      <c r="AE160" s="212"/>
      <c r="AF160" s="212"/>
      <c r="AG160" s="212"/>
      <c r="AH160" s="212"/>
      <c r="AI160" s="212"/>
      <c r="AJ160" s="212"/>
      <c r="AK160" s="212"/>
      <c r="AL160" s="212"/>
      <c r="AM160" s="212"/>
    </row>
    <row r="161" spans="1:39" x14ac:dyDescent="0.25">
      <c r="A161" s="212"/>
      <c r="B161" s="212"/>
      <c r="C161" s="212"/>
      <c r="D161" s="212"/>
      <c r="E161" s="212"/>
      <c r="F161" s="212"/>
      <c r="G161" s="212"/>
      <c r="H161" s="212"/>
      <c r="I161" s="212"/>
      <c r="J161" s="212"/>
      <c r="K161" s="212"/>
      <c r="L161" s="212"/>
      <c r="M161" s="212"/>
      <c r="N161" s="212"/>
      <c r="O161" s="212"/>
      <c r="P161" s="212"/>
      <c r="Q161" s="212"/>
      <c r="R161" s="212"/>
      <c r="S161" s="212"/>
      <c r="T161" s="212"/>
      <c r="U161" s="212"/>
      <c r="V161" s="212"/>
      <c r="W161" s="212"/>
      <c r="X161" s="212"/>
      <c r="Y161" s="212"/>
      <c r="Z161" s="212"/>
      <c r="AA161" s="212"/>
      <c r="AB161" s="212"/>
      <c r="AC161" s="212"/>
      <c r="AD161" s="212"/>
      <c r="AE161" s="212"/>
      <c r="AF161" s="212"/>
      <c r="AG161" s="212"/>
      <c r="AH161" s="212"/>
      <c r="AI161" s="212"/>
      <c r="AJ161" s="212"/>
      <c r="AK161" s="212"/>
      <c r="AL161" s="212"/>
      <c r="AM161" s="212"/>
    </row>
    <row r="162" spans="1:39" x14ac:dyDescent="0.25">
      <c r="A162" s="212"/>
      <c r="B162" s="212"/>
      <c r="C162" s="212"/>
      <c r="D162" s="212"/>
      <c r="E162" s="212"/>
      <c r="F162" s="212"/>
      <c r="G162" s="212"/>
      <c r="H162" s="212"/>
      <c r="I162" s="212"/>
      <c r="J162" s="212"/>
      <c r="K162" s="212"/>
      <c r="L162" s="212"/>
      <c r="M162" s="212"/>
      <c r="N162" s="212"/>
      <c r="O162" s="212"/>
      <c r="P162" s="212"/>
      <c r="Q162" s="212"/>
      <c r="R162" s="212"/>
      <c r="S162" s="212"/>
      <c r="T162" s="212"/>
      <c r="U162" s="212"/>
      <c r="V162" s="212"/>
      <c r="W162" s="212"/>
      <c r="X162" s="212"/>
      <c r="Y162" s="212"/>
      <c r="Z162" s="212"/>
      <c r="AA162" s="212"/>
      <c r="AB162" s="212"/>
      <c r="AC162" s="212"/>
      <c r="AD162" s="212"/>
      <c r="AE162" s="212"/>
      <c r="AF162" s="212"/>
      <c r="AG162" s="212"/>
      <c r="AH162" s="212"/>
      <c r="AI162" s="212"/>
      <c r="AJ162" s="212"/>
      <c r="AK162" s="212"/>
      <c r="AL162" s="212"/>
      <c r="AM162" s="212"/>
    </row>
    <row r="163" spans="1:39" x14ac:dyDescent="0.25">
      <c r="A163" s="212"/>
      <c r="B163" s="212"/>
      <c r="C163" s="212"/>
      <c r="D163" s="212"/>
      <c r="E163" s="212"/>
      <c r="F163" s="212"/>
      <c r="G163" s="212"/>
      <c r="H163" s="212"/>
      <c r="I163" s="212"/>
      <c r="J163" s="212"/>
      <c r="K163" s="212"/>
      <c r="L163" s="212"/>
      <c r="M163" s="212"/>
      <c r="N163" s="212"/>
      <c r="O163" s="212"/>
      <c r="P163" s="212"/>
      <c r="Q163" s="212"/>
      <c r="R163" s="212"/>
      <c r="S163" s="212"/>
      <c r="T163" s="212"/>
      <c r="U163" s="212"/>
      <c r="V163" s="212"/>
      <c r="W163" s="212"/>
      <c r="X163" s="212"/>
      <c r="Y163" s="212"/>
      <c r="Z163" s="212"/>
      <c r="AA163" s="212"/>
      <c r="AB163" s="212"/>
      <c r="AC163" s="212"/>
      <c r="AD163" s="212"/>
      <c r="AE163" s="212"/>
      <c r="AF163" s="212"/>
      <c r="AG163" s="212"/>
      <c r="AH163" s="212"/>
      <c r="AI163" s="212"/>
      <c r="AJ163" s="212"/>
      <c r="AK163" s="212"/>
      <c r="AL163" s="212"/>
      <c r="AM163" s="212"/>
    </row>
    <row r="164" spans="1:39" x14ac:dyDescent="0.25">
      <c r="A164" s="212"/>
      <c r="B164" s="212"/>
      <c r="C164" s="212"/>
      <c r="D164" s="212"/>
      <c r="E164" s="212"/>
      <c r="F164" s="212"/>
      <c r="G164" s="212"/>
      <c r="H164" s="212"/>
      <c r="I164" s="212"/>
      <c r="J164" s="212"/>
      <c r="K164" s="212"/>
      <c r="L164" s="212"/>
      <c r="M164" s="212"/>
      <c r="N164" s="212"/>
      <c r="O164" s="212"/>
      <c r="P164" s="212"/>
      <c r="Q164" s="212"/>
      <c r="R164" s="212"/>
      <c r="S164" s="212"/>
      <c r="T164" s="212"/>
      <c r="U164" s="212"/>
      <c r="V164" s="212"/>
      <c r="W164" s="212"/>
      <c r="X164" s="212"/>
      <c r="Y164" s="212"/>
      <c r="Z164" s="212"/>
      <c r="AA164" s="212"/>
      <c r="AB164" s="212"/>
      <c r="AC164" s="212"/>
      <c r="AD164" s="212"/>
      <c r="AE164" s="212"/>
      <c r="AF164" s="212"/>
      <c r="AG164" s="212"/>
      <c r="AH164" s="212"/>
      <c r="AI164" s="212"/>
      <c r="AJ164" s="212"/>
      <c r="AK164" s="212"/>
      <c r="AL164" s="212"/>
      <c r="AM164" s="212"/>
    </row>
    <row r="165" spans="1:39" x14ac:dyDescent="0.25">
      <c r="A165" s="212"/>
      <c r="B165" s="212"/>
      <c r="C165" s="212"/>
      <c r="D165" s="212"/>
      <c r="E165" s="212"/>
      <c r="F165" s="212"/>
      <c r="G165" s="212"/>
      <c r="H165" s="212"/>
      <c r="I165" s="212"/>
      <c r="J165" s="212"/>
      <c r="K165" s="212"/>
      <c r="L165" s="212"/>
      <c r="M165" s="212"/>
      <c r="N165" s="212"/>
      <c r="O165" s="212"/>
      <c r="P165" s="212"/>
      <c r="Q165" s="212"/>
      <c r="R165" s="212"/>
      <c r="S165" s="212"/>
      <c r="T165" s="212"/>
      <c r="U165" s="212"/>
      <c r="V165" s="212"/>
      <c r="W165" s="212"/>
      <c r="X165" s="212"/>
      <c r="Y165" s="212"/>
      <c r="Z165" s="212"/>
      <c r="AA165" s="212"/>
      <c r="AB165" s="212"/>
      <c r="AC165" s="212"/>
      <c r="AD165" s="212"/>
      <c r="AE165" s="212"/>
      <c r="AF165" s="212"/>
      <c r="AG165" s="212"/>
      <c r="AH165" s="212"/>
      <c r="AI165" s="212"/>
      <c r="AJ165" s="212"/>
      <c r="AK165" s="212"/>
      <c r="AL165" s="212"/>
      <c r="AM165" s="212"/>
    </row>
    <row r="166" spans="1:39" x14ac:dyDescent="0.25">
      <c r="A166" s="212"/>
      <c r="B166" s="212"/>
      <c r="C166" s="212"/>
      <c r="D166" s="212"/>
      <c r="E166" s="212"/>
      <c r="F166" s="212"/>
      <c r="G166" s="212"/>
      <c r="H166" s="212"/>
      <c r="I166" s="212"/>
      <c r="J166" s="212"/>
      <c r="K166" s="212"/>
      <c r="L166" s="212"/>
      <c r="M166" s="212"/>
      <c r="N166" s="212"/>
      <c r="O166" s="212"/>
      <c r="P166" s="212"/>
      <c r="Q166" s="212"/>
      <c r="R166" s="212"/>
      <c r="S166" s="212"/>
      <c r="T166" s="212"/>
      <c r="U166" s="212"/>
      <c r="V166" s="212"/>
      <c r="W166" s="212"/>
      <c r="X166" s="212"/>
      <c r="Y166" s="212"/>
      <c r="Z166" s="212"/>
      <c r="AA166" s="212"/>
      <c r="AB166" s="212"/>
      <c r="AC166" s="212"/>
      <c r="AD166" s="212"/>
      <c r="AE166" s="212"/>
      <c r="AF166" s="212"/>
      <c r="AG166" s="212"/>
      <c r="AH166" s="212"/>
      <c r="AI166" s="212"/>
      <c r="AJ166" s="212"/>
      <c r="AK166" s="212"/>
      <c r="AL166" s="212"/>
      <c r="AM166" s="212"/>
    </row>
    <row r="167" spans="1:39" x14ac:dyDescent="0.25">
      <c r="A167" s="212"/>
      <c r="B167" s="212"/>
      <c r="C167" s="212"/>
      <c r="D167" s="212"/>
      <c r="E167" s="212"/>
      <c r="F167" s="212"/>
      <c r="G167" s="212"/>
      <c r="H167" s="212"/>
      <c r="I167" s="212"/>
      <c r="J167" s="212"/>
      <c r="K167" s="212"/>
      <c r="L167" s="212"/>
      <c r="M167" s="212"/>
      <c r="N167" s="212"/>
      <c r="O167" s="212"/>
      <c r="P167" s="212"/>
      <c r="Q167" s="212"/>
      <c r="R167" s="212"/>
      <c r="S167" s="212"/>
      <c r="T167" s="212"/>
      <c r="U167" s="212"/>
      <c r="V167" s="212"/>
      <c r="W167" s="212"/>
      <c r="X167" s="212"/>
      <c r="Y167" s="212"/>
      <c r="Z167" s="212"/>
      <c r="AA167" s="212"/>
      <c r="AB167" s="212"/>
      <c r="AC167" s="212"/>
      <c r="AD167" s="212"/>
      <c r="AE167" s="212"/>
      <c r="AF167" s="212"/>
      <c r="AG167" s="212"/>
      <c r="AH167" s="212"/>
      <c r="AI167" s="212"/>
      <c r="AJ167" s="212"/>
      <c r="AK167" s="212"/>
      <c r="AL167" s="212"/>
      <c r="AM167" s="212"/>
    </row>
    <row r="168" spans="1:39" x14ac:dyDescent="0.25">
      <c r="A168" s="212"/>
      <c r="B168" s="212"/>
      <c r="C168" s="212"/>
      <c r="D168" s="212"/>
      <c r="E168" s="212"/>
      <c r="F168" s="212"/>
      <c r="G168" s="212"/>
      <c r="H168" s="212"/>
      <c r="I168" s="212"/>
      <c r="J168" s="212"/>
      <c r="K168" s="212"/>
      <c r="L168" s="212"/>
      <c r="M168" s="212"/>
      <c r="N168" s="212"/>
      <c r="O168" s="212"/>
      <c r="P168" s="212"/>
      <c r="Q168" s="212"/>
      <c r="R168" s="212"/>
      <c r="S168" s="212"/>
      <c r="T168" s="212"/>
      <c r="U168" s="212"/>
      <c r="V168" s="212"/>
      <c r="W168" s="212"/>
      <c r="X168" s="212"/>
      <c r="Y168" s="212"/>
      <c r="Z168" s="212"/>
      <c r="AA168" s="212"/>
      <c r="AB168" s="212"/>
      <c r="AC168" s="212"/>
      <c r="AD168" s="212"/>
      <c r="AE168" s="212"/>
      <c r="AF168" s="212"/>
      <c r="AG168" s="212"/>
      <c r="AH168" s="212"/>
      <c r="AI168" s="212"/>
      <c r="AJ168" s="212"/>
      <c r="AK168" s="212"/>
      <c r="AL168" s="212"/>
      <c r="AM168" s="212"/>
    </row>
    <row r="169" spans="1:39" x14ac:dyDescent="0.25">
      <c r="A169" s="212"/>
      <c r="B169" s="212"/>
      <c r="C169" s="212"/>
      <c r="D169" s="212"/>
      <c r="E169" s="212"/>
      <c r="F169" s="212"/>
      <c r="G169" s="212"/>
      <c r="H169" s="212"/>
      <c r="I169" s="212"/>
      <c r="J169" s="212"/>
      <c r="K169" s="212"/>
      <c r="L169" s="212"/>
      <c r="M169" s="212"/>
      <c r="N169" s="212"/>
      <c r="O169" s="212"/>
      <c r="P169" s="212"/>
      <c r="Q169" s="212"/>
      <c r="R169" s="212"/>
      <c r="S169" s="212"/>
      <c r="T169" s="212"/>
      <c r="U169" s="212"/>
      <c r="V169" s="212"/>
      <c r="W169" s="212"/>
      <c r="X169" s="212"/>
      <c r="Y169" s="212"/>
      <c r="Z169" s="212"/>
      <c r="AA169" s="212"/>
      <c r="AB169" s="212"/>
      <c r="AC169" s="212"/>
      <c r="AD169" s="212"/>
      <c r="AE169" s="212"/>
      <c r="AF169" s="212"/>
      <c r="AG169" s="212"/>
      <c r="AH169" s="212"/>
      <c r="AI169" s="212"/>
      <c r="AJ169" s="212"/>
      <c r="AK169" s="212"/>
      <c r="AL169" s="212"/>
      <c r="AM169" s="212"/>
    </row>
    <row r="170" spans="1:39" x14ac:dyDescent="0.25">
      <c r="A170" s="212"/>
      <c r="B170" s="212"/>
      <c r="C170" s="212"/>
      <c r="D170" s="212"/>
      <c r="E170" s="212"/>
      <c r="F170" s="212"/>
      <c r="G170" s="212"/>
      <c r="H170" s="212"/>
      <c r="I170" s="212"/>
      <c r="J170" s="212"/>
      <c r="K170" s="212"/>
      <c r="L170" s="212"/>
      <c r="M170" s="212"/>
      <c r="N170" s="212"/>
      <c r="O170" s="212"/>
      <c r="P170" s="212"/>
      <c r="Q170" s="212"/>
      <c r="R170" s="212"/>
      <c r="S170" s="212"/>
      <c r="T170" s="212"/>
      <c r="U170" s="212"/>
      <c r="V170" s="212"/>
      <c r="W170" s="212"/>
      <c r="X170" s="212"/>
      <c r="Y170" s="212"/>
      <c r="Z170" s="212"/>
      <c r="AA170" s="212"/>
      <c r="AB170" s="212"/>
      <c r="AC170" s="212"/>
      <c r="AD170" s="212"/>
      <c r="AE170" s="212"/>
      <c r="AF170" s="212"/>
      <c r="AG170" s="212"/>
      <c r="AH170" s="212"/>
      <c r="AI170" s="212"/>
      <c r="AJ170" s="212"/>
      <c r="AK170" s="212"/>
      <c r="AL170" s="212"/>
      <c r="AM170" s="212"/>
    </row>
    <row r="171" spans="1:39" x14ac:dyDescent="0.25"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</row>
    <row r="172" spans="1:39" x14ac:dyDescent="0.25"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</row>
    <row r="173" spans="1:39" x14ac:dyDescent="0.25"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</row>
    <row r="174" spans="1:39" x14ac:dyDescent="0.25"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</row>
    <row r="175" spans="1:39" x14ac:dyDescent="0.25"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</row>
    <row r="176" spans="1:39" x14ac:dyDescent="0.25"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</row>
    <row r="177" spans="16:31" x14ac:dyDescent="0.25"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</row>
    <row r="178" spans="16:31" x14ac:dyDescent="0.25"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</row>
    <row r="179" spans="16:31" x14ac:dyDescent="0.25"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</row>
    <row r="180" spans="16:31" x14ac:dyDescent="0.25"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</row>
    <row r="181" spans="16:31" x14ac:dyDescent="0.25"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</row>
    <row r="182" spans="16:31" x14ac:dyDescent="0.25"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</row>
    <row r="183" spans="16:31" x14ac:dyDescent="0.25"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</row>
    <row r="184" spans="16:31" x14ac:dyDescent="0.25"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</row>
    <row r="185" spans="16:31" x14ac:dyDescent="0.25"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</row>
    <row r="186" spans="16:31" x14ac:dyDescent="0.25"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</row>
    <row r="187" spans="16:31" x14ac:dyDescent="0.25"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</row>
    <row r="188" spans="16:31" x14ac:dyDescent="0.25"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</row>
    <row r="189" spans="16:31" x14ac:dyDescent="0.25"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</row>
    <row r="190" spans="16:31" x14ac:dyDescent="0.25"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</row>
    <row r="191" spans="16:31" x14ac:dyDescent="0.25"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</row>
    <row r="192" spans="16:31" x14ac:dyDescent="0.25"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</row>
    <row r="193" spans="16:31" x14ac:dyDescent="0.25"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</row>
    <row r="194" spans="16:31" x14ac:dyDescent="0.25"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</row>
    <row r="195" spans="16:31" x14ac:dyDescent="0.25"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</row>
    <row r="196" spans="16:31" x14ac:dyDescent="0.25"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</row>
    <row r="197" spans="16:31" x14ac:dyDescent="0.25"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</row>
    <row r="198" spans="16:31" x14ac:dyDescent="0.25"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</row>
    <row r="199" spans="16:31" x14ac:dyDescent="0.25"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</row>
    <row r="200" spans="16:31" x14ac:dyDescent="0.25"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</row>
    <row r="201" spans="16:31" x14ac:dyDescent="0.25"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</row>
    <row r="202" spans="16:31" x14ac:dyDescent="0.25"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</row>
    <row r="203" spans="16:31" x14ac:dyDescent="0.25"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</row>
    <row r="204" spans="16:31" x14ac:dyDescent="0.25"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</row>
    <row r="205" spans="16:31" x14ac:dyDescent="0.25"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</row>
    <row r="206" spans="16:31" x14ac:dyDescent="0.25"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</row>
    <row r="207" spans="16:31" x14ac:dyDescent="0.25"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</row>
    <row r="208" spans="16:31" x14ac:dyDescent="0.25"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</row>
    <row r="209" spans="16:31" x14ac:dyDescent="0.25"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</row>
    <row r="210" spans="16:31" x14ac:dyDescent="0.25"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</row>
    <row r="211" spans="16:31" x14ac:dyDescent="0.25"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</row>
    <row r="212" spans="16:31" x14ac:dyDescent="0.25"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</row>
    <row r="213" spans="16:31" x14ac:dyDescent="0.25"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</row>
    <row r="214" spans="16:31" x14ac:dyDescent="0.25"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</row>
    <row r="215" spans="16:31" x14ac:dyDescent="0.25"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</row>
    <row r="216" spans="16:31" x14ac:dyDescent="0.25"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</row>
    <row r="217" spans="16:31" x14ac:dyDescent="0.25"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</row>
    <row r="218" spans="16:31" x14ac:dyDescent="0.25"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</row>
    <row r="219" spans="16:31" x14ac:dyDescent="0.25"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</row>
    <row r="220" spans="16:31" x14ac:dyDescent="0.25"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</row>
    <row r="221" spans="16:31" x14ac:dyDescent="0.25"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</row>
    <row r="222" spans="16:31" x14ac:dyDescent="0.25"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</row>
    <row r="223" spans="16:31" x14ac:dyDescent="0.25"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</row>
    <row r="224" spans="16:31" x14ac:dyDescent="0.25"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</row>
    <row r="225" spans="16:31" x14ac:dyDescent="0.25"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</row>
    <row r="226" spans="16:31" x14ac:dyDescent="0.25"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</row>
    <row r="227" spans="16:31" x14ac:dyDescent="0.25"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</row>
    <row r="228" spans="16:31" x14ac:dyDescent="0.25"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</row>
    <row r="229" spans="16:31" x14ac:dyDescent="0.25"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</row>
    <row r="230" spans="16:31" x14ac:dyDescent="0.25"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</row>
    <row r="231" spans="16:31" x14ac:dyDescent="0.25"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</row>
    <row r="232" spans="16:31" x14ac:dyDescent="0.25"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</row>
    <row r="233" spans="16:31" x14ac:dyDescent="0.25"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</row>
    <row r="234" spans="16:31" x14ac:dyDescent="0.25"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</row>
    <row r="235" spans="16:31" x14ac:dyDescent="0.25"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</row>
    <row r="236" spans="16:31" x14ac:dyDescent="0.25"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</row>
    <row r="237" spans="16:31" x14ac:dyDescent="0.25"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</row>
    <row r="238" spans="16:31" x14ac:dyDescent="0.25">
      <c r="P238" s="160"/>
      <c r="Q238" s="160"/>
      <c r="R238" s="160"/>
      <c r="S238" s="160"/>
      <c r="T238" s="160"/>
      <c r="U238" s="160"/>
      <c r="V238" s="160"/>
      <c r="W238" s="160"/>
      <c r="X238" s="160"/>
      <c r="Y238" s="160"/>
      <c r="Z238" s="160"/>
      <c r="AA238" s="160"/>
      <c r="AB238" s="160"/>
      <c r="AC238" s="160"/>
      <c r="AD238" s="160"/>
      <c r="AE238" s="160"/>
    </row>
    <row r="239" spans="16:31" x14ac:dyDescent="0.25">
      <c r="P239" s="160"/>
      <c r="Q239" s="160"/>
      <c r="R239" s="160"/>
      <c r="S239" s="160"/>
      <c r="T239" s="160"/>
      <c r="U239" s="160"/>
      <c r="V239" s="160"/>
      <c r="W239" s="160"/>
      <c r="X239" s="160"/>
      <c r="Y239" s="160"/>
      <c r="Z239" s="160"/>
      <c r="AA239" s="160"/>
      <c r="AB239" s="160"/>
      <c r="AC239" s="160"/>
      <c r="AD239" s="160"/>
      <c r="AE239" s="160"/>
    </row>
    <row r="240" spans="16:31" x14ac:dyDescent="0.25">
      <c r="P240" s="160"/>
      <c r="Q240" s="160"/>
      <c r="R240" s="160"/>
      <c r="S240" s="160"/>
      <c r="T240" s="160"/>
      <c r="U240" s="160"/>
      <c r="V240" s="160"/>
      <c r="W240" s="160"/>
      <c r="X240" s="160"/>
      <c r="Y240" s="160"/>
      <c r="Z240" s="160"/>
      <c r="AA240" s="160"/>
      <c r="AB240" s="160"/>
      <c r="AC240" s="160"/>
      <c r="AD240" s="160"/>
      <c r="AE240" s="160"/>
    </row>
    <row r="241" spans="16:31" x14ac:dyDescent="0.25">
      <c r="P241" s="160"/>
      <c r="Q241" s="160"/>
      <c r="R241" s="160"/>
      <c r="S241" s="160"/>
      <c r="T241" s="160"/>
      <c r="U241" s="160"/>
      <c r="V241" s="160"/>
      <c r="W241" s="160"/>
      <c r="X241" s="160"/>
      <c r="Y241" s="160"/>
      <c r="Z241" s="160"/>
      <c r="AA241" s="160"/>
      <c r="AB241" s="160"/>
      <c r="AC241" s="160"/>
      <c r="AD241" s="160"/>
      <c r="AE241" s="160"/>
    </row>
    <row r="242" spans="16:31" x14ac:dyDescent="0.25">
      <c r="P242" s="160"/>
      <c r="Q242" s="160"/>
      <c r="R242" s="160"/>
      <c r="S242" s="160"/>
      <c r="T242" s="160"/>
      <c r="U242" s="160"/>
      <c r="V242" s="160"/>
      <c r="W242" s="160"/>
      <c r="X242" s="160"/>
      <c r="Y242" s="160"/>
      <c r="Z242" s="160"/>
      <c r="AA242" s="160"/>
      <c r="AB242" s="160"/>
      <c r="AC242" s="160"/>
      <c r="AD242" s="160"/>
      <c r="AE242" s="160"/>
    </row>
    <row r="243" spans="16:31" x14ac:dyDescent="0.25">
      <c r="P243" s="160"/>
      <c r="Q243" s="160"/>
      <c r="R243" s="160"/>
      <c r="S243" s="160"/>
      <c r="T243" s="160"/>
      <c r="U243" s="160"/>
      <c r="V243" s="160"/>
      <c r="W243" s="160"/>
      <c r="X243" s="160"/>
      <c r="Y243" s="160"/>
      <c r="Z243" s="160"/>
      <c r="AA243" s="160"/>
      <c r="AB243" s="160"/>
      <c r="AC243" s="160"/>
      <c r="AD243" s="160"/>
      <c r="AE243" s="160"/>
    </row>
    <row r="244" spans="16:31" x14ac:dyDescent="0.25">
      <c r="P244" s="160"/>
      <c r="Q244" s="160"/>
      <c r="R244" s="160"/>
      <c r="S244" s="160"/>
      <c r="T244" s="160"/>
      <c r="U244" s="160"/>
      <c r="V244" s="160"/>
      <c r="W244" s="160"/>
      <c r="X244" s="160"/>
      <c r="Y244" s="160"/>
      <c r="Z244" s="160"/>
      <c r="AA244" s="160"/>
      <c r="AB244" s="160"/>
      <c r="AC244" s="160"/>
      <c r="AD244" s="160"/>
      <c r="AE244" s="160"/>
    </row>
    <row r="245" spans="16:31" x14ac:dyDescent="0.25">
      <c r="P245" s="160"/>
      <c r="Q245" s="160"/>
      <c r="R245" s="160"/>
      <c r="S245" s="160"/>
      <c r="T245" s="160"/>
      <c r="U245" s="160"/>
      <c r="V245" s="160"/>
      <c r="W245" s="160"/>
      <c r="X245" s="160"/>
      <c r="Y245" s="160"/>
      <c r="Z245" s="160"/>
      <c r="AA245" s="160"/>
      <c r="AB245" s="160"/>
      <c r="AC245" s="160"/>
      <c r="AD245" s="160"/>
      <c r="AE245" s="160"/>
    </row>
    <row r="246" spans="16:31" x14ac:dyDescent="0.25">
      <c r="P246" s="160"/>
      <c r="Q246" s="160"/>
      <c r="R246" s="160"/>
      <c r="S246" s="160"/>
      <c r="T246" s="160"/>
      <c r="U246" s="160"/>
      <c r="V246" s="160"/>
      <c r="W246" s="160"/>
      <c r="X246" s="160"/>
      <c r="Y246" s="160"/>
      <c r="Z246" s="160"/>
      <c r="AA246" s="160"/>
      <c r="AB246" s="160"/>
      <c r="AC246" s="160"/>
      <c r="AD246" s="160"/>
      <c r="AE246" s="160"/>
    </row>
    <row r="247" spans="16:31" x14ac:dyDescent="0.25">
      <c r="P247" s="160"/>
      <c r="Q247" s="160"/>
      <c r="R247" s="160"/>
      <c r="S247" s="160"/>
      <c r="T247" s="160"/>
      <c r="U247" s="160"/>
      <c r="V247" s="160"/>
      <c r="W247" s="160"/>
      <c r="X247" s="160"/>
      <c r="Y247" s="160"/>
      <c r="Z247" s="160"/>
      <c r="AA247" s="160"/>
      <c r="AB247" s="160"/>
      <c r="AC247" s="160"/>
      <c r="AD247" s="160"/>
      <c r="AE247" s="160"/>
    </row>
    <row r="248" spans="16:31" x14ac:dyDescent="0.25">
      <c r="P248" s="160"/>
      <c r="Q248" s="160"/>
      <c r="R248" s="160"/>
      <c r="S248" s="160"/>
      <c r="T248" s="160"/>
      <c r="U248" s="160"/>
      <c r="V248" s="160"/>
      <c r="W248" s="160"/>
      <c r="X248" s="160"/>
      <c r="Y248" s="160"/>
      <c r="Z248" s="160"/>
      <c r="AA248" s="160"/>
      <c r="AB248" s="160"/>
      <c r="AC248" s="160"/>
      <c r="AD248" s="160"/>
      <c r="AE248" s="160"/>
    </row>
    <row r="249" spans="16:31" x14ac:dyDescent="0.25">
      <c r="P249" s="160"/>
      <c r="Q249" s="160"/>
      <c r="R249" s="160"/>
      <c r="S249" s="160"/>
      <c r="T249" s="160"/>
      <c r="U249" s="160"/>
      <c r="V249" s="160"/>
      <c r="W249" s="160"/>
      <c r="X249" s="160"/>
      <c r="Y249" s="160"/>
      <c r="Z249" s="160"/>
      <c r="AA249" s="160"/>
      <c r="AB249" s="160"/>
      <c r="AC249" s="160"/>
      <c r="AD249" s="160"/>
      <c r="AE249" s="160"/>
    </row>
    <row r="250" spans="16:31" x14ac:dyDescent="0.25">
      <c r="P250" s="160"/>
      <c r="Q250" s="160"/>
      <c r="R250" s="160"/>
      <c r="S250" s="160"/>
      <c r="T250" s="160"/>
      <c r="U250" s="160"/>
      <c r="V250" s="160"/>
      <c r="W250" s="160"/>
      <c r="X250" s="160"/>
      <c r="Y250" s="160"/>
      <c r="Z250" s="160"/>
      <c r="AA250" s="160"/>
      <c r="AB250" s="160"/>
      <c r="AC250" s="160"/>
      <c r="AD250" s="160"/>
      <c r="AE250" s="160"/>
    </row>
    <row r="251" spans="16:31" x14ac:dyDescent="0.25">
      <c r="P251" s="160"/>
      <c r="Q251" s="160"/>
      <c r="R251" s="160"/>
      <c r="S251" s="160"/>
      <c r="T251" s="160"/>
      <c r="U251" s="160"/>
      <c r="V251" s="160"/>
      <c r="W251" s="160"/>
      <c r="X251" s="160"/>
      <c r="Y251" s="160"/>
      <c r="Z251" s="160"/>
      <c r="AA251" s="160"/>
      <c r="AB251" s="160"/>
      <c r="AC251" s="160"/>
      <c r="AD251" s="160"/>
      <c r="AE251" s="160"/>
    </row>
    <row r="252" spans="16:31" x14ac:dyDescent="0.25">
      <c r="P252" s="160"/>
      <c r="Q252" s="160"/>
      <c r="R252" s="160"/>
      <c r="S252" s="160"/>
      <c r="T252" s="160"/>
      <c r="U252" s="160"/>
      <c r="V252" s="160"/>
      <c r="W252" s="160"/>
      <c r="X252" s="160"/>
      <c r="Y252" s="160"/>
      <c r="Z252" s="160"/>
      <c r="AA252" s="160"/>
      <c r="AB252" s="160"/>
      <c r="AC252" s="160"/>
      <c r="AD252" s="160"/>
      <c r="AE252" s="160"/>
    </row>
    <row r="253" spans="16:31" x14ac:dyDescent="0.25">
      <c r="P253" s="160"/>
      <c r="Q253" s="160"/>
      <c r="R253" s="160"/>
      <c r="S253" s="160"/>
      <c r="T253" s="160"/>
      <c r="U253" s="160"/>
      <c r="V253" s="160"/>
      <c r="W253" s="160"/>
      <c r="X253" s="160"/>
      <c r="Y253" s="160"/>
      <c r="Z253" s="160"/>
      <c r="AA253" s="160"/>
      <c r="AB253" s="160"/>
      <c r="AC253" s="160"/>
      <c r="AD253" s="160"/>
      <c r="AE253" s="160"/>
    </row>
    <row r="254" spans="16:31" x14ac:dyDescent="0.25">
      <c r="P254" s="160"/>
      <c r="Q254" s="160"/>
      <c r="R254" s="160"/>
      <c r="S254" s="160"/>
      <c r="T254" s="160"/>
      <c r="U254" s="160"/>
      <c r="V254" s="160"/>
      <c r="W254" s="160"/>
      <c r="X254" s="160"/>
      <c r="Y254" s="160"/>
      <c r="Z254" s="160"/>
      <c r="AA254" s="160"/>
      <c r="AB254" s="160"/>
      <c r="AC254" s="160"/>
      <c r="AD254" s="160"/>
      <c r="AE254" s="160"/>
    </row>
    <row r="255" spans="16:31" x14ac:dyDescent="0.25">
      <c r="P255" s="160"/>
      <c r="Q255" s="160"/>
      <c r="R255" s="160"/>
      <c r="S255" s="160"/>
      <c r="T255" s="160"/>
      <c r="U255" s="160"/>
      <c r="V255" s="160"/>
      <c r="W255" s="160"/>
      <c r="X255" s="160"/>
      <c r="Y255" s="160"/>
      <c r="Z255" s="160"/>
      <c r="AA255" s="160"/>
      <c r="AB255" s="160"/>
      <c r="AC255" s="160"/>
      <c r="AD255" s="160"/>
      <c r="AE255" s="160"/>
    </row>
    <row r="256" spans="16:31" x14ac:dyDescent="0.25">
      <c r="P256" s="160"/>
      <c r="Q256" s="160"/>
      <c r="R256" s="160"/>
      <c r="S256" s="160"/>
      <c r="T256" s="160"/>
      <c r="U256" s="160"/>
      <c r="V256" s="160"/>
      <c r="W256" s="160"/>
      <c r="X256" s="160"/>
      <c r="Y256" s="160"/>
      <c r="Z256" s="160"/>
      <c r="AA256" s="160"/>
      <c r="AB256" s="160"/>
      <c r="AC256" s="160"/>
      <c r="AD256" s="160"/>
      <c r="AE256" s="160"/>
    </row>
    <row r="257" spans="16:31" x14ac:dyDescent="0.25">
      <c r="P257" s="160"/>
      <c r="Q257" s="160"/>
      <c r="R257" s="160"/>
      <c r="S257" s="160"/>
      <c r="T257" s="160"/>
      <c r="U257" s="160"/>
      <c r="V257" s="160"/>
      <c r="W257" s="160"/>
      <c r="X257" s="160"/>
      <c r="Y257" s="160"/>
      <c r="Z257" s="160"/>
      <c r="AA257" s="160"/>
      <c r="AB257" s="160"/>
      <c r="AC257" s="160"/>
      <c r="AD257" s="160"/>
      <c r="AE257" s="160"/>
    </row>
    <row r="258" spans="16:31" x14ac:dyDescent="0.25">
      <c r="P258" s="160"/>
      <c r="Q258" s="160"/>
      <c r="R258" s="160"/>
      <c r="S258" s="160"/>
      <c r="T258" s="160"/>
      <c r="U258" s="160"/>
      <c r="V258" s="160"/>
      <c r="W258" s="160"/>
      <c r="X258" s="160"/>
      <c r="Y258" s="160"/>
      <c r="Z258" s="160"/>
      <c r="AA258" s="160"/>
      <c r="AB258" s="160"/>
      <c r="AC258" s="160"/>
      <c r="AD258" s="160"/>
      <c r="AE258" s="160"/>
    </row>
    <row r="259" spans="16:31" x14ac:dyDescent="0.25">
      <c r="P259" s="160"/>
      <c r="Q259" s="160"/>
      <c r="R259" s="160"/>
      <c r="S259" s="160"/>
      <c r="T259" s="160"/>
      <c r="U259" s="160"/>
      <c r="V259" s="160"/>
      <c r="W259" s="160"/>
      <c r="X259" s="160"/>
      <c r="Y259" s="160"/>
      <c r="Z259" s="160"/>
      <c r="AA259" s="160"/>
      <c r="AB259" s="160"/>
      <c r="AC259" s="160"/>
      <c r="AD259" s="160"/>
      <c r="AE259" s="160"/>
    </row>
    <row r="260" spans="16:31" x14ac:dyDescent="0.25">
      <c r="P260" s="160"/>
      <c r="Q260" s="160"/>
      <c r="R260" s="160"/>
      <c r="S260" s="160"/>
      <c r="T260" s="160"/>
      <c r="U260" s="160"/>
      <c r="V260" s="160"/>
      <c r="W260" s="160"/>
      <c r="X260" s="160"/>
      <c r="Y260" s="160"/>
      <c r="Z260" s="160"/>
      <c r="AA260" s="160"/>
      <c r="AB260" s="160"/>
      <c r="AC260" s="160"/>
      <c r="AD260" s="160"/>
      <c r="AE260" s="160"/>
    </row>
    <row r="261" spans="16:31" x14ac:dyDescent="0.25">
      <c r="P261" s="160"/>
      <c r="Q261" s="160"/>
      <c r="R261" s="160"/>
      <c r="S261" s="160"/>
      <c r="T261" s="160"/>
      <c r="U261" s="160"/>
      <c r="V261" s="160"/>
      <c r="W261" s="160"/>
      <c r="X261" s="160"/>
      <c r="Y261" s="160"/>
      <c r="Z261" s="160"/>
      <c r="AA261" s="160"/>
      <c r="AB261" s="160"/>
      <c r="AC261" s="160"/>
      <c r="AD261" s="160"/>
      <c r="AE261" s="160"/>
    </row>
    <row r="262" spans="16:31" x14ac:dyDescent="0.25">
      <c r="P262" s="160"/>
      <c r="Q262" s="160"/>
      <c r="R262" s="160"/>
      <c r="S262" s="160"/>
      <c r="T262" s="160"/>
      <c r="U262" s="160"/>
      <c r="V262" s="160"/>
      <c r="W262" s="160"/>
      <c r="X262" s="160"/>
      <c r="Y262" s="160"/>
      <c r="Z262" s="160"/>
      <c r="AA262" s="160"/>
      <c r="AB262" s="160"/>
      <c r="AC262" s="160"/>
      <c r="AD262" s="160"/>
      <c r="AE262" s="160"/>
    </row>
    <row r="263" spans="16:31" x14ac:dyDescent="0.25">
      <c r="P263" s="160"/>
      <c r="Q263" s="160"/>
      <c r="R263" s="160"/>
      <c r="S263" s="160"/>
      <c r="T263" s="160"/>
      <c r="U263" s="160"/>
      <c r="V263" s="160"/>
      <c r="W263" s="160"/>
      <c r="X263" s="160"/>
      <c r="Y263" s="160"/>
      <c r="Z263" s="160"/>
      <c r="AA263" s="160"/>
      <c r="AB263" s="160"/>
      <c r="AC263" s="160"/>
      <c r="AD263" s="160"/>
      <c r="AE263" s="160"/>
    </row>
    <row r="264" spans="16:31" x14ac:dyDescent="0.25">
      <c r="P264" s="160"/>
      <c r="Q264" s="160"/>
      <c r="R264" s="160"/>
      <c r="S264" s="160"/>
      <c r="T264" s="160"/>
      <c r="U264" s="160"/>
      <c r="V264" s="160"/>
      <c r="W264" s="160"/>
      <c r="X264" s="160"/>
      <c r="Y264" s="160"/>
      <c r="Z264" s="160"/>
      <c r="AA264" s="160"/>
      <c r="AB264" s="160"/>
      <c r="AC264" s="160"/>
      <c r="AD264" s="160"/>
      <c r="AE264" s="160"/>
    </row>
    <row r="265" spans="16:31" x14ac:dyDescent="0.25">
      <c r="P265" s="160"/>
      <c r="Q265" s="160"/>
      <c r="R265" s="160"/>
      <c r="S265" s="160"/>
      <c r="T265" s="160"/>
      <c r="U265" s="160"/>
      <c r="V265" s="160"/>
      <c r="W265" s="160"/>
      <c r="X265" s="160"/>
      <c r="Y265" s="160"/>
      <c r="Z265" s="160"/>
      <c r="AA265" s="160"/>
      <c r="AB265" s="160"/>
      <c r="AC265" s="160"/>
      <c r="AD265" s="160"/>
      <c r="AE265" s="160"/>
    </row>
    <row r="266" spans="16:31" x14ac:dyDescent="0.25">
      <c r="P266" s="160"/>
      <c r="Q266" s="160"/>
      <c r="R266" s="160"/>
      <c r="S266" s="160"/>
      <c r="T266" s="160"/>
      <c r="U266" s="160"/>
      <c r="V266" s="160"/>
      <c r="W266" s="160"/>
      <c r="X266" s="160"/>
      <c r="Y266" s="160"/>
      <c r="Z266" s="160"/>
      <c r="AA266" s="160"/>
      <c r="AB266" s="160"/>
      <c r="AC266" s="160"/>
      <c r="AD266" s="160"/>
      <c r="AE266" s="160"/>
    </row>
    <row r="267" spans="16:31" x14ac:dyDescent="0.25">
      <c r="P267" s="160"/>
      <c r="Q267" s="160"/>
      <c r="R267" s="160"/>
      <c r="S267" s="160"/>
      <c r="T267" s="160"/>
      <c r="U267" s="160"/>
      <c r="V267" s="160"/>
      <c r="W267" s="160"/>
      <c r="X267" s="160"/>
      <c r="Y267" s="160"/>
      <c r="Z267" s="160"/>
      <c r="AA267" s="160"/>
      <c r="AB267" s="160"/>
      <c r="AC267" s="160"/>
      <c r="AD267" s="160"/>
      <c r="AE267" s="160"/>
    </row>
    <row r="268" spans="16:31" x14ac:dyDescent="0.25">
      <c r="P268" s="160"/>
      <c r="Q268" s="160"/>
      <c r="R268" s="160"/>
      <c r="S268" s="160"/>
      <c r="T268" s="160"/>
      <c r="U268" s="160"/>
      <c r="V268" s="160"/>
      <c r="W268" s="160"/>
      <c r="X268" s="160"/>
      <c r="Y268" s="160"/>
      <c r="Z268" s="160"/>
      <c r="AA268" s="160"/>
      <c r="AB268" s="160"/>
      <c r="AC268" s="160"/>
      <c r="AD268" s="160"/>
      <c r="AE268" s="160"/>
    </row>
    <row r="269" spans="16:31" x14ac:dyDescent="0.25">
      <c r="P269" s="160"/>
      <c r="Q269" s="160"/>
      <c r="R269" s="160"/>
      <c r="S269" s="160"/>
      <c r="T269" s="160"/>
      <c r="U269" s="160"/>
      <c r="V269" s="160"/>
      <c r="W269" s="160"/>
      <c r="X269" s="160"/>
      <c r="Y269" s="160"/>
      <c r="Z269" s="160"/>
      <c r="AA269" s="160"/>
      <c r="AB269" s="160"/>
      <c r="AC269" s="160"/>
      <c r="AD269" s="160"/>
      <c r="AE269" s="160"/>
    </row>
    <row r="270" spans="16:31" x14ac:dyDescent="0.25">
      <c r="P270" s="160"/>
      <c r="Q270" s="160"/>
      <c r="R270" s="160"/>
      <c r="S270" s="160"/>
      <c r="T270" s="160"/>
      <c r="U270" s="160"/>
      <c r="V270" s="160"/>
      <c r="W270" s="160"/>
      <c r="X270" s="160"/>
      <c r="Y270" s="160"/>
      <c r="Z270" s="160"/>
      <c r="AA270" s="160"/>
      <c r="AB270" s="160"/>
      <c r="AC270" s="160"/>
      <c r="AD270" s="160"/>
      <c r="AE270" s="160"/>
    </row>
    <row r="271" spans="16:31" x14ac:dyDescent="0.25">
      <c r="P271" s="160"/>
      <c r="Q271" s="160"/>
      <c r="R271" s="160"/>
      <c r="S271" s="160"/>
      <c r="T271" s="160"/>
      <c r="U271" s="160"/>
      <c r="V271" s="160"/>
      <c r="W271" s="160"/>
      <c r="X271" s="160"/>
      <c r="Y271" s="160"/>
      <c r="Z271" s="160"/>
      <c r="AA271" s="160"/>
      <c r="AB271" s="160"/>
      <c r="AC271" s="160"/>
      <c r="AD271" s="160"/>
      <c r="AE271" s="160"/>
    </row>
    <row r="272" spans="16:31" x14ac:dyDescent="0.25">
      <c r="P272" s="160"/>
      <c r="Q272" s="160"/>
      <c r="R272" s="160"/>
      <c r="S272" s="160"/>
      <c r="T272" s="160"/>
      <c r="U272" s="160"/>
      <c r="V272" s="160"/>
      <c r="W272" s="160"/>
      <c r="X272" s="160"/>
      <c r="Y272" s="160"/>
      <c r="Z272" s="160"/>
      <c r="AA272" s="160"/>
      <c r="AB272" s="160"/>
      <c r="AC272" s="160"/>
      <c r="AD272" s="160"/>
      <c r="AE272" s="160"/>
    </row>
    <row r="273" spans="16:31" x14ac:dyDescent="0.25">
      <c r="P273" s="160"/>
      <c r="Q273" s="160"/>
      <c r="R273" s="160"/>
      <c r="S273" s="160"/>
      <c r="T273" s="160"/>
      <c r="U273" s="160"/>
      <c r="V273" s="160"/>
      <c r="W273" s="160"/>
      <c r="X273" s="160"/>
      <c r="Y273" s="160"/>
      <c r="Z273" s="160"/>
      <c r="AA273" s="160"/>
      <c r="AB273" s="160"/>
      <c r="AC273" s="160"/>
      <c r="AD273" s="160"/>
      <c r="AE273" s="160"/>
    </row>
    <row r="274" spans="16:31" x14ac:dyDescent="0.25">
      <c r="P274" s="160"/>
      <c r="Q274" s="160"/>
      <c r="R274" s="160"/>
      <c r="S274" s="160"/>
      <c r="T274" s="160"/>
      <c r="U274" s="160"/>
      <c r="V274" s="160"/>
      <c r="W274" s="160"/>
      <c r="X274" s="160"/>
      <c r="Y274" s="160"/>
      <c r="Z274" s="160"/>
      <c r="AA274" s="160"/>
      <c r="AB274" s="160"/>
      <c r="AC274" s="160"/>
      <c r="AD274" s="160"/>
      <c r="AE274" s="160"/>
    </row>
    <row r="275" spans="16:31" x14ac:dyDescent="0.25">
      <c r="P275" s="160"/>
      <c r="Q275" s="160"/>
      <c r="R275" s="160"/>
      <c r="S275" s="160"/>
      <c r="T275" s="160"/>
      <c r="U275" s="160"/>
      <c r="V275" s="160"/>
      <c r="W275" s="160"/>
      <c r="X275" s="160"/>
      <c r="Y275" s="160"/>
      <c r="Z275" s="160"/>
      <c r="AA275" s="160"/>
      <c r="AB275" s="160"/>
      <c r="AC275" s="160"/>
      <c r="AD275" s="160"/>
      <c r="AE275" s="160"/>
    </row>
    <row r="276" spans="16:31" x14ac:dyDescent="0.25">
      <c r="P276" s="160"/>
      <c r="Q276" s="160"/>
      <c r="R276" s="160"/>
      <c r="S276" s="160"/>
      <c r="T276" s="160"/>
      <c r="U276" s="160"/>
      <c r="V276" s="160"/>
      <c r="W276" s="160"/>
      <c r="X276" s="160"/>
      <c r="Y276" s="160"/>
      <c r="Z276" s="160"/>
      <c r="AA276" s="160"/>
      <c r="AB276" s="160"/>
      <c r="AC276" s="160"/>
      <c r="AD276" s="160"/>
      <c r="AE276" s="160"/>
    </row>
    <row r="277" spans="16:31" x14ac:dyDescent="0.25">
      <c r="P277" s="160"/>
      <c r="Q277" s="160"/>
      <c r="R277" s="160"/>
      <c r="S277" s="160"/>
      <c r="T277" s="160"/>
      <c r="U277" s="160"/>
      <c r="V277" s="160"/>
      <c r="W277" s="160"/>
      <c r="X277" s="160"/>
      <c r="Y277" s="160"/>
      <c r="Z277" s="160"/>
      <c r="AA277" s="160"/>
      <c r="AB277" s="160"/>
      <c r="AC277" s="160"/>
      <c r="AD277" s="160"/>
      <c r="AE277" s="160"/>
    </row>
    <row r="278" spans="16:31" x14ac:dyDescent="0.25">
      <c r="P278" s="160"/>
      <c r="Q278" s="160"/>
      <c r="R278" s="160"/>
      <c r="S278" s="160"/>
      <c r="T278" s="160"/>
      <c r="U278" s="160"/>
      <c r="V278" s="160"/>
      <c r="W278" s="160"/>
      <c r="X278" s="160"/>
      <c r="Y278" s="160"/>
      <c r="Z278" s="160"/>
      <c r="AA278" s="160"/>
      <c r="AB278" s="160"/>
      <c r="AC278" s="160"/>
      <c r="AD278" s="160"/>
      <c r="AE278" s="160"/>
    </row>
    <row r="279" spans="16:31" x14ac:dyDescent="0.25">
      <c r="P279" s="160"/>
      <c r="Q279" s="160"/>
      <c r="R279" s="160"/>
      <c r="S279" s="160"/>
      <c r="T279" s="160"/>
      <c r="U279" s="160"/>
      <c r="V279" s="160"/>
      <c r="W279" s="160"/>
      <c r="X279" s="160"/>
      <c r="Y279" s="160"/>
      <c r="Z279" s="160"/>
      <c r="AA279" s="160"/>
      <c r="AB279" s="160"/>
      <c r="AC279" s="160"/>
      <c r="AD279" s="160"/>
      <c r="AE279" s="160"/>
    </row>
    <row r="280" spans="16:31" x14ac:dyDescent="0.25">
      <c r="P280" s="160"/>
      <c r="Q280" s="160"/>
      <c r="R280" s="160"/>
      <c r="S280" s="160"/>
      <c r="T280" s="160"/>
      <c r="U280" s="160"/>
      <c r="V280" s="160"/>
      <c r="W280" s="160"/>
      <c r="X280" s="160"/>
      <c r="Y280" s="160"/>
      <c r="Z280" s="160"/>
      <c r="AA280" s="160"/>
      <c r="AB280" s="160"/>
      <c r="AC280" s="160"/>
      <c r="AD280" s="160"/>
      <c r="AE280" s="160"/>
    </row>
    <row r="281" spans="16:31" x14ac:dyDescent="0.25">
      <c r="P281" s="160"/>
      <c r="Q281" s="160"/>
      <c r="R281" s="160"/>
      <c r="S281" s="160"/>
      <c r="T281" s="160"/>
      <c r="U281" s="160"/>
      <c r="V281" s="160"/>
      <c r="W281" s="160"/>
      <c r="X281" s="160"/>
      <c r="Y281" s="160"/>
      <c r="Z281" s="160"/>
      <c r="AA281" s="160"/>
      <c r="AB281" s="160"/>
      <c r="AC281" s="160"/>
      <c r="AD281" s="160"/>
      <c r="AE281" s="160"/>
    </row>
    <row r="282" spans="16:31" x14ac:dyDescent="0.25">
      <c r="P282" s="160"/>
      <c r="Q282" s="160"/>
      <c r="R282" s="160"/>
      <c r="S282" s="160"/>
      <c r="T282" s="160"/>
      <c r="U282" s="160"/>
      <c r="V282" s="160"/>
      <c r="W282" s="160"/>
      <c r="X282" s="160"/>
      <c r="Y282" s="160"/>
      <c r="Z282" s="160"/>
      <c r="AA282" s="160"/>
      <c r="AB282" s="160"/>
      <c r="AC282" s="160"/>
      <c r="AD282" s="160"/>
      <c r="AE282" s="160"/>
    </row>
    <row r="283" spans="16:31" x14ac:dyDescent="0.25">
      <c r="P283" s="160"/>
      <c r="Q283" s="160"/>
      <c r="R283" s="160"/>
      <c r="S283" s="160"/>
      <c r="T283" s="160"/>
      <c r="U283" s="160"/>
      <c r="V283" s="160"/>
      <c r="W283" s="160"/>
      <c r="X283" s="160"/>
      <c r="Y283" s="160"/>
      <c r="Z283" s="160"/>
      <c r="AA283" s="160"/>
      <c r="AB283" s="160"/>
      <c r="AC283" s="160"/>
      <c r="AD283" s="160"/>
      <c r="AE283" s="160"/>
    </row>
    <row r="284" spans="16:31" x14ac:dyDescent="0.25">
      <c r="P284" s="160"/>
      <c r="Q284" s="160"/>
      <c r="R284" s="160"/>
      <c r="S284" s="160"/>
      <c r="T284" s="160"/>
      <c r="U284" s="160"/>
      <c r="V284" s="160"/>
      <c r="W284" s="160"/>
      <c r="X284" s="160"/>
      <c r="Y284" s="160"/>
      <c r="Z284" s="160"/>
      <c r="AA284" s="160"/>
      <c r="AB284" s="160"/>
      <c r="AC284" s="160"/>
      <c r="AD284" s="160"/>
      <c r="AE284" s="160"/>
    </row>
    <row r="285" spans="16:31" x14ac:dyDescent="0.25">
      <c r="P285" s="160"/>
      <c r="Q285" s="160"/>
      <c r="R285" s="160"/>
      <c r="S285" s="160"/>
      <c r="T285" s="160"/>
      <c r="U285" s="160"/>
      <c r="V285" s="160"/>
      <c r="W285" s="160"/>
      <c r="X285" s="160"/>
      <c r="Y285" s="160"/>
      <c r="Z285" s="160"/>
      <c r="AA285" s="160"/>
      <c r="AB285" s="160"/>
      <c r="AC285" s="160"/>
      <c r="AD285" s="160"/>
      <c r="AE285" s="160"/>
    </row>
    <row r="286" spans="16:31" x14ac:dyDescent="0.25">
      <c r="P286" s="160"/>
      <c r="Q286" s="160"/>
      <c r="R286" s="160"/>
      <c r="S286" s="160"/>
      <c r="T286" s="160"/>
      <c r="U286" s="160"/>
      <c r="V286" s="160"/>
      <c r="W286" s="160"/>
      <c r="X286" s="160"/>
      <c r="Y286" s="160"/>
      <c r="Z286" s="160"/>
      <c r="AA286" s="160"/>
      <c r="AB286" s="160"/>
      <c r="AC286" s="160"/>
      <c r="AD286" s="160"/>
      <c r="AE286" s="160"/>
    </row>
    <row r="287" spans="16:31" x14ac:dyDescent="0.25">
      <c r="P287" s="160"/>
      <c r="Q287" s="160"/>
      <c r="R287" s="160"/>
      <c r="S287" s="160"/>
      <c r="T287" s="160"/>
      <c r="U287" s="160"/>
      <c r="V287" s="160"/>
      <c r="W287" s="160"/>
      <c r="X287" s="160"/>
      <c r="Y287" s="160"/>
      <c r="Z287" s="160"/>
      <c r="AA287" s="160"/>
      <c r="AB287" s="160"/>
      <c r="AC287" s="160"/>
      <c r="AD287" s="160"/>
      <c r="AE287" s="160"/>
    </row>
    <row r="288" spans="16:31" x14ac:dyDescent="0.25">
      <c r="P288" s="160"/>
      <c r="Q288" s="160"/>
      <c r="R288" s="160"/>
      <c r="S288" s="160"/>
      <c r="T288" s="160"/>
      <c r="U288" s="160"/>
      <c r="V288" s="160"/>
      <c r="W288" s="160"/>
      <c r="X288" s="160"/>
      <c r="Y288" s="160"/>
      <c r="Z288" s="160"/>
      <c r="AA288" s="160"/>
      <c r="AB288" s="160"/>
      <c r="AC288" s="160"/>
      <c r="AD288" s="160"/>
      <c r="AE288" s="160"/>
    </row>
    <row r="289" spans="16:31" x14ac:dyDescent="0.25">
      <c r="P289" s="160"/>
      <c r="Q289" s="160"/>
      <c r="R289" s="160"/>
      <c r="S289" s="160"/>
      <c r="T289" s="160"/>
      <c r="U289" s="160"/>
      <c r="V289" s="160"/>
      <c r="W289" s="160"/>
      <c r="X289" s="160"/>
      <c r="Y289" s="160"/>
      <c r="Z289" s="160"/>
      <c r="AA289" s="160"/>
      <c r="AB289" s="160"/>
      <c r="AC289" s="160"/>
      <c r="AD289" s="160"/>
      <c r="AE289" s="160"/>
    </row>
    <row r="290" spans="16:31" x14ac:dyDescent="0.25">
      <c r="P290" s="160"/>
      <c r="Q290" s="160"/>
      <c r="R290" s="160"/>
      <c r="S290" s="160"/>
      <c r="T290" s="160"/>
      <c r="U290" s="160"/>
      <c r="V290" s="160"/>
      <c r="W290" s="160"/>
      <c r="X290" s="160"/>
      <c r="Y290" s="160"/>
      <c r="Z290" s="160"/>
      <c r="AA290" s="160"/>
      <c r="AB290" s="160"/>
      <c r="AC290" s="160"/>
      <c r="AD290" s="160"/>
      <c r="AE290" s="160"/>
    </row>
    <row r="291" spans="16:31" x14ac:dyDescent="0.25">
      <c r="P291" s="160"/>
      <c r="Q291" s="160"/>
      <c r="R291" s="160"/>
      <c r="S291" s="160"/>
      <c r="T291" s="160"/>
      <c r="U291" s="160"/>
      <c r="V291" s="160"/>
      <c r="W291" s="160"/>
      <c r="X291" s="160"/>
      <c r="Y291" s="160"/>
      <c r="Z291" s="160"/>
      <c r="AA291" s="160"/>
      <c r="AB291" s="160"/>
      <c r="AC291" s="160"/>
      <c r="AD291" s="160"/>
      <c r="AE291" s="160"/>
    </row>
    <row r="292" spans="16:31" x14ac:dyDescent="0.25">
      <c r="P292" s="160"/>
      <c r="Q292" s="160"/>
      <c r="R292" s="160"/>
      <c r="S292" s="160"/>
      <c r="T292" s="160"/>
      <c r="U292" s="160"/>
      <c r="V292" s="160"/>
      <c r="W292" s="160"/>
      <c r="X292" s="160"/>
      <c r="Y292" s="160"/>
      <c r="Z292" s="160"/>
      <c r="AA292" s="160"/>
      <c r="AB292" s="160"/>
      <c r="AC292" s="160"/>
      <c r="AD292" s="160"/>
      <c r="AE292" s="160"/>
    </row>
    <row r="293" spans="16:31" x14ac:dyDescent="0.25">
      <c r="P293" s="160"/>
      <c r="Q293" s="160"/>
      <c r="R293" s="160"/>
      <c r="S293" s="160"/>
      <c r="T293" s="160"/>
      <c r="U293" s="160"/>
      <c r="V293" s="160"/>
      <c r="W293" s="160"/>
      <c r="X293" s="160"/>
      <c r="Y293" s="160"/>
      <c r="Z293" s="160"/>
      <c r="AA293" s="160"/>
      <c r="AB293" s="160"/>
      <c r="AC293" s="160"/>
      <c r="AD293" s="160"/>
      <c r="AE293" s="160"/>
    </row>
    <row r="294" spans="16:31" x14ac:dyDescent="0.25">
      <c r="P294" s="160"/>
      <c r="Q294" s="160"/>
      <c r="R294" s="160"/>
      <c r="S294" s="160"/>
      <c r="T294" s="160"/>
      <c r="U294" s="160"/>
      <c r="V294" s="160"/>
      <c r="W294" s="160"/>
      <c r="X294" s="160"/>
      <c r="Y294" s="160"/>
      <c r="Z294" s="160"/>
      <c r="AA294" s="160"/>
      <c r="AB294" s="160"/>
      <c r="AC294" s="160"/>
      <c r="AD294" s="160"/>
      <c r="AE294" s="160"/>
    </row>
    <row r="295" spans="16:31" x14ac:dyDescent="0.25">
      <c r="P295" s="160"/>
      <c r="Q295" s="160"/>
      <c r="R295" s="160"/>
      <c r="S295" s="160"/>
      <c r="T295" s="160"/>
      <c r="U295" s="160"/>
      <c r="V295" s="160"/>
      <c r="W295" s="160"/>
      <c r="X295" s="160"/>
      <c r="Y295" s="160"/>
      <c r="Z295" s="160"/>
      <c r="AA295" s="160"/>
      <c r="AB295" s="160"/>
      <c r="AC295" s="160"/>
      <c r="AD295" s="160"/>
      <c r="AE295" s="160"/>
    </row>
    <row r="296" spans="16:31" x14ac:dyDescent="0.25">
      <c r="P296" s="160"/>
      <c r="Q296" s="160"/>
      <c r="R296" s="160"/>
      <c r="S296" s="160"/>
      <c r="T296" s="160"/>
      <c r="U296" s="160"/>
      <c r="V296" s="160"/>
      <c r="W296" s="160"/>
      <c r="X296" s="160"/>
      <c r="Y296" s="160"/>
      <c r="Z296" s="160"/>
      <c r="AA296" s="160"/>
      <c r="AB296" s="160"/>
      <c r="AC296" s="160"/>
      <c r="AD296" s="160"/>
      <c r="AE296" s="160"/>
    </row>
    <row r="297" spans="16:31" x14ac:dyDescent="0.25">
      <c r="P297" s="160"/>
      <c r="Q297" s="160"/>
      <c r="R297" s="160"/>
      <c r="S297" s="160"/>
      <c r="T297" s="160"/>
      <c r="U297" s="160"/>
      <c r="V297" s="160"/>
      <c r="W297" s="160"/>
      <c r="X297" s="160"/>
      <c r="Y297" s="160"/>
      <c r="Z297" s="160"/>
      <c r="AA297" s="160"/>
      <c r="AB297" s="160"/>
      <c r="AC297" s="160"/>
      <c r="AD297" s="160"/>
      <c r="AE297" s="160"/>
    </row>
    <row r="298" spans="16:31" x14ac:dyDescent="0.25">
      <c r="P298" s="160"/>
      <c r="Q298" s="160"/>
      <c r="R298" s="160"/>
      <c r="S298" s="160"/>
      <c r="T298" s="160"/>
      <c r="U298" s="160"/>
      <c r="V298" s="160"/>
      <c r="W298" s="160"/>
      <c r="X298" s="160"/>
      <c r="Y298" s="160"/>
      <c r="Z298" s="160"/>
      <c r="AA298" s="160"/>
      <c r="AB298" s="160"/>
      <c r="AC298" s="160"/>
      <c r="AD298" s="160"/>
      <c r="AE298" s="160"/>
    </row>
    <row r="299" spans="16:31" x14ac:dyDescent="0.25">
      <c r="P299" s="160"/>
      <c r="Q299" s="160"/>
      <c r="R299" s="160"/>
      <c r="S299" s="160"/>
      <c r="T299" s="160"/>
      <c r="U299" s="160"/>
      <c r="V299" s="160"/>
      <c r="W299" s="160"/>
      <c r="X299" s="160"/>
      <c r="Y299" s="160"/>
      <c r="Z299" s="160"/>
      <c r="AA299" s="160"/>
      <c r="AB299" s="160"/>
      <c r="AC299" s="160"/>
      <c r="AD299" s="160"/>
      <c r="AE299" s="160"/>
    </row>
    <row r="300" spans="16:31" x14ac:dyDescent="0.25">
      <c r="P300" s="160"/>
      <c r="Q300" s="160"/>
      <c r="R300" s="160"/>
      <c r="S300" s="160"/>
      <c r="T300" s="160"/>
      <c r="U300" s="160"/>
      <c r="V300" s="160"/>
      <c r="W300" s="160"/>
      <c r="X300" s="160"/>
      <c r="Y300" s="160"/>
      <c r="Z300" s="160"/>
      <c r="AA300" s="160"/>
      <c r="AB300" s="160"/>
      <c r="AC300" s="160"/>
      <c r="AD300" s="160"/>
      <c r="AE300" s="160"/>
    </row>
    <row r="301" spans="16:31" x14ac:dyDescent="0.25">
      <c r="P301" s="160"/>
      <c r="Q301" s="160"/>
      <c r="R301" s="160"/>
      <c r="S301" s="160"/>
      <c r="T301" s="160"/>
      <c r="U301" s="160"/>
      <c r="V301" s="160"/>
      <c r="W301" s="160"/>
      <c r="X301" s="160"/>
      <c r="Y301" s="160"/>
      <c r="Z301" s="160"/>
      <c r="AA301" s="160"/>
      <c r="AB301" s="160"/>
      <c r="AC301" s="160"/>
      <c r="AD301" s="160"/>
      <c r="AE301" s="160"/>
    </row>
    <row r="302" spans="16:31" x14ac:dyDescent="0.25">
      <c r="P302" s="160"/>
      <c r="Q302" s="160"/>
      <c r="R302" s="160"/>
      <c r="S302" s="160"/>
      <c r="T302" s="160"/>
      <c r="U302" s="160"/>
      <c r="V302" s="160"/>
      <c r="W302" s="160"/>
      <c r="X302" s="160"/>
      <c r="Y302" s="160"/>
      <c r="Z302" s="160"/>
      <c r="AA302" s="160"/>
      <c r="AB302" s="160"/>
      <c r="AC302" s="160"/>
      <c r="AD302" s="160"/>
      <c r="AE302" s="160"/>
    </row>
    <row r="303" spans="16:31" x14ac:dyDescent="0.25">
      <c r="P303" s="160"/>
      <c r="Q303" s="160"/>
      <c r="R303" s="160"/>
      <c r="S303" s="160"/>
      <c r="T303" s="160"/>
      <c r="U303" s="160"/>
      <c r="V303" s="160"/>
      <c r="W303" s="160"/>
      <c r="X303" s="160"/>
      <c r="Y303" s="160"/>
      <c r="Z303" s="160"/>
      <c r="AA303" s="160"/>
      <c r="AB303" s="160"/>
      <c r="AC303" s="160"/>
      <c r="AD303" s="160"/>
      <c r="AE303" s="160"/>
    </row>
    <row r="304" spans="16:31" x14ac:dyDescent="0.25">
      <c r="P304" s="160"/>
      <c r="Q304" s="160"/>
      <c r="R304" s="160"/>
      <c r="S304" s="160"/>
      <c r="T304" s="160"/>
      <c r="U304" s="160"/>
      <c r="V304" s="160"/>
      <c r="W304" s="160"/>
      <c r="X304" s="160"/>
      <c r="Y304" s="160"/>
      <c r="Z304" s="160"/>
      <c r="AA304" s="160"/>
      <c r="AB304" s="160"/>
      <c r="AC304" s="160"/>
      <c r="AD304" s="160"/>
      <c r="AE304" s="160"/>
    </row>
    <row r="305" spans="16:31" x14ac:dyDescent="0.25">
      <c r="P305" s="160"/>
      <c r="Q305" s="160"/>
      <c r="R305" s="160"/>
      <c r="S305" s="160"/>
      <c r="T305" s="160"/>
      <c r="U305" s="160"/>
      <c r="V305" s="160"/>
      <c r="W305" s="160"/>
      <c r="X305" s="160"/>
      <c r="Y305" s="160"/>
      <c r="Z305" s="160"/>
      <c r="AA305" s="160"/>
      <c r="AB305" s="160"/>
      <c r="AC305" s="160"/>
      <c r="AD305" s="160"/>
      <c r="AE305" s="160"/>
    </row>
    <row r="306" spans="16:31" x14ac:dyDescent="0.25">
      <c r="P306" s="160"/>
      <c r="Q306" s="160"/>
      <c r="R306" s="160"/>
      <c r="S306" s="160"/>
      <c r="T306" s="160"/>
      <c r="U306" s="160"/>
      <c r="V306" s="160"/>
      <c r="W306" s="160"/>
      <c r="X306" s="160"/>
      <c r="Y306" s="160"/>
      <c r="Z306" s="160"/>
      <c r="AA306" s="160"/>
      <c r="AB306" s="160"/>
      <c r="AC306" s="160"/>
      <c r="AD306" s="160"/>
      <c r="AE306" s="160"/>
    </row>
    <row r="307" spans="16:31" x14ac:dyDescent="0.25">
      <c r="P307" s="160"/>
      <c r="Q307" s="160"/>
      <c r="R307" s="160"/>
      <c r="S307" s="160"/>
      <c r="T307" s="160"/>
      <c r="U307" s="160"/>
      <c r="V307" s="160"/>
      <c r="W307" s="160"/>
      <c r="X307" s="160"/>
      <c r="Y307" s="160"/>
      <c r="Z307" s="160"/>
      <c r="AA307" s="160"/>
      <c r="AB307" s="160"/>
      <c r="AC307" s="160"/>
      <c r="AD307" s="160"/>
      <c r="AE307" s="160"/>
    </row>
    <row r="308" spans="16:31" x14ac:dyDescent="0.25">
      <c r="P308" s="160"/>
      <c r="Q308" s="160"/>
      <c r="R308" s="160"/>
      <c r="S308" s="160"/>
      <c r="T308" s="160"/>
      <c r="U308" s="160"/>
      <c r="V308" s="160"/>
      <c r="W308" s="160"/>
      <c r="X308" s="160"/>
      <c r="Y308" s="160"/>
      <c r="Z308" s="160"/>
      <c r="AA308" s="160"/>
      <c r="AB308" s="160"/>
      <c r="AC308" s="160"/>
      <c r="AD308" s="160"/>
      <c r="AE308" s="160"/>
    </row>
    <row r="309" spans="16:31" x14ac:dyDescent="0.25">
      <c r="P309" s="160"/>
      <c r="Q309" s="160"/>
      <c r="R309" s="160"/>
      <c r="S309" s="160"/>
      <c r="T309" s="160"/>
      <c r="U309" s="160"/>
      <c r="V309" s="160"/>
      <c r="W309" s="160"/>
      <c r="X309" s="160"/>
      <c r="Y309" s="160"/>
      <c r="Z309" s="160"/>
      <c r="AA309" s="160"/>
      <c r="AB309" s="160"/>
      <c r="AC309" s="160"/>
      <c r="AD309" s="160"/>
      <c r="AE309" s="160"/>
    </row>
    <row r="310" spans="16:31" x14ac:dyDescent="0.25">
      <c r="P310" s="160"/>
      <c r="Q310" s="160"/>
      <c r="R310" s="160"/>
      <c r="S310" s="160"/>
      <c r="T310" s="160"/>
      <c r="U310" s="160"/>
      <c r="V310" s="160"/>
      <c r="W310" s="160"/>
      <c r="X310" s="160"/>
      <c r="Y310" s="160"/>
      <c r="Z310" s="160"/>
      <c r="AA310" s="160"/>
      <c r="AB310" s="160"/>
      <c r="AC310" s="160"/>
      <c r="AD310" s="160"/>
      <c r="AE310" s="160"/>
    </row>
    <row r="311" spans="16:31" x14ac:dyDescent="0.25">
      <c r="P311" s="160"/>
      <c r="Q311" s="160"/>
      <c r="R311" s="160"/>
      <c r="S311" s="160"/>
      <c r="T311" s="160"/>
      <c r="U311" s="160"/>
      <c r="V311" s="160"/>
      <c r="W311" s="160"/>
      <c r="X311" s="160"/>
      <c r="Y311" s="160"/>
      <c r="Z311" s="160"/>
      <c r="AA311" s="160"/>
      <c r="AB311" s="160"/>
      <c r="AC311" s="160"/>
      <c r="AD311" s="160"/>
      <c r="AE311" s="160"/>
    </row>
    <row r="312" spans="16:31" x14ac:dyDescent="0.25">
      <c r="P312" s="160"/>
      <c r="Q312" s="160"/>
      <c r="R312" s="160"/>
      <c r="S312" s="160"/>
      <c r="T312" s="160"/>
      <c r="U312" s="160"/>
      <c r="V312" s="160"/>
      <c r="W312" s="160"/>
      <c r="X312" s="160"/>
      <c r="Y312" s="160"/>
      <c r="Z312" s="160"/>
      <c r="AA312" s="160"/>
      <c r="AB312" s="160"/>
      <c r="AC312" s="160"/>
      <c r="AD312" s="160"/>
      <c r="AE312" s="160"/>
    </row>
    <row r="313" spans="16:31" x14ac:dyDescent="0.25">
      <c r="P313" s="160"/>
      <c r="Q313" s="160"/>
      <c r="R313" s="160"/>
      <c r="S313" s="160"/>
      <c r="T313" s="160"/>
      <c r="U313" s="160"/>
      <c r="V313" s="160"/>
      <c r="W313" s="160"/>
      <c r="X313" s="160"/>
      <c r="Y313" s="160"/>
      <c r="Z313" s="160"/>
      <c r="AA313" s="160"/>
      <c r="AB313" s="160"/>
      <c r="AC313" s="160"/>
      <c r="AD313" s="160"/>
      <c r="AE313" s="160"/>
    </row>
    <row r="314" spans="16:31" x14ac:dyDescent="0.25">
      <c r="P314" s="160"/>
      <c r="Q314" s="160"/>
      <c r="R314" s="160"/>
      <c r="S314" s="160"/>
      <c r="T314" s="160"/>
      <c r="U314" s="160"/>
      <c r="V314" s="160"/>
      <c r="W314" s="160"/>
      <c r="X314" s="160"/>
      <c r="Y314" s="160"/>
      <c r="Z314" s="160"/>
      <c r="AA314" s="160"/>
      <c r="AB314" s="160"/>
      <c r="AC314" s="160"/>
      <c r="AD314" s="160"/>
      <c r="AE314" s="160"/>
    </row>
    <row r="315" spans="16:31" x14ac:dyDescent="0.25">
      <c r="P315" s="160"/>
      <c r="Q315" s="160"/>
      <c r="R315" s="160"/>
      <c r="S315" s="160"/>
      <c r="T315" s="160"/>
      <c r="U315" s="160"/>
      <c r="V315" s="160"/>
      <c r="W315" s="160"/>
      <c r="X315" s="160"/>
      <c r="Y315" s="160"/>
      <c r="Z315" s="160"/>
      <c r="AA315" s="160"/>
      <c r="AB315" s="160"/>
      <c r="AC315" s="160"/>
      <c r="AD315" s="160"/>
      <c r="AE315" s="160"/>
    </row>
    <row r="316" spans="16:31" x14ac:dyDescent="0.25">
      <c r="P316" s="160"/>
      <c r="Q316" s="160"/>
      <c r="R316" s="160"/>
      <c r="S316" s="160"/>
      <c r="T316" s="160"/>
      <c r="U316" s="160"/>
      <c r="V316" s="160"/>
      <c r="W316" s="160"/>
      <c r="X316" s="160"/>
      <c r="Y316" s="160"/>
      <c r="Z316" s="160"/>
      <c r="AA316" s="160"/>
      <c r="AB316" s="160"/>
      <c r="AC316" s="160"/>
      <c r="AD316" s="160"/>
      <c r="AE316" s="160"/>
    </row>
    <row r="317" spans="16:31" x14ac:dyDescent="0.25">
      <c r="P317" s="160"/>
      <c r="Q317" s="160"/>
      <c r="R317" s="160"/>
      <c r="S317" s="160"/>
      <c r="T317" s="160"/>
      <c r="U317" s="160"/>
      <c r="V317" s="160"/>
      <c r="W317" s="160"/>
      <c r="X317" s="160"/>
      <c r="Y317" s="160"/>
      <c r="Z317" s="160"/>
      <c r="AA317" s="160"/>
      <c r="AB317" s="160"/>
      <c r="AC317" s="160"/>
      <c r="AD317" s="160"/>
      <c r="AE317" s="160"/>
    </row>
    <row r="318" spans="16:31" x14ac:dyDescent="0.25">
      <c r="P318" s="160"/>
      <c r="Q318" s="160"/>
      <c r="R318" s="160"/>
      <c r="S318" s="160"/>
      <c r="T318" s="160"/>
      <c r="U318" s="160"/>
      <c r="V318" s="160"/>
      <c r="W318" s="160"/>
      <c r="X318" s="160"/>
      <c r="Y318" s="160"/>
      <c r="Z318" s="160"/>
      <c r="AA318" s="160"/>
      <c r="AB318" s="160"/>
      <c r="AC318" s="160"/>
      <c r="AD318" s="160"/>
      <c r="AE318" s="160"/>
    </row>
    <row r="319" spans="16:31" x14ac:dyDescent="0.25">
      <c r="P319" s="160"/>
      <c r="Q319" s="160"/>
      <c r="R319" s="160"/>
      <c r="S319" s="160"/>
      <c r="T319" s="160"/>
      <c r="U319" s="160"/>
      <c r="V319" s="160"/>
      <c r="W319" s="160"/>
      <c r="X319" s="160"/>
      <c r="Y319" s="160"/>
      <c r="Z319" s="160"/>
      <c r="AA319" s="160"/>
      <c r="AB319" s="160"/>
      <c r="AC319" s="160"/>
      <c r="AD319" s="160"/>
      <c r="AE319" s="160"/>
    </row>
    <row r="320" spans="16:31" x14ac:dyDescent="0.25">
      <c r="P320" s="160"/>
      <c r="Q320" s="160"/>
      <c r="R320" s="160"/>
      <c r="S320" s="160"/>
      <c r="T320" s="160"/>
      <c r="U320" s="160"/>
      <c r="V320" s="160"/>
      <c r="W320" s="160"/>
      <c r="X320" s="160"/>
      <c r="Y320" s="160"/>
      <c r="Z320" s="160"/>
      <c r="AA320" s="160"/>
      <c r="AB320" s="160"/>
      <c r="AC320" s="160"/>
      <c r="AD320" s="160"/>
      <c r="AE320" s="160"/>
    </row>
    <row r="321" spans="16:31" x14ac:dyDescent="0.25">
      <c r="P321" s="160"/>
      <c r="Q321" s="160"/>
      <c r="R321" s="160"/>
      <c r="S321" s="160"/>
      <c r="T321" s="160"/>
      <c r="U321" s="160"/>
      <c r="V321" s="160"/>
      <c r="W321" s="160"/>
      <c r="X321" s="160"/>
      <c r="Y321" s="160"/>
      <c r="Z321" s="160"/>
      <c r="AA321" s="160"/>
      <c r="AB321" s="160"/>
      <c r="AC321" s="160"/>
      <c r="AD321" s="160"/>
      <c r="AE321" s="160"/>
    </row>
    <row r="322" spans="16:31" x14ac:dyDescent="0.25">
      <c r="P322" s="160"/>
      <c r="Q322" s="160"/>
      <c r="R322" s="160"/>
      <c r="S322" s="160"/>
      <c r="T322" s="160"/>
      <c r="U322" s="160"/>
      <c r="V322" s="160"/>
      <c r="W322" s="160"/>
      <c r="X322" s="160"/>
      <c r="Y322" s="160"/>
      <c r="Z322" s="160"/>
      <c r="AA322" s="160"/>
      <c r="AB322" s="160"/>
      <c r="AC322" s="160"/>
      <c r="AD322" s="160"/>
      <c r="AE322" s="160"/>
    </row>
    <row r="323" spans="16:31" x14ac:dyDescent="0.25">
      <c r="P323" s="160"/>
      <c r="Q323" s="160"/>
      <c r="R323" s="160"/>
      <c r="S323" s="160"/>
      <c r="T323" s="160"/>
      <c r="U323" s="160"/>
      <c r="V323" s="160"/>
      <c r="W323" s="160"/>
      <c r="X323" s="160"/>
      <c r="Y323" s="160"/>
      <c r="Z323" s="160"/>
      <c r="AA323" s="160"/>
      <c r="AB323" s="160"/>
      <c r="AC323" s="160"/>
      <c r="AD323" s="160"/>
      <c r="AE323" s="160"/>
    </row>
    <row r="324" spans="16:31" x14ac:dyDescent="0.25">
      <c r="P324" s="160"/>
      <c r="Q324" s="160"/>
      <c r="R324" s="160"/>
      <c r="S324" s="160"/>
      <c r="T324" s="160"/>
      <c r="U324" s="160"/>
      <c r="V324" s="160"/>
      <c r="W324" s="160"/>
      <c r="X324" s="160"/>
      <c r="Y324" s="160"/>
      <c r="Z324" s="160"/>
      <c r="AA324" s="160"/>
      <c r="AB324" s="160"/>
      <c r="AC324" s="160"/>
      <c r="AD324" s="160"/>
      <c r="AE324" s="160"/>
    </row>
    <row r="325" spans="16:31" x14ac:dyDescent="0.25">
      <c r="P325" s="160"/>
      <c r="Q325" s="160"/>
      <c r="R325" s="160"/>
      <c r="S325" s="160"/>
      <c r="T325" s="160"/>
      <c r="U325" s="160"/>
      <c r="V325" s="160"/>
      <c r="W325" s="160"/>
      <c r="X325" s="160"/>
      <c r="Y325" s="160"/>
      <c r="Z325" s="160"/>
      <c r="AA325" s="160"/>
      <c r="AB325" s="160"/>
      <c r="AC325" s="160"/>
      <c r="AD325" s="160"/>
      <c r="AE325" s="160"/>
    </row>
    <row r="326" spans="16:31" x14ac:dyDescent="0.25">
      <c r="P326" s="160"/>
      <c r="Q326" s="160"/>
      <c r="R326" s="160"/>
      <c r="S326" s="160"/>
      <c r="T326" s="160"/>
      <c r="U326" s="160"/>
      <c r="V326" s="160"/>
      <c r="W326" s="160"/>
      <c r="X326" s="160"/>
      <c r="Y326" s="160"/>
      <c r="Z326" s="160"/>
      <c r="AA326" s="160"/>
      <c r="AB326" s="160"/>
      <c r="AC326" s="160"/>
      <c r="AD326" s="160"/>
      <c r="AE326" s="160"/>
    </row>
    <row r="327" spans="16:31" x14ac:dyDescent="0.25">
      <c r="P327" s="160"/>
      <c r="Q327" s="160"/>
      <c r="R327" s="160"/>
      <c r="S327" s="160"/>
      <c r="T327" s="160"/>
      <c r="U327" s="160"/>
      <c r="V327" s="160"/>
      <c r="W327" s="160"/>
      <c r="X327" s="160"/>
      <c r="Y327" s="160"/>
      <c r="Z327" s="160"/>
      <c r="AA327" s="160"/>
      <c r="AB327" s="160"/>
      <c r="AC327" s="160"/>
      <c r="AD327" s="160"/>
      <c r="AE327" s="160"/>
    </row>
    <row r="328" spans="16:31" x14ac:dyDescent="0.25">
      <c r="P328" s="160"/>
      <c r="Q328" s="160"/>
      <c r="R328" s="160"/>
      <c r="S328" s="160"/>
      <c r="T328" s="160"/>
      <c r="U328" s="160"/>
      <c r="V328" s="160"/>
      <c r="W328" s="160"/>
      <c r="X328" s="160"/>
      <c r="Y328" s="160"/>
      <c r="Z328" s="160"/>
      <c r="AA328" s="160"/>
      <c r="AB328" s="160"/>
      <c r="AC328" s="160"/>
      <c r="AD328" s="160"/>
      <c r="AE328" s="160"/>
    </row>
    <row r="329" spans="16:31" x14ac:dyDescent="0.25">
      <c r="P329" s="160"/>
      <c r="Q329" s="160"/>
      <c r="R329" s="160"/>
      <c r="S329" s="160"/>
      <c r="T329" s="160"/>
      <c r="U329" s="160"/>
      <c r="V329" s="160"/>
      <c r="W329" s="160"/>
      <c r="X329" s="160"/>
      <c r="Y329" s="160"/>
      <c r="Z329" s="160"/>
      <c r="AA329" s="160"/>
      <c r="AB329" s="160"/>
      <c r="AC329" s="160"/>
      <c r="AD329" s="160"/>
      <c r="AE329" s="160"/>
    </row>
    <row r="330" spans="16:31" x14ac:dyDescent="0.25">
      <c r="P330" s="160"/>
      <c r="Q330" s="160"/>
      <c r="R330" s="160"/>
      <c r="S330" s="160"/>
      <c r="T330" s="160"/>
      <c r="U330" s="160"/>
      <c r="V330" s="160"/>
      <c r="W330" s="160"/>
      <c r="X330" s="160"/>
      <c r="Y330" s="160"/>
      <c r="Z330" s="160"/>
      <c r="AA330" s="160"/>
      <c r="AB330" s="160"/>
      <c r="AC330" s="160"/>
      <c r="AD330" s="160"/>
      <c r="AE330" s="160"/>
    </row>
    <row r="331" spans="16:31" x14ac:dyDescent="0.25">
      <c r="P331" s="160"/>
      <c r="Q331" s="160"/>
      <c r="R331" s="160"/>
      <c r="S331" s="160"/>
      <c r="T331" s="160"/>
      <c r="U331" s="160"/>
      <c r="V331" s="160"/>
      <c r="W331" s="160"/>
      <c r="X331" s="160"/>
      <c r="Y331" s="160"/>
      <c r="Z331" s="160"/>
      <c r="AA331" s="160"/>
      <c r="AB331" s="160"/>
      <c r="AC331" s="160"/>
      <c r="AD331" s="160"/>
      <c r="AE331" s="160"/>
    </row>
    <row r="332" spans="16:31" x14ac:dyDescent="0.25">
      <c r="P332" s="160"/>
      <c r="Q332" s="160"/>
      <c r="R332" s="160"/>
      <c r="S332" s="160"/>
      <c r="T332" s="160"/>
      <c r="U332" s="160"/>
      <c r="V332" s="160"/>
      <c r="W332" s="160"/>
      <c r="X332" s="160"/>
      <c r="Y332" s="160"/>
      <c r="Z332" s="160"/>
      <c r="AA332" s="160"/>
      <c r="AB332" s="160"/>
      <c r="AC332" s="160"/>
      <c r="AD332" s="160"/>
      <c r="AE332" s="160"/>
    </row>
    <row r="333" spans="16:31" x14ac:dyDescent="0.25">
      <c r="P333" s="160"/>
      <c r="Q333" s="160"/>
      <c r="R333" s="160"/>
      <c r="S333" s="160"/>
      <c r="T333" s="160"/>
      <c r="U333" s="160"/>
      <c r="V333" s="160"/>
      <c r="W333" s="160"/>
      <c r="X333" s="160"/>
      <c r="Y333" s="160"/>
      <c r="Z333" s="160"/>
      <c r="AA333" s="160"/>
      <c r="AB333" s="160"/>
      <c r="AC333" s="160"/>
      <c r="AD333" s="160"/>
      <c r="AE333" s="160"/>
    </row>
    <row r="334" spans="16:31" x14ac:dyDescent="0.25">
      <c r="P334" s="160"/>
      <c r="Q334" s="160"/>
      <c r="R334" s="160"/>
      <c r="S334" s="160"/>
      <c r="T334" s="160"/>
      <c r="U334" s="160"/>
      <c r="V334" s="160"/>
      <c r="W334" s="160"/>
      <c r="X334" s="160"/>
      <c r="Y334" s="160"/>
      <c r="Z334" s="160"/>
      <c r="AA334" s="160"/>
      <c r="AB334" s="160"/>
      <c r="AC334" s="160"/>
      <c r="AD334" s="160"/>
      <c r="AE334" s="160"/>
    </row>
    <row r="335" spans="16:31" x14ac:dyDescent="0.25">
      <c r="P335" s="160"/>
      <c r="Q335" s="160"/>
      <c r="R335" s="160"/>
      <c r="S335" s="160"/>
      <c r="T335" s="160"/>
      <c r="U335" s="160"/>
      <c r="V335" s="160"/>
      <c r="W335" s="160"/>
      <c r="X335" s="160"/>
      <c r="Y335" s="160"/>
      <c r="Z335" s="160"/>
      <c r="AA335" s="160"/>
      <c r="AB335" s="160"/>
      <c r="AC335" s="160"/>
      <c r="AD335" s="160"/>
      <c r="AE335" s="160"/>
    </row>
    <row r="336" spans="16:31" x14ac:dyDescent="0.25">
      <c r="P336" s="160"/>
      <c r="Q336" s="160"/>
      <c r="R336" s="160"/>
      <c r="S336" s="160"/>
      <c r="T336" s="160"/>
      <c r="U336" s="160"/>
      <c r="V336" s="160"/>
      <c r="W336" s="160"/>
      <c r="X336" s="160"/>
      <c r="Y336" s="160"/>
      <c r="Z336" s="160"/>
      <c r="AA336" s="160"/>
      <c r="AB336" s="160"/>
      <c r="AC336" s="160"/>
      <c r="AD336" s="160"/>
      <c r="AE336" s="160"/>
    </row>
    <row r="337" spans="16:31" x14ac:dyDescent="0.25">
      <c r="P337" s="160"/>
      <c r="Q337" s="160"/>
      <c r="R337" s="160"/>
      <c r="S337" s="160"/>
      <c r="T337" s="160"/>
      <c r="U337" s="160"/>
      <c r="V337" s="160"/>
      <c r="W337" s="160"/>
      <c r="X337" s="160"/>
      <c r="Y337" s="160"/>
      <c r="Z337" s="160"/>
      <c r="AA337" s="160"/>
      <c r="AB337" s="160"/>
      <c r="AC337" s="160"/>
      <c r="AD337" s="160"/>
      <c r="AE337" s="160"/>
    </row>
    <row r="338" spans="16:31" x14ac:dyDescent="0.25">
      <c r="P338" s="160"/>
      <c r="Q338" s="160"/>
      <c r="R338" s="160"/>
      <c r="S338" s="160"/>
      <c r="T338" s="160"/>
      <c r="U338" s="160"/>
      <c r="V338" s="160"/>
      <c r="W338" s="160"/>
      <c r="X338" s="160"/>
      <c r="Y338" s="160"/>
      <c r="Z338" s="160"/>
      <c r="AA338" s="160"/>
      <c r="AB338" s="160"/>
      <c r="AC338" s="160"/>
      <c r="AD338" s="160"/>
      <c r="AE338" s="160"/>
    </row>
    <row r="339" spans="16:31" x14ac:dyDescent="0.25">
      <c r="P339" s="160"/>
      <c r="Q339" s="160"/>
      <c r="R339" s="160"/>
      <c r="S339" s="160"/>
      <c r="T339" s="160"/>
      <c r="U339" s="160"/>
      <c r="V339" s="160"/>
      <c r="W339" s="160"/>
      <c r="X339" s="160"/>
      <c r="Y339" s="160"/>
      <c r="Z339" s="160"/>
      <c r="AA339" s="160"/>
      <c r="AB339" s="160"/>
      <c r="AC339" s="160"/>
      <c r="AD339" s="160"/>
      <c r="AE339" s="160"/>
    </row>
    <row r="340" spans="16:31" x14ac:dyDescent="0.25">
      <c r="P340" s="160"/>
      <c r="Q340" s="160"/>
      <c r="R340" s="160"/>
      <c r="S340" s="160"/>
      <c r="T340" s="160"/>
      <c r="U340" s="160"/>
      <c r="V340" s="160"/>
      <c r="W340" s="160"/>
      <c r="X340" s="160"/>
      <c r="Y340" s="160"/>
      <c r="Z340" s="160"/>
      <c r="AA340" s="160"/>
      <c r="AB340" s="160"/>
      <c r="AC340" s="160"/>
      <c r="AD340" s="160"/>
      <c r="AE340" s="160"/>
    </row>
    <row r="341" spans="16:31" x14ac:dyDescent="0.25">
      <c r="P341" s="160"/>
      <c r="Q341" s="160"/>
      <c r="R341" s="160"/>
      <c r="S341" s="160"/>
      <c r="T341" s="160"/>
      <c r="U341" s="160"/>
      <c r="V341" s="160"/>
      <c r="W341" s="160"/>
      <c r="X341" s="160"/>
      <c r="Y341" s="160"/>
      <c r="Z341" s="160"/>
      <c r="AA341" s="160"/>
      <c r="AB341" s="160"/>
      <c r="AC341" s="160"/>
      <c r="AD341" s="160"/>
      <c r="AE341" s="160"/>
    </row>
    <row r="342" spans="16:31" x14ac:dyDescent="0.25">
      <c r="P342" s="160"/>
      <c r="Q342" s="160"/>
      <c r="R342" s="160"/>
      <c r="S342" s="160"/>
      <c r="T342" s="160"/>
      <c r="U342" s="160"/>
      <c r="V342" s="160"/>
      <c r="W342" s="160"/>
      <c r="X342" s="160"/>
      <c r="Y342" s="160"/>
      <c r="Z342" s="160"/>
      <c r="AA342" s="160"/>
      <c r="AB342" s="160"/>
      <c r="AC342" s="160"/>
      <c r="AD342" s="160"/>
      <c r="AE342" s="160"/>
    </row>
    <row r="343" spans="16:31" x14ac:dyDescent="0.25">
      <c r="P343" s="160"/>
      <c r="Q343" s="160"/>
      <c r="R343" s="160"/>
      <c r="S343" s="160"/>
      <c r="T343" s="160"/>
      <c r="U343" s="160"/>
      <c r="V343" s="160"/>
      <c r="W343" s="160"/>
      <c r="X343" s="160"/>
      <c r="Y343" s="160"/>
      <c r="Z343" s="160"/>
      <c r="AA343" s="160"/>
      <c r="AB343" s="160"/>
      <c r="AC343" s="160"/>
      <c r="AD343" s="160"/>
      <c r="AE343" s="160"/>
    </row>
    <row r="344" spans="16:31" x14ac:dyDescent="0.25">
      <c r="P344" s="160"/>
      <c r="Q344" s="160"/>
      <c r="R344" s="160"/>
      <c r="S344" s="160"/>
      <c r="T344" s="160"/>
      <c r="U344" s="160"/>
      <c r="V344" s="160"/>
      <c r="W344" s="160"/>
      <c r="X344" s="160"/>
      <c r="Y344" s="160"/>
      <c r="Z344" s="160"/>
      <c r="AA344" s="160"/>
      <c r="AB344" s="160"/>
      <c r="AC344" s="160"/>
      <c r="AD344" s="160"/>
      <c r="AE344" s="160"/>
    </row>
    <row r="345" spans="16:31" x14ac:dyDescent="0.25">
      <c r="P345" s="160"/>
      <c r="Q345" s="160"/>
      <c r="R345" s="160"/>
      <c r="S345" s="160"/>
      <c r="T345" s="160"/>
      <c r="U345" s="160"/>
      <c r="V345" s="160"/>
      <c r="W345" s="160"/>
      <c r="X345" s="160"/>
      <c r="Y345" s="160"/>
      <c r="Z345" s="160"/>
      <c r="AA345" s="160"/>
    </row>
    <row r="346" spans="16:31" x14ac:dyDescent="0.25">
      <c r="P346" s="160"/>
      <c r="Q346" s="160"/>
      <c r="R346" s="160"/>
      <c r="S346" s="160"/>
      <c r="T346" s="160"/>
      <c r="U346" s="160"/>
      <c r="V346" s="160"/>
      <c r="W346" s="160"/>
      <c r="X346" s="160"/>
      <c r="Y346" s="160"/>
      <c r="Z346" s="160"/>
      <c r="AA346" s="160"/>
    </row>
    <row r="347" spans="16:31" x14ac:dyDescent="0.25">
      <c r="P347" s="160"/>
      <c r="Q347" s="160"/>
      <c r="R347" s="160"/>
      <c r="S347" s="160"/>
      <c r="T347" s="160"/>
      <c r="U347" s="160"/>
      <c r="V347" s="160"/>
      <c r="W347" s="160"/>
      <c r="X347" s="160"/>
      <c r="Y347" s="160"/>
      <c r="Z347" s="160"/>
      <c r="AA347" s="160"/>
    </row>
  </sheetData>
  <mergeCells count="46">
    <mergeCell ref="C96:Q102"/>
    <mergeCell ref="N94:O94"/>
    <mergeCell ref="D94:E94"/>
    <mergeCell ref="F94:G94"/>
    <mergeCell ref="H94:I94"/>
    <mergeCell ref="J94:K94"/>
    <mergeCell ref="L94:M94"/>
    <mergeCell ref="L9:M9"/>
    <mergeCell ref="D8:M8"/>
    <mergeCell ref="N9:P9"/>
    <mergeCell ref="D9:E9"/>
    <mergeCell ref="F9:G9"/>
    <mergeCell ref="H9:I9"/>
    <mergeCell ref="J9:K9"/>
    <mergeCell ref="N93:O93"/>
    <mergeCell ref="D93:E93"/>
    <mergeCell ref="F93:G93"/>
    <mergeCell ref="H93:I93"/>
    <mergeCell ref="J93:K93"/>
    <mergeCell ref="L93:M93"/>
    <mergeCell ref="N106:P106"/>
    <mergeCell ref="N114:O114"/>
    <mergeCell ref="L114:M114"/>
    <mergeCell ref="J114:K114"/>
    <mergeCell ref="D105:M105"/>
    <mergeCell ref="D106:E106"/>
    <mergeCell ref="F106:G106"/>
    <mergeCell ref="H106:I106"/>
    <mergeCell ref="J106:K106"/>
    <mergeCell ref="L106:M106"/>
    <mergeCell ref="H114:I114"/>
    <mergeCell ref="F114:G114"/>
    <mergeCell ref="D114:E114"/>
    <mergeCell ref="N117:P117"/>
    <mergeCell ref="D128:E128"/>
    <mergeCell ref="F128:G128"/>
    <mergeCell ref="H128:I128"/>
    <mergeCell ref="J128:K128"/>
    <mergeCell ref="L128:M128"/>
    <mergeCell ref="N128:O128"/>
    <mergeCell ref="D116:M116"/>
    <mergeCell ref="D117:E117"/>
    <mergeCell ref="F117:G117"/>
    <mergeCell ref="H117:I117"/>
    <mergeCell ref="J117:K117"/>
    <mergeCell ref="L117:M117"/>
  </mergeCells>
  <phoneticPr fontId="2" type="noConversion"/>
  <conditionalFormatting sqref="D93:M93 D94:O94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94:O94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08:P113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{B81DB44C-21D2-4B20-9222-95CE7F8CC8C9}</x14:id>
        </ext>
      </extLst>
    </cfRule>
  </conditionalFormatting>
  <conditionalFormatting sqref="D114:O114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{90D19D36-5332-4C52-BC4B-4B6255F0DBC0}</x14:id>
        </ext>
      </extLst>
    </cfRule>
  </conditionalFormatting>
  <conditionalFormatting sqref="Q92">
    <cfRule type="colorScale" priority="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19:P126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{A62F905F-984C-46C5-9B11-682E0515269B}</x14:id>
        </ext>
      </extLst>
    </cfRule>
  </conditionalFormatting>
  <conditionalFormatting sqref="Q11:Q91">
    <cfRule type="colorScale" priority="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1:Q92">
    <cfRule type="dataBar" priority="2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{6E98AA0F-5838-4DA1-A997-90CDCDEEC913}</x14:id>
        </ext>
      </extLst>
    </cfRule>
  </conditionalFormatting>
  <pageMargins left="0.7" right="0.7" top="0.75" bottom="0.75" header="0.3" footer="0.3"/>
  <pageSetup paperSize="9" orientation="portrait" r:id="rId1"/>
  <ignoredErrors>
    <ignoredError sqref="D133 E134" formula="1"/>
    <ignoredError sqref="N119:P126 P127 N127:O127 D128:O128 N108:P113 D114 D113:M113 N114 L114 J114 H114 F114 D108:M112 D120:M122 D127:M127 H119:M119 D124:M124 D123:M123 D119:G119 D126:M126 H125:M125 D125:G125" unlockedFormula="1"/>
    <ignoredError sqref="D74:I74 J74:M74 E138:H138" formulaRange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81DB44C-21D2-4B20-9222-95CE7F8CC8C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P108:P113</xm:sqref>
        </x14:conditionalFormatting>
        <x14:conditionalFormatting xmlns:xm="http://schemas.microsoft.com/office/excel/2006/main">
          <x14:cfRule type="dataBar" id="{90D19D36-5332-4C52-BC4B-4B6255F0DBC0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D114:O114</xm:sqref>
        </x14:conditionalFormatting>
        <x14:conditionalFormatting xmlns:xm="http://schemas.microsoft.com/office/excel/2006/main">
          <x14:cfRule type="dataBar" id="{A62F905F-984C-46C5-9B11-682E0515269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P119:P126</xm:sqref>
        </x14:conditionalFormatting>
        <x14:conditionalFormatting xmlns:xm="http://schemas.microsoft.com/office/excel/2006/main">
          <x14:cfRule type="dataBar" id="{6E98AA0F-5838-4DA1-A997-90CDCDEEC913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Q11:Q92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D90731-65C9-4F5C-B3A5-8C33C3A1CADD}">
  <dimension ref="E4:F10"/>
  <sheetViews>
    <sheetView topLeftCell="D1" zoomScaleNormal="100" workbookViewId="0">
      <selection activeCell="H12" sqref="H12"/>
    </sheetView>
  </sheetViews>
  <sheetFormatPr baseColWidth="10" defaultRowHeight="12" x14ac:dyDescent="0.25"/>
  <cols>
    <col min="1" max="3" width="11.42578125" style="235"/>
    <col min="4" max="4" width="22" style="235" customWidth="1"/>
    <col min="5" max="5" width="33" style="235" customWidth="1"/>
    <col min="6" max="6" width="21.7109375" style="235" customWidth="1"/>
    <col min="7" max="16384" width="11.42578125" style="235"/>
  </cols>
  <sheetData>
    <row r="4" spans="5:6" ht="16.5" customHeight="1" x14ac:dyDescent="0.25">
      <c r="E4" s="234" t="s">
        <v>230</v>
      </c>
      <c r="F4" s="234" t="s">
        <v>231</v>
      </c>
    </row>
    <row r="5" spans="5:6" ht="16.5" customHeight="1" x14ac:dyDescent="0.25">
      <c r="E5" s="236" t="s">
        <v>232</v>
      </c>
      <c r="F5" s="236"/>
    </row>
    <row r="6" spans="5:6" ht="16.5" customHeight="1" x14ac:dyDescent="0.25">
      <c r="E6" s="236" t="s">
        <v>233</v>
      </c>
      <c r="F6" s="236"/>
    </row>
    <row r="7" spans="5:6" ht="16.5" customHeight="1" x14ac:dyDescent="0.25">
      <c r="E7" s="236" t="s">
        <v>189</v>
      </c>
      <c r="F7" s="236"/>
    </row>
    <row r="8" spans="5:6" ht="16.5" customHeight="1" x14ac:dyDescent="0.25">
      <c r="E8" s="236" t="s">
        <v>67</v>
      </c>
      <c r="F8" s="236"/>
    </row>
    <row r="9" spans="5:6" ht="16.5" customHeight="1" x14ac:dyDescent="0.25">
      <c r="E9" s="236" t="s">
        <v>11</v>
      </c>
      <c r="F9" s="236">
        <v>470</v>
      </c>
    </row>
    <row r="10" spans="5:6" ht="16.5" customHeight="1" x14ac:dyDescent="0.25">
      <c r="E10" s="236" t="s">
        <v>135</v>
      </c>
      <c r="F10" s="236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7:S135"/>
  <sheetViews>
    <sheetView topLeftCell="A121" zoomScale="90" zoomScaleNormal="90" workbookViewId="0">
      <selection activeCell="Q123" sqref="Q123"/>
    </sheetView>
  </sheetViews>
  <sheetFormatPr baseColWidth="10" defaultRowHeight="15" outlineLevelRow="1" x14ac:dyDescent="0.25"/>
  <cols>
    <col min="1" max="1" width="11.42578125" style="144"/>
    <col min="2" max="2" width="32.5703125" style="144" customWidth="1"/>
    <col min="3" max="12" width="7.140625" style="269" customWidth="1"/>
    <col min="13" max="14" width="7.140625" style="144" customWidth="1"/>
    <col min="15" max="15" width="9.42578125" style="144" customWidth="1"/>
    <col min="16" max="16" width="9.28515625" style="144" customWidth="1"/>
    <col min="17" max="16384" width="11.42578125" style="144"/>
  </cols>
  <sheetData>
    <row r="7" spans="2:16" x14ac:dyDescent="0.25">
      <c r="C7" s="356" t="s">
        <v>266</v>
      </c>
      <c r="D7" s="364"/>
      <c r="E7" s="364"/>
      <c r="F7" s="364"/>
      <c r="G7" s="364"/>
      <c r="H7" s="364"/>
      <c r="I7" s="364"/>
      <c r="J7" s="364"/>
      <c r="K7" s="364"/>
      <c r="L7" s="364"/>
      <c r="M7" s="364"/>
      <c r="N7" s="357"/>
    </row>
    <row r="8" spans="2:16" x14ac:dyDescent="0.25">
      <c r="C8" s="356" t="s">
        <v>167</v>
      </c>
      <c r="D8" s="357"/>
      <c r="E8" s="356" t="s">
        <v>77</v>
      </c>
      <c r="F8" s="357"/>
      <c r="G8" s="356" t="s">
        <v>78</v>
      </c>
      <c r="H8" s="357"/>
      <c r="I8" s="356" t="s">
        <v>79</v>
      </c>
      <c r="J8" s="357"/>
      <c r="K8" s="356" t="s">
        <v>0</v>
      </c>
      <c r="L8" s="357"/>
      <c r="M8" s="356" t="s">
        <v>42</v>
      </c>
      <c r="N8" s="357"/>
    </row>
    <row r="9" spans="2:16" ht="15.75" x14ac:dyDescent="0.25">
      <c r="B9" s="256" t="s">
        <v>51</v>
      </c>
      <c r="C9" s="256" t="s">
        <v>2</v>
      </c>
      <c r="D9" s="256" t="s">
        <v>3</v>
      </c>
      <c r="E9" s="256" t="s">
        <v>2</v>
      </c>
      <c r="F9" s="256" t="s">
        <v>3</v>
      </c>
      <c r="G9" s="256" t="s">
        <v>2</v>
      </c>
      <c r="H9" s="256" t="s">
        <v>3</v>
      </c>
      <c r="I9" s="256" t="s">
        <v>2</v>
      </c>
      <c r="J9" s="256" t="s">
        <v>3</v>
      </c>
      <c r="K9" s="256" t="s">
        <v>2</v>
      </c>
      <c r="L9" s="256" t="s">
        <v>3</v>
      </c>
      <c r="M9" s="256" t="s">
        <v>2</v>
      </c>
      <c r="N9" s="256" t="s">
        <v>3</v>
      </c>
      <c r="O9" s="256" t="s">
        <v>7</v>
      </c>
      <c r="P9" s="292" t="s">
        <v>244</v>
      </c>
    </row>
    <row r="10" spans="2:16" x14ac:dyDescent="0.25">
      <c r="B10" s="191" t="s">
        <v>52</v>
      </c>
      <c r="C10" s="191">
        <f>SUM(C11:C17)</f>
        <v>97</v>
      </c>
      <c r="D10" s="191">
        <f t="shared" ref="D10:K10" si="0">SUM(D11:D17)</f>
        <v>105</v>
      </c>
      <c r="E10" s="191">
        <f t="shared" si="0"/>
        <v>129</v>
      </c>
      <c r="F10" s="191">
        <f t="shared" si="0"/>
        <v>112</v>
      </c>
      <c r="G10" s="191">
        <f t="shared" si="0"/>
        <v>381</v>
      </c>
      <c r="H10" s="191">
        <f t="shared" si="0"/>
        <v>440</v>
      </c>
      <c r="I10" s="191">
        <f t="shared" si="0"/>
        <v>670</v>
      </c>
      <c r="J10" s="191">
        <f>SUM(J11:J17)</f>
        <v>518</v>
      </c>
      <c r="K10" s="191">
        <f t="shared" si="0"/>
        <v>432</v>
      </c>
      <c r="L10" s="191">
        <f>SUM(L11:L17)</f>
        <v>443</v>
      </c>
      <c r="M10" s="208">
        <f>SUM(K10,I10,G10,E10,C10)</f>
        <v>1709</v>
      </c>
      <c r="N10" s="208">
        <f>SUM(L10,J10,H10,F10,D10)</f>
        <v>1618</v>
      </c>
      <c r="O10" s="208">
        <f t="shared" ref="O10:O16" si="1">SUM(M10:N10)</f>
        <v>3327</v>
      </c>
      <c r="P10" s="266">
        <f t="shared" ref="P10:P16" si="2">O10/$O$106*100</f>
        <v>16.515264333581534</v>
      </c>
    </row>
    <row r="11" spans="2:16" hidden="1" outlineLevel="1" x14ac:dyDescent="0.25">
      <c r="B11" s="10" t="s">
        <v>59</v>
      </c>
      <c r="C11" s="10">
        <f>'1.H.E.V.S'!C26</f>
        <v>0</v>
      </c>
      <c r="D11" s="10">
        <f>'1.H.E.V.S'!D26</f>
        <v>0</v>
      </c>
      <c r="E11" s="10">
        <f>'1.H.E.V.S'!E26</f>
        <v>0</v>
      </c>
      <c r="F11" s="10">
        <f>'1.H.E.V.S'!F26</f>
        <v>0</v>
      </c>
      <c r="G11" s="10">
        <f>'1.H.E.V.S'!G26</f>
        <v>0</v>
      </c>
      <c r="H11" s="10">
        <f>'1.H.E.V.S'!H26</f>
        <v>0</v>
      </c>
      <c r="I11" s="10">
        <f>'1.H.E.V.S'!I26</f>
        <v>0</v>
      </c>
      <c r="J11" s="10">
        <f>'1.H.E.V.S'!J26</f>
        <v>0</v>
      </c>
      <c r="K11" s="10">
        <f>'1.H.E.V.S'!K26</f>
        <v>0</v>
      </c>
      <c r="L11" s="10">
        <f>'1.H.E.V.S'!L26</f>
        <v>0</v>
      </c>
      <c r="M11" s="208">
        <f t="shared" ref="M11:M15" si="3">SUM(K11,I11,G11,E11,C11)</f>
        <v>0</v>
      </c>
      <c r="N11" s="208">
        <f t="shared" ref="N11:N15" si="4">SUM(L11,J11,H11,F11,D11)</f>
        <v>0</v>
      </c>
      <c r="O11" s="208">
        <f t="shared" si="1"/>
        <v>0</v>
      </c>
      <c r="P11" s="266">
        <f t="shared" si="2"/>
        <v>0</v>
      </c>
    </row>
    <row r="12" spans="2:16" hidden="1" outlineLevel="1" x14ac:dyDescent="0.25">
      <c r="B12" s="10" t="s">
        <v>60</v>
      </c>
      <c r="C12" s="10">
        <f>'2.RECREACIÓN'!D25</f>
        <v>95</v>
      </c>
      <c r="D12" s="10">
        <f>'2.RECREACIÓN'!E25</f>
        <v>105</v>
      </c>
      <c r="E12" s="10">
        <f>'2.RECREACIÓN'!F25</f>
        <v>63</v>
      </c>
      <c r="F12" s="10">
        <f>'2.RECREACIÓN'!G25</f>
        <v>37</v>
      </c>
      <c r="G12" s="10">
        <f>'2.RECREACIÓN'!H25</f>
        <v>15</v>
      </c>
      <c r="H12" s="10">
        <f>'2.RECREACIÓN'!I25</f>
        <v>7</v>
      </c>
      <c r="I12" s="10">
        <f>'2.RECREACIÓN'!J25</f>
        <v>2</v>
      </c>
      <c r="J12" s="10">
        <f>'2.RECREACIÓN'!K25</f>
        <v>3</v>
      </c>
      <c r="K12" s="10">
        <f>'2.RECREACIÓN'!L25</f>
        <v>44</v>
      </c>
      <c r="L12" s="10">
        <f>'2.RECREACIÓN'!M25</f>
        <v>83</v>
      </c>
      <c r="M12" s="208">
        <f t="shared" si="3"/>
        <v>219</v>
      </c>
      <c r="N12" s="208">
        <f t="shared" si="4"/>
        <v>235</v>
      </c>
      <c r="O12" s="208">
        <f t="shared" si="1"/>
        <v>454</v>
      </c>
      <c r="P12" s="266">
        <f t="shared" si="2"/>
        <v>2.2536609580541076</v>
      </c>
    </row>
    <row r="13" spans="2:16" hidden="1" outlineLevel="1" x14ac:dyDescent="0.25">
      <c r="B13" s="10" t="s">
        <v>61</v>
      </c>
      <c r="C13" s="10">
        <f>'3.ESCUELAS D'!F29</f>
        <v>0</v>
      </c>
      <c r="D13" s="10">
        <f>'3.ESCUELAS D'!G29</f>
        <v>0</v>
      </c>
      <c r="E13" s="10">
        <f>'3.ESCUELAS D'!H29</f>
        <v>0</v>
      </c>
      <c r="F13" s="10">
        <f>'3.ESCUELAS D'!I29</f>
        <v>0</v>
      </c>
      <c r="G13" s="10">
        <f>'3.ESCUELAS D'!J29</f>
        <v>0</v>
      </c>
      <c r="H13" s="10">
        <f>'3.ESCUELAS D'!K29</f>
        <v>0</v>
      </c>
      <c r="I13" s="10"/>
      <c r="J13" s="10"/>
      <c r="K13" s="10"/>
      <c r="L13" s="10"/>
      <c r="M13" s="208">
        <f t="shared" si="3"/>
        <v>0</v>
      </c>
      <c r="N13" s="208">
        <f t="shared" si="4"/>
        <v>0</v>
      </c>
      <c r="O13" s="208">
        <f t="shared" si="1"/>
        <v>0</v>
      </c>
      <c r="P13" s="266">
        <f t="shared" si="2"/>
        <v>0</v>
      </c>
    </row>
    <row r="14" spans="2:16" hidden="1" outlineLevel="1" x14ac:dyDescent="0.25">
      <c r="B14" s="10" t="s">
        <v>62</v>
      </c>
      <c r="C14" s="10">
        <f>'4.INTERCOLEGIADOS'!D85</f>
        <v>0</v>
      </c>
      <c r="D14" s="10">
        <f>'4.INTERCOLEGIADOS'!E85</f>
        <v>0</v>
      </c>
      <c r="E14" s="10">
        <f>'4.INTERCOLEGIADOS'!F85</f>
        <v>0</v>
      </c>
      <c r="F14" s="10">
        <f>'4.INTERCOLEGIADOS'!G85</f>
        <v>0</v>
      </c>
      <c r="G14" s="10">
        <f>'4.INTERCOLEGIADOS'!H85</f>
        <v>0</v>
      </c>
      <c r="H14" s="10">
        <f>'4.INTERCOLEGIADOS'!I85</f>
        <v>0</v>
      </c>
      <c r="I14" s="10"/>
      <c r="J14" s="10"/>
      <c r="K14" s="10"/>
      <c r="L14" s="10"/>
      <c r="M14" s="208">
        <f t="shared" si="3"/>
        <v>0</v>
      </c>
      <c r="N14" s="208">
        <f t="shared" si="4"/>
        <v>0</v>
      </c>
      <c r="O14" s="208">
        <f t="shared" si="1"/>
        <v>0</v>
      </c>
      <c r="P14" s="266">
        <f t="shared" si="2"/>
        <v>0</v>
      </c>
    </row>
    <row r="15" spans="2:16" ht="15.75" hidden="1" customHeight="1" outlineLevel="1" x14ac:dyDescent="0.25">
      <c r="B15" s="10" t="s">
        <v>219</v>
      </c>
      <c r="C15" s="10">
        <f>'5.DEPORTE A.'!E115+'5.DEPORTE A.'!F329</f>
        <v>2</v>
      </c>
      <c r="D15" s="10">
        <f>'5.DEPORTE A.'!F115+'5.DEPORTE A.'!G329</f>
        <v>0</v>
      </c>
      <c r="E15" s="10">
        <f>'5.DEPORTE A.'!G115+'5.DEPORTE A.'!H329</f>
        <v>63</v>
      </c>
      <c r="F15" s="10">
        <f>'5.DEPORTE A.'!H115+'5.DEPORTE A.'!I329</f>
        <v>74</v>
      </c>
      <c r="G15" s="10">
        <f>'5.DEPORTE A.'!I115+'5.DEPORTE A.'!J329</f>
        <v>127</v>
      </c>
      <c r="H15" s="10">
        <f>'5.DEPORTE A.'!J115+'5.DEPORTE A.'!K329</f>
        <v>77</v>
      </c>
      <c r="I15" s="10">
        <f>'5.DEPORTE A.'!K115+'5.DEPORTE A.'!L329</f>
        <v>145</v>
      </c>
      <c r="J15" s="10">
        <f>'5.DEPORTE A.'!L115+'5.DEPORTE A.'!M329</f>
        <v>43</v>
      </c>
      <c r="K15" s="10">
        <f>'5.DEPORTE A.'!M115+'5.DEPORTE A.'!N329</f>
        <v>8</v>
      </c>
      <c r="L15" s="10">
        <f>'5.DEPORTE A.'!N115+'5.DEPORTE A.'!O329</f>
        <v>4</v>
      </c>
      <c r="M15" s="208">
        <f t="shared" si="3"/>
        <v>345</v>
      </c>
      <c r="N15" s="208">
        <f t="shared" si="4"/>
        <v>198</v>
      </c>
      <c r="O15" s="208">
        <f t="shared" si="1"/>
        <v>543</v>
      </c>
      <c r="P15" s="266">
        <f t="shared" si="2"/>
        <v>2.6954579300074459</v>
      </c>
    </row>
    <row r="16" spans="2:16" ht="15.75" hidden="1" customHeight="1" outlineLevel="1" x14ac:dyDescent="0.25">
      <c r="B16" s="10" t="s">
        <v>220</v>
      </c>
      <c r="C16" s="10">
        <f>'6. DEPORTE S.C.'!C21</f>
        <v>0</v>
      </c>
      <c r="D16" s="10">
        <f>'6. DEPORTE S.C.'!D21</f>
        <v>0</v>
      </c>
      <c r="E16" s="10">
        <f>'6. DEPORTE S.C.'!E21</f>
        <v>3</v>
      </c>
      <c r="F16" s="10">
        <f>'6. DEPORTE S.C.'!F21</f>
        <v>1</v>
      </c>
      <c r="G16" s="10">
        <f>'6. DEPORTE S.C.'!G21</f>
        <v>2</v>
      </c>
      <c r="H16" s="10">
        <f>'6. DEPORTE S.C.'!H21</f>
        <v>0</v>
      </c>
      <c r="I16" s="10">
        <f>'6. DEPORTE S.C.'!I21</f>
        <v>12</v>
      </c>
      <c r="J16" s="10">
        <f>'6. DEPORTE S.C.'!J21</f>
        <v>16</v>
      </c>
      <c r="K16" s="10">
        <f>'6. DEPORTE S.C.'!K21</f>
        <v>4</v>
      </c>
      <c r="L16" s="10">
        <f>'6. DEPORTE S.C.'!L21</f>
        <v>2</v>
      </c>
      <c r="M16" s="208">
        <f t="shared" ref="M16" si="5">SUM(K16,I16,G16,E16,C16)</f>
        <v>21</v>
      </c>
      <c r="N16" s="208">
        <f t="shared" ref="N16" si="6">SUM(L16,J16,H16,F16,D16)</f>
        <v>19</v>
      </c>
      <c r="O16" s="208">
        <f t="shared" si="1"/>
        <v>40</v>
      </c>
      <c r="P16" s="266">
        <f t="shared" si="2"/>
        <v>0.19856043683296104</v>
      </c>
    </row>
    <row r="17" spans="2:16" ht="15.75" hidden="1" customHeight="1" outlineLevel="1" x14ac:dyDescent="0.25">
      <c r="B17" s="10" t="s">
        <v>308</v>
      </c>
      <c r="C17" s="10"/>
      <c r="D17" s="10"/>
      <c r="E17" s="10"/>
      <c r="F17" s="10"/>
      <c r="G17" s="11">
        <v>237</v>
      </c>
      <c r="H17" s="11">
        <v>356</v>
      </c>
      <c r="I17" s="11">
        <v>511</v>
      </c>
      <c r="J17" s="11">
        <v>456</v>
      </c>
      <c r="K17" s="11">
        <v>376</v>
      </c>
      <c r="L17" s="11">
        <v>354</v>
      </c>
      <c r="M17" s="208">
        <f t="shared" ref="M17:M80" si="7">SUM(K17,I17,G17,E17,C17)</f>
        <v>1124</v>
      </c>
      <c r="N17" s="208">
        <f t="shared" ref="N17:N80" si="8">SUM(L17,J17,H17,F17,D17)</f>
        <v>1166</v>
      </c>
      <c r="O17" s="208">
        <f t="shared" ref="O17:O80" si="9">SUM(M17:N17)</f>
        <v>2290</v>
      </c>
      <c r="P17" s="266">
        <f t="shared" ref="P17:P80" si="10">O17/$O$106*100</f>
        <v>11.367585008687019</v>
      </c>
    </row>
    <row r="18" spans="2:16" collapsed="1" x14ac:dyDescent="0.25">
      <c r="B18" s="191" t="s">
        <v>55</v>
      </c>
      <c r="C18" s="191">
        <f>SUM(C19:C25)</f>
        <v>11</v>
      </c>
      <c r="D18" s="191">
        <f t="shared" ref="D18:L18" si="11">SUM(D19:D25)</f>
        <v>9</v>
      </c>
      <c r="E18" s="191">
        <f t="shared" si="11"/>
        <v>42</v>
      </c>
      <c r="F18" s="191">
        <f t="shared" si="11"/>
        <v>35</v>
      </c>
      <c r="G18" s="191">
        <f t="shared" si="11"/>
        <v>31</v>
      </c>
      <c r="H18" s="191">
        <f t="shared" si="11"/>
        <v>18</v>
      </c>
      <c r="I18" s="191">
        <f t="shared" si="11"/>
        <v>39</v>
      </c>
      <c r="J18" s="191">
        <f t="shared" si="11"/>
        <v>120</v>
      </c>
      <c r="K18" s="191">
        <f t="shared" si="11"/>
        <v>27</v>
      </c>
      <c r="L18" s="191">
        <f t="shared" si="11"/>
        <v>45</v>
      </c>
      <c r="M18" s="208">
        <f t="shared" si="7"/>
        <v>150</v>
      </c>
      <c r="N18" s="208">
        <f t="shared" si="8"/>
        <v>227</v>
      </c>
      <c r="O18" s="208">
        <f t="shared" si="9"/>
        <v>377</v>
      </c>
      <c r="P18" s="266">
        <f t="shared" si="10"/>
        <v>1.8714321171506578</v>
      </c>
    </row>
    <row r="19" spans="2:16" hidden="1" outlineLevel="1" x14ac:dyDescent="0.25">
      <c r="B19" s="10" t="s">
        <v>59</v>
      </c>
      <c r="C19" s="10">
        <f>'1.H.E.V.S'!C35</f>
        <v>0</v>
      </c>
      <c r="D19" s="10">
        <f>'1.H.E.V.S'!D35</f>
        <v>0</v>
      </c>
      <c r="E19" s="10">
        <f>'1.H.E.V.S'!E35</f>
        <v>0</v>
      </c>
      <c r="F19" s="10">
        <f>'1.H.E.V.S'!F35</f>
        <v>1</v>
      </c>
      <c r="G19" s="10">
        <f>'1.H.E.V.S'!G35</f>
        <v>5</v>
      </c>
      <c r="H19" s="10">
        <f>'1.H.E.V.S'!H35</f>
        <v>5</v>
      </c>
      <c r="I19" s="10">
        <f>'1.H.E.V.S'!I35</f>
        <v>2</v>
      </c>
      <c r="J19" s="10">
        <f>'1.H.E.V.S'!J35</f>
        <v>46</v>
      </c>
      <c r="K19" s="10">
        <f>'1.H.E.V.S'!K35</f>
        <v>1</v>
      </c>
      <c r="L19" s="10">
        <f>'1.H.E.V.S'!L35</f>
        <v>10</v>
      </c>
      <c r="M19" s="208">
        <f t="shared" si="7"/>
        <v>8</v>
      </c>
      <c r="N19" s="208">
        <f t="shared" si="8"/>
        <v>62</v>
      </c>
      <c r="O19" s="208">
        <f t="shared" si="9"/>
        <v>70</v>
      </c>
      <c r="P19" s="266">
        <f t="shared" si="10"/>
        <v>0.34748076445768178</v>
      </c>
    </row>
    <row r="20" spans="2:16" hidden="1" outlineLevel="1" x14ac:dyDescent="0.25">
      <c r="B20" s="10" t="s">
        <v>60</v>
      </c>
      <c r="C20" s="10">
        <f>'2.RECREACIÓN'!D33</f>
        <v>0</v>
      </c>
      <c r="D20" s="10">
        <f>'2.RECREACIÓN'!E33</f>
        <v>0</v>
      </c>
      <c r="E20" s="10">
        <f>'2.RECREACIÓN'!F33</f>
        <v>30</v>
      </c>
      <c r="F20" s="10">
        <f>'2.RECREACIÓN'!G33</f>
        <v>25</v>
      </c>
      <c r="G20" s="10">
        <f>'2.RECREACIÓN'!H33</f>
        <v>0</v>
      </c>
      <c r="H20" s="10">
        <f>'2.RECREACIÓN'!I33</f>
        <v>0</v>
      </c>
      <c r="I20" s="10">
        <f>'2.RECREACIÓN'!J33</f>
        <v>0</v>
      </c>
      <c r="J20" s="10">
        <f>'2.RECREACIÓN'!K33</f>
        <v>0</v>
      </c>
      <c r="K20" s="10">
        <f>'2.RECREACIÓN'!L33</f>
        <v>0</v>
      </c>
      <c r="L20" s="10">
        <f>'2.RECREACIÓN'!M33</f>
        <v>0</v>
      </c>
      <c r="M20" s="208">
        <f t="shared" si="7"/>
        <v>30</v>
      </c>
      <c r="N20" s="208">
        <f t="shared" si="8"/>
        <v>25</v>
      </c>
      <c r="O20" s="208">
        <f t="shared" si="9"/>
        <v>55</v>
      </c>
      <c r="P20" s="266">
        <f t="shared" si="10"/>
        <v>0.27302060064532141</v>
      </c>
    </row>
    <row r="21" spans="2:16" hidden="1" outlineLevel="1" x14ac:dyDescent="0.25">
      <c r="B21" s="10" t="s">
        <v>61</v>
      </c>
      <c r="C21" s="10">
        <f>'3.ESCUELAS D'!F32</f>
        <v>11</v>
      </c>
      <c r="D21" s="10">
        <f>'3.ESCUELAS D'!G32</f>
        <v>9</v>
      </c>
      <c r="E21" s="10">
        <f>'3.ESCUELAS D'!H32</f>
        <v>12</v>
      </c>
      <c r="F21" s="10">
        <f>'3.ESCUELAS D'!I32</f>
        <v>8</v>
      </c>
      <c r="G21" s="10">
        <f>'3.ESCUELAS D'!J32</f>
        <v>0</v>
      </c>
      <c r="H21" s="10">
        <f>'3.ESCUELAS D'!K32</f>
        <v>0</v>
      </c>
      <c r="I21" s="10"/>
      <c r="J21" s="10"/>
      <c r="K21" s="10"/>
      <c r="L21" s="10"/>
      <c r="M21" s="208">
        <f t="shared" si="7"/>
        <v>23</v>
      </c>
      <c r="N21" s="208">
        <f t="shared" si="8"/>
        <v>17</v>
      </c>
      <c r="O21" s="208">
        <f t="shared" si="9"/>
        <v>40</v>
      </c>
      <c r="P21" s="266">
        <f t="shared" si="10"/>
        <v>0.19856043683296104</v>
      </c>
    </row>
    <row r="22" spans="2:16" hidden="1" outlineLevel="1" x14ac:dyDescent="0.25">
      <c r="B22" s="10" t="s">
        <v>62</v>
      </c>
      <c r="C22" s="10">
        <f>'4.INTERCOLEGIADOS'!D114</f>
        <v>0</v>
      </c>
      <c r="D22" s="10">
        <f>'4.INTERCOLEGIADOS'!E114</f>
        <v>0</v>
      </c>
      <c r="E22" s="10">
        <f>'4.INTERCOLEGIADOS'!F114</f>
        <v>0</v>
      </c>
      <c r="F22" s="10">
        <f>'4.INTERCOLEGIADOS'!G114</f>
        <v>0</v>
      </c>
      <c r="G22" s="10">
        <f>'4.INTERCOLEGIADOS'!H114</f>
        <v>0</v>
      </c>
      <c r="H22" s="10">
        <f>'4.INTERCOLEGIADOS'!I114</f>
        <v>0</v>
      </c>
      <c r="I22" s="10"/>
      <c r="J22" s="10"/>
      <c r="K22" s="10"/>
      <c r="L22" s="10"/>
      <c r="M22" s="208">
        <f t="shared" si="7"/>
        <v>0</v>
      </c>
      <c r="N22" s="208">
        <f t="shared" si="8"/>
        <v>0</v>
      </c>
      <c r="O22" s="208">
        <f t="shared" si="9"/>
        <v>0</v>
      </c>
      <c r="P22" s="266">
        <f t="shared" si="10"/>
        <v>0</v>
      </c>
    </row>
    <row r="23" spans="2:16" hidden="1" outlineLevel="1" x14ac:dyDescent="0.25">
      <c r="B23" s="10" t="s">
        <v>219</v>
      </c>
      <c r="C23" s="10">
        <f>'5.DEPORTE A.'!E132+'5.DEPORTE A.'!F340</f>
        <v>0</v>
      </c>
      <c r="D23" s="10">
        <f>'5.DEPORTE A.'!F132+'5.DEPORTE A.'!G340</f>
        <v>0</v>
      </c>
      <c r="E23" s="10">
        <f>'5.DEPORTE A.'!G132+'5.DEPORTE A.'!H340</f>
        <v>0</v>
      </c>
      <c r="F23" s="10">
        <f>'5.DEPORTE A.'!H132+'5.DEPORTE A.'!I340</f>
        <v>1</v>
      </c>
      <c r="G23" s="10">
        <f>'5.DEPORTE A.'!I132+'5.DEPORTE A.'!J340</f>
        <v>3</v>
      </c>
      <c r="H23" s="10">
        <f>'5.DEPORTE A.'!J132+'5.DEPORTE A.'!K340</f>
        <v>0</v>
      </c>
      <c r="I23" s="10">
        <f>'5.DEPORTE A.'!K132+'5.DEPORTE A.'!L340</f>
        <v>2</v>
      </c>
      <c r="J23" s="10">
        <f>'5.DEPORTE A.'!L132+'5.DEPORTE A.'!M340</f>
        <v>0</v>
      </c>
      <c r="K23" s="10">
        <f>'5.DEPORTE A.'!M132+'5.DEPORTE A.'!N340</f>
        <v>0</v>
      </c>
      <c r="L23" s="10">
        <f>'5.DEPORTE A.'!N132+'5.DEPORTE A.'!O340</f>
        <v>0</v>
      </c>
      <c r="M23" s="208">
        <f t="shared" si="7"/>
        <v>5</v>
      </c>
      <c r="N23" s="208">
        <f t="shared" si="8"/>
        <v>1</v>
      </c>
      <c r="O23" s="208">
        <f t="shared" si="9"/>
        <v>6</v>
      </c>
      <c r="P23" s="266">
        <f t="shared" si="10"/>
        <v>2.9784065524944156E-2</v>
      </c>
    </row>
    <row r="24" spans="2:16" hidden="1" outlineLevel="1" x14ac:dyDescent="0.25">
      <c r="B24" s="10" t="s">
        <v>220</v>
      </c>
      <c r="C24" s="10">
        <f>'6. DEPORTE S.C.'!C26</f>
        <v>0</v>
      </c>
      <c r="D24" s="10">
        <f>'6. DEPORTE S.C.'!D26</f>
        <v>0</v>
      </c>
      <c r="E24" s="10">
        <f>'6. DEPORTE S.C.'!E26</f>
        <v>0</v>
      </c>
      <c r="F24" s="10">
        <f>'6. DEPORTE S.C.'!F26</f>
        <v>0</v>
      </c>
      <c r="G24" s="10">
        <f>'6. DEPORTE S.C.'!G26</f>
        <v>13</v>
      </c>
      <c r="H24" s="10">
        <f>'6. DEPORTE S.C.'!H26</f>
        <v>3</v>
      </c>
      <c r="I24" s="10">
        <f>'6. DEPORTE S.C.'!I26</f>
        <v>13</v>
      </c>
      <c r="J24" s="10">
        <f>'6. DEPORTE S.C.'!J26</f>
        <v>54</v>
      </c>
      <c r="K24" s="10">
        <f>'6. DEPORTE S.C.'!K26</f>
        <v>6</v>
      </c>
      <c r="L24" s="10">
        <f>'6. DEPORTE S.C.'!L26</f>
        <v>15</v>
      </c>
      <c r="M24" s="208">
        <f t="shared" si="7"/>
        <v>32</v>
      </c>
      <c r="N24" s="208">
        <f t="shared" si="8"/>
        <v>72</v>
      </c>
      <c r="O24" s="208">
        <f t="shared" si="9"/>
        <v>104</v>
      </c>
      <c r="P24" s="266">
        <f t="shared" si="10"/>
        <v>0.51625713576569865</v>
      </c>
    </row>
    <row r="25" spans="2:16" hidden="1" outlineLevel="1" x14ac:dyDescent="0.25">
      <c r="B25" s="10" t="s">
        <v>308</v>
      </c>
      <c r="C25" s="10"/>
      <c r="D25" s="10"/>
      <c r="E25" s="10"/>
      <c r="F25" s="10"/>
      <c r="G25" s="10">
        <v>10</v>
      </c>
      <c r="H25" s="10">
        <v>10</v>
      </c>
      <c r="I25" s="10">
        <v>22</v>
      </c>
      <c r="J25" s="10">
        <v>20</v>
      </c>
      <c r="K25" s="10">
        <v>20</v>
      </c>
      <c r="L25" s="10">
        <v>20</v>
      </c>
      <c r="M25" s="208">
        <f t="shared" si="7"/>
        <v>52</v>
      </c>
      <c r="N25" s="208">
        <f t="shared" si="8"/>
        <v>50</v>
      </c>
      <c r="O25" s="208">
        <f t="shared" si="9"/>
        <v>102</v>
      </c>
      <c r="P25" s="266">
        <f t="shared" si="10"/>
        <v>0.50632911392405067</v>
      </c>
    </row>
    <row r="26" spans="2:16" collapsed="1" x14ac:dyDescent="0.25">
      <c r="B26" s="191" t="s">
        <v>4</v>
      </c>
      <c r="C26" s="191">
        <f>SUM(C27:C33)</f>
        <v>84</v>
      </c>
      <c r="D26" s="191">
        <f t="shared" ref="D26:L26" si="12">SUM(D27:D33)</f>
        <v>68</v>
      </c>
      <c r="E26" s="191">
        <f t="shared" si="12"/>
        <v>578</v>
      </c>
      <c r="F26" s="191">
        <f t="shared" si="12"/>
        <v>481</v>
      </c>
      <c r="G26" s="191">
        <f t="shared" si="12"/>
        <v>356</v>
      </c>
      <c r="H26" s="191">
        <f t="shared" si="12"/>
        <v>242</v>
      </c>
      <c r="I26" s="191">
        <f t="shared" si="12"/>
        <v>398</v>
      </c>
      <c r="J26" s="191">
        <f t="shared" si="12"/>
        <v>649</v>
      </c>
      <c r="K26" s="191">
        <f t="shared" si="12"/>
        <v>77</v>
      </c>
      <c r="L26" s="191">
        <f t="shared" si="12"/>
        <v>110</v>
      </c>
      <c r="M26" s="208">
        <f t="shared" si="7"/>
        <v>1493</v>
      </c>
      <c r="N26" s="208">
        <f t="shared" si="8"/>
        <v>1550</v>
      </c>
      <c r="O26" s="208">
        <f t="shared" si="9"/>
        <v>3043</v>
      </c>
      <c r="P26" s="266">
        <f t="shared" si="10"/>
        <v>15.105485232067512</v>
      </c>
    </row>
    <row r="27" spans="2:16" hidden="1" outlineLevel="1" x14ac:dyDescent="0.25">
      <c r="B27" s="10" t="s">
        <v>59</v>
      </c>
      <c r="C27" s="10">
        <f>'1.H.E.V.S'!C44</f>
        <v>0</v>
      </c>
      <c r="D27" s="10">
        <f>'1.H.E.V.S'!D44</f>
        <v>2</v>
      </c>
      <c r="E27" s="10">
        <f>'1.H.E.V.S'!E44</f>
        <v>0</v>
      </c>
      <c r="F27" s="10">
        <f>'1.H.E.V.S'!F44</f>
        <v>5</v>
      </c>
      <c r="G27" s="10">
        <f>'1.H.E.V.S'!G44</f>
        <v>11</v>
      </c>
      <c r="H27" s="10">
        <f>'1.H.E.V.S'!H44</f>
        <v>45</v>
      </c>
      <c r="I27" s="10">
        <f>'1.H.E.V.S'!I44</f>
        <v>55</v>
      </c>
      <c r="J27" s="10">
        <f>'1.H.E.V.S'!J44</f>
        <v>322</v>
      </c>
      <c r="K27" s="10">
        <f>'1.H.E.V.S'!K44</f>
        <v>13</v>
      </c>
      <c r="L27" s="10">
        <f>'1.H.E.V.S'!L44</f>
        <v>48</v>
      </c>
      <c r="M27" s="208">
        <f t="shared" si="7"/>
        <v>79</v>
      </c>
      <c r="N27" s="208">
        <f t="shared" si="8"/>
        <v>422</v>
      </c>
      <c r="O27" s="208">
        <f t="shared" si="9"/>
        <v>501</v>
      </c>
      <c r="P27" s="266">
        <f t="shared" si="10"/>
        <v>2.486969471332837</v>
      </c>
    </row>
    <row r="28" spans="2:16" hidden="1" outlineLevel="1" x14ac:dyDescent="0.25">
      <c r="B28" s="10" t="s">
        <v>60</v>
      </c>
      <c r="C28" s="10">
        <f>'2.RECREACIÓN'!D41</f>
        <v>80</v>
      </c>
      <c r="D28" s="10">
        <f>'2.RECREACIÓN'!E41</f>
        <v>66</v>
      </c>
      <c r="E28" s="10">
        <f>'2.RECREACIÓN'!F41</f>
        <v>25</v>
      </c>
      <c r="F28" s="10">
        <f>'2.RECREACIÓN'!G41</f>
        <v>36</v>
      </c>
      <c r="G28" s="10">
        <f>'2.RECREACIÓN'!H41</f>
        <v>31</v>
      </c>
      <c r="H28" s="10">
        <f>'2.RECREACIÓN'!I41</f>
        <v>24</v>
      </c>
      <c r="I28" s="10">
        <f>'2.RECREACIÓN'!J41</f>
        <v>51</v>
      </c>
      <c r="J28" s="10">
        <f>'2.RECREACIÓN'!K41</f>
        <v>33</v>
      </c>
      <c r="K28" s="10">
        <f>'2.RECREACIÓN'!L41</f>
        <v>14</v>
      </c>
      <c r="L28" s="10">
        <f>'2.RECREACIÓN'!M41</f>
        <v>42</v>
      </c>
      <c r="M28" s="208">
        <f t="shared" si="7"/>
        <v>201</v>
      </c>
      <c r="N28" s="208">
        <f t="shared" si="8"/>
        <v>201</v>
      </c>
      <c r="O28" s="208">
        <f t="shared" si="9"/>
        <v>402</v>
      </c>
      <c r="P28" s="266">
        <f t="shared" si="10"/>
        <v>1.9955323901712583</v>
      </c>
    </row>
    <row r="29" spans="2:16" hidden="1" outlineLevel="1" x14ac:dyDescent="0.25">
      <c r="B29" s="10" t="s">
        <v>61</v>
      </c>
      <c r="C29" s="10">
        <f>'3.ESCUELAS D'!F34</f>
        <v>0</v>
      </c>
      <c r="D29" s="10">
        <f>'3.ESCUELAS D'!G34</f>
        <v>0</v>
      </c>
      <c r="E29" s="10">
        <f>'3.ESCUELAS D'!H34</f>
        <v>0</v>
      </c>
      <c r="F29" s="10">
        <f>'3.ESCUELAS D'!I34</f>
        <v>0</v>
      </c>
      <c r="G29" s="10">
        <f>'3.ESCUELAS D'!J34</f>
        <v>0</v>
      </c>
      <c r="H29" s="10">
        <f>'3.ESCUELAS D'!K34</f>
        <v>0</v>
      </c>
      <c r="I29" s="10"/>
      <c r="J29" s="10"/>
      <c r="K29" s="10"/>
      <c r="L29" s="10"/>
      <c r="M29" s="208">
        <f t="shared" si="7"/>
        <v>0</v>
      </c>
      <c r="N29" s="208">
        <f t="shared" si="8"/>
        <v>0</v>
      </c>
      <c r="O29" s="208">
        <f t="shared" si="9"/>
        <v>0</v>
      </c>
      <c r="P29" s="266">
        <f t="shared" si="10"/>
        <v>0</v>
      </c>
    </row>
    <row r="30" spans="2:16" hidden="1" outlineLevel="1" x14ac:dyDescent="0.25">
      <c r="B30" s="10" t="s">
        <v>62</v>
      </c>
      <c r="C30" s="10">
        <f>'4.INTERCOLEGIADOS'!D143</f>
        <v>0</v>
      </c>
      <c r="D30" s="10">
        <f>'4.INTERCOLEGIADOS'!E143</f>
        <v>0</v>
      </c>
      <c r="E30" s="10">
        <f>'4.INTERCOLEGIADOS'!F143</f>
        <v>542</v>
      </c>
      <c r="F30" s="10">
        <f>'4.INTERCOLEGIADOS'!G143</f>
        <v>429</v>
      </c>
      <c r="G30" s="10">
        <f>'4.INTERCOLEGIADOS'!H143</f>
        <v>186</v>
      </c>
      <c r="H30" s="10">
        <f>'4.INTERCOLEGIADOS'!I143</f>
        <v>54</v>
      </c>
      <c r="I30" s="10"/>
      <c r="J30" s="10"/>
      <c r="K30" s="10"/>
      <c r="L30" s="10"/>
      <c r="M30" s="208">
        <f t="shared" si="7"/>
        <v>728</v>
      </c>
      <c r="N30" s="208">
        <f t="shared" si="8"/>
        <v>483</v>
      </c>
      <c r="O30" s="208">
        <f t="shared" si="9"/>
        <v>1211</v>
      </c>
      <c r="P30" s="266">
        <f t="shared" si="10"/>
        <v>6.0114172251178957</v>
      </c>
    </row>
    <row r="31" spans="2:16" hidden="1" outlineLevel="1" x14ac:dyDescent="0.25">
      <c r="B31" s="10" t="s">
        <v>219</v>
      </c>
      <c r="C31" s="10">
        <f>'5.DEPORTE A.'!E141+'5.DEPORTE A.'!F348</f>
        <v>4</v>
      </c>
      <c r="D31" s="10">
        <f>'5.DEPORTE A.'!F141+'5.DEPORTE A.'!G348</f>
        <v>0</v>
      </c>
      <c r="E31" s="10">
        <f>'5.DEPORTE A.'!G141+'5.DEPORTE A.'!H348</f>
        <v>9</v>
      </c>
      <c r="F31" s="10">
        <f>'5.DEPORTE A.'!H141+'5.DEPORTE A.'!I348</f>
        <v>5</v>
      </c>
      <c r="G31" s="10">
        <f>'5.DEPORTE A.'!I141+'5.DEPORTE A.'!J348</f>
        <v>16</v>
      </c>
      <c r="H31" s="10">
        <f>'5.DEPORTE A.'!J141+'5.DEPORTE A.'!K348</f>
        <v>8</v>
      </c>
      <c r="I31" s="10">
        <f>'5.DEPORTE A.'!K141+'5.DEPORTE A.'!L348</f>
        <v>41</v>
      </c>
      <c r="J31" s="10">
        <f>'5.DEPORTE A.'!L141+'5.DEPORTE A.'!M348</f>
        <v>26</v>
      </c>
      <c r="K31" s="10">
        <f>'5.DEPORTE A.'!M141+'5.DEPORTE A.'!N348</f>
        <v>0</v>
      </c>
      <c r="L31" s="10">
        <f>'5.DEPORTE A.'!N141+'5.DEPORTE A.'!O348</f>
        <v>0</v>
      </c>
      <c r="M31" s="208">
        <f t="shared" si="7"/>
        <v>70</v>
      </c>
      <c r="N31" s="208">
        <f t="shared" si="8"/>
        <v>39</v>
      </c>
      <c r="O31" s="208">
        <f t="shared" si="9"/>
        <v>109</v>
      </c>
      <c r="P31" s="266">
        <f t="shared" si="10"/>
        <v>0.54107719036981883</v>
      </c>
    </row>
    <row r="32" spans="2:16" hidden="1" outlineLevel="1" x14ac:dyDescent="0.25">
      <c r="B32" s="10" t="s">
        <v>220</v>
      </c>
      <c r="C32" s="10">
        <f>'6. DEPORTE S.C.'!C31</f>
        <v>0</v>
      </c>
      <c r="D32" s="10">
        <f>'6. DEPORTE S.C.'!D31</f>
        <v>0</v>
      </c>
      <c r="E32" s="10">
        <f>'6. DEPORTE S.C.'!E31</f>
        <v>2</v>
      </c>
      <c r="F32" s="10">
        <f>'6. DEPORTE S.C.'!F31</f>
        <v>6</v>
      </c>
      <c r="G32" s="10">
        <f>'6. DEPORTE S.C.'!G31</f>
        <v>12</v>
      </c>
      <c r="H32" s="10">
        <f>'6. DEPORTE S.C.'!H31</f>
        <v>11</v>
      </c>
      <c r="I32" s="10">
        <f>'6. DEPORTE S.C.'!I31</f>
        <v>51</v>
      </c>
      <c r="J32" s="10">
        <f>'6. DEPORTE S.C.'!J31</f>
        <v>68</v>
      </c>
      <c r="K32" s="10">
        <f>'6. DEPORTE S.C.'!K31</f>
        <v>0</v>
      </c>
      <c r="L32" s="10">
        <f>'6. DEPORTE S.C.'!L31</f>
        <v>0</v>
      </c>
      <c r="M32" s="208">
        <f t="shared" si="7"/>
        <v>65</v>
      </c>
      <c r="N32" s="208">
        <f t="shared" si="8"/>
        <v>85</v>
      </c>
      <c r="O32" s="208">
        <f t="shared" si="9"/>
        <v>150</v>
      </c>
      <c r="P32" s="266">
        <f t="shared" si="10"/>
        <v>0.74460163812360391</v>
      </c>
    </row>
    <row r="33" spans="2:16" hidden="1" outlineLevel="1" x14ac:dyDescent="0.25">
      <c r="B33" s="10" t="s">
        <v>308</v>
      </c>
      <c r="C33" s="10"/>
      <c r="D33" s="10"/>
      <c r="E33" s="10"/>
      <c r="F33" s="10"/>
      <c r="G33" s="10">
        <v>100</v>
      </c>
      <c r="H33" s="10">
        <v>100</v>
      </c>
      <c r="I33" s="10">
        <v>200</v>
      </c>
      <c r="J33" s="10">
        <v>200</v>
      </c>
      <c r="K33" s="10">
        <v>50</v>
      </c>
      <c r="L33" s="10">
        <v>20</v>
      </c>
      <c r="M33" s="208">
        <f t="shared" si="7"/>
        <v>350</v>
      </c>
      <c r="N33" s="208">
        <f t="shared" si="8"/>
        <v>320</v>
      </c>
      <c r="O33" s="208">
        <f t="shared" si="9"/>
        <v>670</v>
      </c>
      <c r="P33" s="266">
        <f t="shared" si="10"/>
        <v>3.3258873169520973</v>
      </c>
    </row>
    <row r="34" spans="2:16" collapsed="1" x14ac:dyDescent="0.25">
      <c r="B34" s="191" t="s">
        <v>6</v>
      </c>
      <c r="C34" s="191">
        <f>SUM(C35:C41)</f>
        <v>37</v>
      </c>
      <c r="D34" s="191">
        <f t="shared" ref="D34:L34" si="13">SUM(D35:D41)</f>
        <v>34</v>
      </c>
      <c r="E34" s="191">
        <f t="shared" si="13"/>
        <v>163</v>
      </c>
      <c r="F34" s="191">
        <f t="shared" si="13"/>
        <v>226</v>
      </c>
      <c r="G34" s="191">
        <f t="shared" si="13"/>
        <v>94</v>
      </c>
      <c r="H34" s="191">
        <f t="shared" si="13"/>
        <v>131</v>
      </c>
      <c r="I34" s="191">
        <f t="shared" si="13"/>
        <v>144</v>
      </c>
      <c r="J34" s="191">
        <f t="shared" si="13"/>
        <v>252</v>
      </c>
      <c r="K34" s="191">
        <f t="shared" si="13"/>
        <v>60</v>
      </c>
      <c r="L34" s="191">
        <f t="shared" si="13"/>
        <v>135</v>
      </c>
      <c r="M34" s="208">
        <f t="shared" si="7"/>
        <v>498</v>
      </c>
      <c r="N34" s="208">
        <f t="shared" si="8"/>
        <v>778</v>
      </c>
      <c r="O34" s="208">
        <f t="shared" si="9"/>
        <v>1276</v>
      </c>
      <c r="P34" s="266">
        <f t="shared" si="10"/>
        <v>6.3340779349714564</v>
      </c>
    </row>
    <row r="35" spans="2:16" hidden="1" outlineLevel="1" x14ac:dyDescent="0.25">
      <c r="B35" s="10" t="s">
        <v>59</v>
      </c>
      <c r="C35" s="10">
        <f>'1.H.E.V.S'!C53</f>
        <v>0</v>
      </c>
      <c r="D35" s="10">
        <f>'1.H.E.V.S'!D53</f>
        <v>0</v>
      </c>
      <c r="E35" s="10">
        <f>'1.H.E.V.S'!E53</f>
        <v>11</v>
      </c>
      <c r="F35" s="10">
        <f>'1.H.E.V.S'!F53</f>
        <v>13</v>
      </c>
      <c r="G35" s="10">
        <f>'1.H.E.V.S'!G53</f>
        <v>6</v>
      </c>
      <c r="H35" s="10">
        <f>'1.H.E.V.S'!H53</f>
        <v>44</v>
      </c>
      <c r="I35" s="10">
        <f>'1.H.E.V.S'!I53</f>
        <v>29</v>
      </c>
      <c r="J35" s="10">
        <f>'1.H.E.V.S'!J53</f>
        <v>166</v>
      </c>
      <c r="K35" s="10">
        <f>'1.H.E.V.S'!K53</f>
        <v>7</v>
      </c>
      <c r="L35" s="10">
        <f>'1.H.E.V.S'!L53</f>
        <v>59</v>
      </c>
      <c r="M35" s="208">
        <f t="shared" si="7"/>
        <v>53</v>
      </c>
      <c r="N35" s="208">
        <f t="shared" si="8"/>
        <v>282</v>
      </c>
      <c r="O35" s="208">
        <f t="shared" si="9"/>
        <v>335</v>
      </c>
      <c r="P35" s="266">
        <f t="shared" si="10"/>
        <v>1.6629436584760486</v>
      </c>
    </row>
    <row r="36" spans="2:16" hidden="1" outlineLevel="1" x14ac:dyDescent="0.25">
      <c r="B36" s="10" t="s">
        <v>60</v>
      </c>
      <c r="C36" s="10">
        <f>'2.RECREACIÓN'!D49</f>
        <v>28</v>
      </c>
      <c r="D36" s="10">
        <f>'2.RECREACIÓN'!E49</f>
        <v>23</v>
      </c>
      <c r="E36" s="10">
        <f>'2.RECREACIÓN'!F49</f>
        <v>78</v>
      </c>
      <c r="F36" s="10">
        <f>'2.RECREACIÓN'!G49</f>
        <v>76</v>
      </c>
      <c r="G36" s="10">
        <f>'2.RECREACIÓN'!H49</f>
        <v>34</v>
      </c>
      <c r="H36" s="10">
        <f>'2.RECREACIÓN'!I49</f>
        <v>32</v>
      </c>
      <c r="I36" s="10">
        <f>'2.RECREACIÓN'!J49</f>
        <v>33</v>
      </c>
      <c r="J36" s="10">
        <f>'2.RECREACIÓN'!K49</f>
        <v>6</v>
      </c>
      <c r="K36" s="10">
        <f>'2.RECREACIÓN'!L49</f>
        <v>34</v>
      </c>
      <c r="L36" s="10">
        <f>'2.RECREACIÓN'!M49</f>
        <v>61</v>
      </c>
      <c r="M36" s="208">
        <f t="shared" si="7"/>
        <v>207</v>
      </c>
      <c r="N36" s="208">
        <f t="shared" si="8"/>
        <v>198</v>
      </c>
      <c r="O36" s="208">
        <f t="shared" si="9"/>
        <v>405</v>
      </c>
      <c r="P36" s="266">
        <f t="shared" si="10"/>
        <v>2.0104244229337302</v>
      </c>
    </row>
    <row r="37" spans="2:16" hidden="1" outlineLevel="1" x14ac:dyDescent="0.25">
      <c r="B37" s="10" t="s">
        <v>61</v>
      </c>
      <c r="C37" s="10">
        <f>'3.ESCUELAS D'!F39</f>
        <v>9</v>
      </c>
      <c r="D37" s="10">
        <f>'3.ESCUELAS D'!G39</f>
        <v>11</v>
      </c>
      <c r="E37" s="10">
        <f>'3.ESCUELAS D'!H39</f>
        <v>4</v>
      </c>
      <c r="F37" s="10">
        <f>'3.ESCUELAS D'!I39</f>
        <v>16</v>
      </c>
      <c r="G37" s="10"/>
      <c r="H37" s="10"/>
      <c r="I37" s="10"/>
      <c r="J37" s="10"/>
      <c r="K37" s="10"/>
      <c r="L37" s="10"/>
      <c r="M37" s="208">
        <f t="shared" si="7"/>
        <v>13</v>
      </c>
      <c r="N37" s="208">
        <f t="shared" si="8"/>
        <v>27</v>
      </c>
      <c r="O37" s="208">
        <f t="shared" si="9"/>
        <v>40</v>
      </c>
      <c r="P37" s="266">
        <f t="shared" si="10"/>
        <v>0.19856043683296104</v>
      </c>
    </row>
    <row r="38" spans="2:16" hidden="1" outlineLevel="1" x14ac:dyDescent="0.25">
      <c r="B38" s="10" t="s">
        <v>62</v>
      </c>
      <c r="C38" s="10">
        <f>'4.INTERCOLEGIADOS'!D172</f>
        <v>0</v>
      </c>
      <c r="D38" s="10">
        <f>'4.INTERCOLEGIADOS'!E172</f>
        <v>0</v>
      </c>
      <c r="E38" s="10">
        <f>'4.INTERCOLEGIADOS'!F172</f>
        <v>70</v>
      </c>
      <c r="F38" s="10">
        <f>'4.INTERCOLEGIADOS'!G172</f>
        <v>120</v>
      </c>
      <c r="G38" s="10">
        <f>'4.INTERCOLEGIADOS'!H172</f>
        <v>12</v>
      </c>
      <c r="H38" s="10">
        <f>'4.INTERCOLEGIADOS'!I172</f>
        <v>13</v>
      </c>
      <c r="I38" s="10"/>
      <c r="J38" s="10"/>
      <c r="K38" s="10"/>
      <c r="L38" s="10"/>
      <c r="M38" s="208">
        <f t="shared" si="7"/>
        <v>82</v>
      </c>
      <c r="N38" s="208">
        <f t="shared" si="8"/>
        <v>133</v>
      </c>
      <c r="O38" s="208">
        <f t="shared" si="9"/>
        <v>215</v>
      </c>
      <c r="P38" s="266">
        <f t="shared" si="10"/>
        <v>1.0672623479771655</v>
      </c>
    </row>
    <row r="39" spans="2:16" hidden="1" outlineLevel="1" x14ac:dyDescent="0.25">
      <c r="B39" s="10" t="s">
        <v>219</v>
      </c>
      <c r="C39" s="10">
        <f>'5.DEPORTE A.'!E151+'5.DEPORTE A.'!F356</f>
        <v>0</v>
      </c>
      <c r="D39" s="10">
        <f>'5.DEPORTE A.'!F151+'5.DEPORTE A.'!G356</f>
        <v>0</v>
      </c>
      <c r="E39" s="10">
        <f>'5.DEPORTE A.'!G151+'5.DEPORTE A.'!H356</f>
        <v>0</v>
      </c>
      <c r="F39" s="10">
        <f>'5.DEPORTE A.'!H151+'5.DEPORTE A.'!I356</f>
        <v>1</v>
      </c>
      <c r="G39" s="10">
        <f>'5.DEPORTE A.'!I151+'5.DEPORTE A.'!J356</f>
        <v>2</v>
      </c>
      <c r="H39" s="10">
        <f>'5.DEPORTE A.'!J151+'5.DEPORTE A.'!K356</f>
        <v>2</v>
      </c>
      <c r="I39" s="10">
        <f>'5.DEPORTE A.'!K151+'5.DEPORTE A.'!L356</f>
        <v>2</v>
      </c>
      <c r="J39" s="10">
        <f>'5.DEPORTE A.'!L151+'5.DEPORTE A.'!M356</f>
        <v>0</v>
      </c>
      <c r="K39" s="10">
        <f>'5.DEPORTE A.'!M151+'5.DEPORTE A.'!N356</f>
        <v>0</v>
      </c>
      <c r="L39" s="10">
        <f>'5.DEPORTE A.'!N151+'5.DEPORTE A.'!O356</f>
        <v>0</v>
      </c>
      <c r="M39" s="208">
        <f t="shared" si="7"/>
        <v>4</v>
      </c>
      <c r="N39" s="208">
        <f t="shared" si="8"/>
        <v>3</v>
      </c>
      <c r="O39" s="208">
        <f t="shared" si="9"/>
        <v>7</v>
      </c>
      <c r="P39" s="266">
        <f t="shared" si="10"/>
        <v>3.4748076445768175E-2</v>
      </c>
    </row>
    <row r="40" spans="2:16" hidden="1" outlineLevel="1" x14ac:dyDescent="0.25">
      <c r="B40" s="10" t="s">
        <v>220</v>
      </c>
      <c r="C40" s="10">
        <f>'6. DEPORTE S.C.'!C36</f>
        <v>0</v>
      </c>
      <c r="D40" s="10">
        <f>'6. DEPORTE S.C.'!D36</f>
        <v>0</v>
      </c>
      <c r="E40" s="10">
        <f>'6. DEPORTE S.C.'!E36</f>
        <v>0</v>
      </c>
      <c r="F40" s="10">
        <f>'6. DEPORTE S.C.'!F36</f>
        <v>0</v>
      </c>
      <c r="G40" s="10">
        <f>'6. DEPORTE S.C.'!G36</f>
        <v>0</v>
      </c>
      <c r="H40" s="10">
        <f>'6. DEPORTE S.C.'!H36</f>
        <v>0</v>
      </c>
      <c r="I40" s="10">
        <f>'6. DEPORTE S.C.'!I36</f>
        <v>0</v>
      </c>
      <c r="J40" s="10">
        <f>'6. DEPORTE S.C.'!J36</f>
        <v>0</v>
      </c>
      <c r="K40" s="10">
        <f>'6. DEPORTE S.C.'!K36</f>
        <v>0</v>
      </c>
      <c r="L40" s="10">
        <f>'6. DEPORTE S.C.'!L36</f>
        <v>0</v>
      </c>
      <c r="M40" s="208">
        <f t="shared" si="7"/>
        <v>0</v>
      </c>
      <c r="N40" s="208">
        <f t="shared" si="8"/>
        <v>0</v>
      </c>
      <c r="O40" s="208">
        <f t="shared" si="9"/>
        <v>0</v>
      </c>
      <c r="P40" s="266">
        <f t="shared" si="10"/>
        <v>0</v>
      </c>
    </row>
    <row r="41" spans="2:16" hidden="1" outlineLevel="1" x14ac:dyDescent="0.25">
      <c r="B41" s="10" t="s">
        <v>308</v>
      </c>
      <c r="C41" s="10"/>
      <c r="D41" s="10"/>
      <c r="E41" s="10"/>
      <c r="F41" s="10"/>
      <c r="G41" s="10">
        <v>40</v>
      </c>
      <c r="H41" s="10">
        <v>40</v>
      </c>
      <c r="I41" s="10">
        <v>80</v>
      </c>
      <c r="J41" s="10">
        <v>80</v>
      </c>
      <c r="K41" s="10">
        <v>19</v>
      </c>
      <c r="L41" s="10">
        <v>15</v>
      </c>
      <c r="M41" s="208">
        <f t="shared" si="7"/>
        <v>139</v>
      </c>
      <c r="N41" s="208">
        <f t="shared" si="8"/>
        <v>135</v>
      </c>
      <c r="O41" s="208">
        <f t="shared" si="9"/>
        <v>274</v>
      </c>
      <c r="P41" s="266">
        <f t="shared" si="10"/>
        <v>1.3601389923057829</v>
      </c>
    </row>
    <row r="42" spans="2:16" collapsed="1" x14ac:dyDescent="0.25">
      <c r="B42" s="191" t="s">
        <v>56</v>
      </c>
      <c r="C42" s="191">
        <f>SUM(C43:C49)</f>
        <v>28</v>
      </c>
      <c r="D42" s="191">
        <f t="shared" ref="D42:L42" si="14">SUM(D43:D49)</f>
        <v>17</v>
      </c>
      <c r="E42" s="191">
        <f t="shared" si="14"/>
        <v>16</v>
      </c>
      <c r="F42" s="191">
        <f t="shared" si="14"/>
        <v>27</v>
      </c>
      <c r="G42" s="191">
        <f t="shared" si="14"/>
        <v>48</v>
      </c>
      <c r="H42" s="191">
        <f t="shared" si="14"/>
        <v>28</v>
      </c>
      <c r="I42" s="191">
        <f t="shared" si="14"/>
        <v>37</v>
      </c>
      <c r="J42" s="191">
        <f t="shared" si="14"/>
        <v>77</v>
      </c>
      <c r="K42" s="191">
        <f t="shared" si="14"/>
        <v>18</v>
      </c>
      <c r="L42" s="191">
        <f t="shared" si="14"/>
        <v>50</v>
      </c>
      <c r="M42" s="208">
        <f t="shared" si="7"/>
        <v>147</v>
      </c>
      <c r="N42" s="208">
        <f t="shared" si="8"/>
        <v>199</v>
      </c>
      <c r="O42" s="208">
        <f t="shared" si="9"/>
        <v>346</v>
      </c>
      <c r="P42" s="266">
        <f t="shared" si="10"/>
        <v>1.7175477786051128</v>
      </c>
    </row>
    <row r="43" spans="2:16" hidden="1" outlineLevel="1" x14ac:dyDescent="0.25">
      <c r="B43" s="10" t="s">
        <v>59</v>
      </c>
      <c r="C43" s="10">
        <f>'1.H.E.V.S'!C62</f>
        <v>0</v>
      </c>
      <c r="D43" s="10">
        <f>'1.H.E.V.S'!D62</f>
        <v>0</v>
      </c>
      <c r="E43" s="10">
        <f>'1.H.E.V.S'!E62</f>
        <v>1</v>
      </c>
      <c r="F43" s="10">
        <f>'1.H.E.V.S'!F62</f>
        <v>5</v>
      </c>
      <c r="G43" s="10">
        <f>'1.H.E.V.S'!G62</f>
        <v>6</v>
      </c>
      <c r="H43" s="10">
        <f>'1.H.E.V.S'!H62</f>
        <v>0</v>
      </c>
      <c r="I43" s="10">
        <f>'1.H.E.V.S'!I62</f>
        <v>4</v>
      </c>
      <c r="J43" s="10">
        <f>'1.H.E.V.S'!J62</f>
        <v>5</v>
      </c>
      <c r="K43" s="10">
        <f>'1.H.E.V.S'!K62</f>
        <v>1</v>
      </c>
      <c r="L43" s="10">
        <f>'1.H.E.V.S'!L62</f>
        <v>12</v>
      </c>
      <c r="M43" s="208">
        <f t="shared" si="7"/>
        <v>12</v>
      </c>
      <c r="N43" s="208">
        <f t="shared" si="8"/>
        <v>22</v>
      </c>
      <c r="O43" s="208">
        <f t="shared" si="9"/>
        <v>34</v>
      </c>
      <c r="P43" s="266">
        <f t="shared" si="10"/>
        <v>0.16877637130801687</v>
      </c>
    </row>
    <row r="44" spans="2:16" hidden="1" outlineLevel="1" x14ac:dyDescent="0.25">
      <c r="B44" s="10" t="s">
        <v>60</v>
      </c>
      <c r="C44" s="10">
        <f>'2.RECREACIÓN'!D57</f>
        <v>15</v>
      </c>
      <c r="D44" s="10">
        <f>'2.RECREACIÓN'!E57</f>
        <v>10</v>
      </c>
      <c r="E44" s="10">
        <f>'2.RECREACIÓN'!F57</f>
        <v>8</v>
      </c>
      <c r="F44" s="10">
        <f>'2.RECREACIÓN'!G57</f>
        <v>8</v>
      </c>
      <c r="G44" s="10">
        <f>'2.RECREACIÓN'!H57</f>
        <v>10</v>
      </c>
      <c r="H44" s="10">
        <f>'2.RECREACIÓN'!I57</f>
        <v>14</v>
      </c>
      <c r="I44" s="10">
        <f>'2.RECREACIÓN'!J57</f>
        <v>0</v>
      </c>
      <c r="J44" s="10">
        <f>'2.RECREACIÓN'!K57</f>
        <v>2</v>
      </c>
      <c r="K44" s="10">
        <f>'2.RECREACIÓN'!L57</f>
        <v>2</v>
      </c>
      <c r="L44" s="10">
        <f>'2.RECREACIÓN'!M57</f>
        <v>23</v>
      </c>
      <c r="M44" s="208">
        <f t="shared" si="7"/>
        <v>35</v>
      </c>
      <c r="N44" s="208">
        <f t="shared" si="8"/>
        <v>57</v>
      </c>
      <c r="O44" s="208">
        <f t="shared" si="9"/>
        <v>92</v>
      </c>
      <c r="P44" s="266">
        <f t="shared" si="10"/>
        <v>0.45668900471581036</v>
      </c>
    </row>
    <row r="45" spans="2:16" hidden="1" outlineLevel="1" x14ac:dyDescent="0.25">
      <c r="B45" s="10" t="s">
        <v>61</v>
      </c>
      <c r="C45" s="10">
        <f>'3.ESCUELAS D'!F42</f>
        <v>13</v>
      </c>
      <c r="D45" s="10">
        <f>'3.ESCUELAS D'!G42</f>
        <v>7</v>
      </c>
      <c r="E45" s="10">
        <f>'3.ESCUELAS D'!H42</f>
        <v>7</v>
      </c>
      <c r="F45" s="10">
        <f>'3.ESCUELAS D'!I42</f>
        <v>13</v>
      </c>
      <c r="G45" s="10"/>
      <c r="H45" s="10"/>
      <c r="I45" s="10"/>
      <c r="J45" s="10"/>
      <c r="K45" s="10"/>
      <c r="L45" s="10"/>
      <c r="M45" s="208">
        <f t="shared" si="7"/>
        <v>20</v>
      </c>
      <c r="N45" s="208">
        <f t="shared" si="8"/>
        <v>20</v>
      </c>
      <c r="O45" s="208">
        <f t="shared" si="9"/>
        <v>40</v>
      </c>
      <c r="P45" s="266">
        <f t="shared" si="10"/>
        <v>0.19856043683296104</v>
      </c>
    </row>
    <row r="46" spans="2:16" hidden="1" outlineLevel="1" x14ac:dyDescent="0.25">
      <c r="B46" s="10" t="s">
        <v>62</v>
      </c>
      <c r="C46" s="10">
        <f>'4.INTERCOLEGIADOS'!D201</f>
        <v>0</v>
      </c>
      <c r="D46" s="10">
        <f>'4.INTERCOLEGIADOS'!E201</f>
        <v>0</v>
      </c>
      <c r="E46" s="10">
        <f>'4.INTERCOLEGIADOS'!F201</f>
        <v>0</v>
      </c>
      <c r="F46" s="10">
        <f>'4.INTERCOLEGIADOS'!G201</f>
        <v>1</v>
      </c>
      <c r="G46" s="10">
        <f>'4.INTERCOLEGIADOS'!H201</f>
        <v>0</v>
      </c>
      <c r="H46" s="10">
        <f>'4.INTERCOLEGIADOS'!I201</f>
        <v>1</v>
      </c>
      <c r="I46" s="10"/>
      <c r="J46" s="10"/>
      <c r="K46" s="10"/>
      <c r="L46" s="10"/>
      <c r="M46" s="208">
        <f t="shared" si="7"/>
        <v>0</v>
      </c>
      <c r="N46" s="208">
        <f t="shared" si="8"/>
        <v>2</v>
      </c>
      <c r="O46" s="208">
        <f t="shared" si="9"/>
        <v>2</v>
      </c>
      <c r="P46" s="266">
        <f t="shared" si="10"/>
        <v>9.9280218416480503E-3</v>
      </c>
    </row>
    <row r="47" spans="2:16" hidden="1" outlineLevel="1" x14ac:dyDescent="0.25">
      <c r="B47" s="10" t="s">
        <v>219</v>
      </c>
      <c r="C47" s="10">
        <f>'5.DEPORTE A.'!E161+'5.DEPORTE A.'!F364</f>
        <v>0</v>
      </c>
      <c r="D47" s="10">
        <f>'5.DEPORTE A.'!F161+'5.DEPORTE A.'!G364</f>
        <v>0</v>
      </c>
      <c r="E47" s="10">
        <f>'5.DEPORTE A.'!G161+'5.DEPORTE A.'!H364</f>
        <v>0</v>
      </c>
      <c r="F47" s="10">
        <f>'5.DEPORTE A.'!H161+'5.DEPORTE A.'!I364</f>
        <v>0</v>
      </c>
      <c r="G47" s="10">
        <f>'5.DEPORTE A.'!I161+'5.DEPORTE A.'!J364</f>
        <v>1</v>
      </c>
      <c r="H47" s="10">
        <f>'5.DEPORTE A.'!J161+'5.DEPORTE A.'!K364</f>
        <v>0</v>
      </c>
      <c r="I47" s="10">
        <f>'5.DEPORTE A.'!K161+'5.DEPORTE A.'!L364</f>
        <v>0</v>
      </c>
      <c r="J47" s="10">
        <f>'5.DEPORTE A.'!L161+'5.DEPORTE A.'!M364</f>
        <v>0</v>
      </c>
      <c r="K47" s="10">
        <f>'5.DEPORTE A.'!M161+'5.DEPORTE A.'!N364</f>
        <v>0</v>
      </c>
      <c r="L47" s="10">
        <f>'5.DEPORTE A.'!N161+'5.DEPORTE A.'!O364</f>
        <v>0</v>
      </c>
      <c r="M47" s="208">
        <f t="shared" si="7"/>
        <v>1</v>
      </c>
      <c r="N47" s="208">
        <f t="shared" si="8"/>
        <v>0</v>
      </c>
      <c r="O47" s="208">
        <f t="shared" si="9"/>
        <v>1</v>
      </c>
      <c r="P47" s="266">
        <f t="shared" si="10"/>
        <v>4.9640109208240251E-3</v>
      </c>
    </row>
    <row r="48" spans="2:16" hidden="1" outlineLevel="1" x14ac:dyDescent="0.25">
      <c r="B48" s="10" t="s">
        <v>220</v>
      </c>
      <c r="C48" s="10">
        <f>'6. DEPORTE S.C.'!C41</f>
        <v>0</v>
      </c>
      <c r="D48" s="10">
        <f>'6. DEPORTE S.C.'!D41</f>
        <v>0</v>
      </c>
      <c r="E48" s="10">
        <f>'6. DEPORTE S.C.'!E41</f>
        <v>0</v>
      </c>
      <c r="F48" s="10">
        <f>'6. DEPORTE S.C.'!F41</f>
        <v>0</v>
      </c>
      <c r="G48" s="10">
        <f>'6. DEPORTE S.C.'!G41</f>
        <v>20</v>
      </c>
      <c r="H48" s="10">
        <f>'6. DEPORTE S.C.'!H41</f>
        <v>3</v>
      </c>
      <c r="I48" s="10">
        <f>'6. DEPORTE S.C.'!I41</f>
        <v>13</v>
      </c>
      <c r="J48" s="10">
        <f>'6. DEPORTE S.C.'!J41</f>
        <v>50</v>
      </c>
      <c r="K48" s="10">
        <f>'6. DEPORTE S.C.'!K41</f>
        <v>0</v>
      </c>
      <c r="L48" s="10">
        <f>'6. DEPORTE S.C.'!L41</f>
        <v>0</v>
      </c>
      <c r="M48" s="208">
        <f t="shared" si="7"/>
        <v>33</v>
      </c>
      <c r="N48" s="208">
        <f t="shared" si="8"/>
        <v>53</v>
      </c>
      <c r="O48" s="208">
        <f t="shared" si="9"/>
        <v>86</v>
      </c>
      <c r="P48" s="266">
        <f t="shared" si="10"/>
        <v>0.42690493919086625</v>
      </c>
    </row>
    <row r="49" spans="2:16" hidden="1" outlineLevel="1" x14ac:dyDescent="0.25">
      <c r="B49" s="10" t="s">
        <v>308</v>
      </c>
      <c r="C49" s="10"/>
      <c r="D49" s="10"/>
      <c r="E49" s="10"/>
      <c r="F49" s="10"/>
      <c r="G49" s="10">
        <v>11</v>
      </c>
      <c r="H49" s="10">
        <v>10</v>
      </c>
      <c r="I49" s="10">
        <v>20</v>
      </c>
      <c r="J49" s="10">
        <v>20</v>
      </c>
      <c r="K49" s="10">
        <v>15</v>
      </c>
      <c r="L49" s="10">
        <v>15</v>
      </c>
      <c r="M49" s="208">
        <f t="shared" si="7"/>
        <v>46</v>
      </c>
      <c r="N49" s="208">
        <f t="shared" si="8"/>
        <v>45</v>
      </c>
      <c r="O49" s="208">
        <f t="shared" si="9"/>
        <v>91</v>
      </c>
      <c r="P49" s="266">
        <f t="shared" si="10"/>
        <v>0.45172499379498637</v>
      </c>
    </row>
    <row r="50" spans="2:16" collapsed="1" x14ac:dyDescent="0.25">
      <c r="B50" s="191" t="s">
        <v>53</v>
      </c>
      <c r="C50" s="191">
        <f>SUM(C51:C57)</f>
        <v>38</v>
      </c>
      <c r="D50" s="191">
        <f t="shared" ref="D50:L50" si="15">SUM(D51:D57)</f>
        <v>61</v>
      </c>
      <c r="E50" s="191">
        <f t="shared" si="15"/>
        <v>436</v>
      </c>
      <c r="F50" s="191">
        <f t="shared" si="15"/>
        <v>444</v>
      </c>
      <c r="G50" s="191">
        <f t="shared" si="15"/>
        <v>110</v>
      </c>
      <c r="H50" s="191">
        <f t="shared" si="15"/>
        <v>114</v>
      </c>
      <c r="I50" s="191">
        <f t="shared" si="15"/>
        <v>108</v>
      </c>
      <c r="J50" s="191">
        <f t="shared" si="15"/>
        <v>166</v>
      </c>
      <c r="K50" s="191">
        <f t="shared" si="15"/>
        <v>31</v>
      </c>
      <c r="L50" s="191">
        <f t="shared" si="15"/>
        <v>67</v>
      </c>
      <c r="M50" s="208">
        <f t="shared" si="7"/>
        <v>723</v>
      </c>
      <c r="N50" s="208">
        <f t="shared" si="8"/>
        <v>852</v>
      </c>
      <c r="O50" s="208">
        <f t="shared" si="9"/>
        <v>1575</v>
      </c>
      <c r="P50" s="266">
        <f t="shared" si="10"/>
        <v>7.8183172002978401</v>
      </c>
    </row>
    <row r="51" spans="2:16" hidden="1" outlineLevel="1" x14ac:dyDescent="0.25">
      <c r="B51" s="10" t="s">
        <v>59</v>
      </c>
      <c r="C51" s="10">
        <f>'1.H.E.V.S'!C71</f>
        <v>0</v>
      </c>
      <c r="D51" s="10">
        <f>'1.H.E.V.S'!D71</f>
        <v>0</v>
      </c>
      <c r="E51" s="10">
        <f>'1.H.E.V.S'!E71</f>
        <v>0</v>
      </c>
      <c r="F51" s="10">
        <f>'1.H.E.V.S'!F71</f>
        <v>4</v>
      </c>
      <c r="G51" s="10">
        <f>'1.H.E.V.S'!G71</f>
        <v>8</v>
      </c>
      <c r="H51" s="10">
        <f>'1.H.E.V.S'!H71</f>
        <v>10</v>
      </c>
      <c r="I51" s="10">
        <f>'1.H.E.V.S'!I71</f>
        <v>4</v>
      </c>
      <c r="J51" s="10">
        <f>'1.H.E.V.S'!J71</f>
        <v>54</v>
      </c>
      <c r="K51" s="10">
        <f>'1.H.E.V.S'!K71</f>
        <v>1</v>
      </c>
      <c r="L51" s="10">
        <f>'1.H.E.V.S'!L71</f>
        <v>12</v>
      </c>
      <c r="M51" s="208">
        <f t="shared" si="7"/>
        <v>13</v>
      </c>
      <c r="N51" s="208">
        <f t="shared" si="8"/>
        <v>80</v>
      </c>
      <c r="O51" s="208">
        <f t="shared" si="9"/>
        <v>93</v>
      </c>
      <c r="P51" s="266">
        <f t="shared" si="10"/>
        <v>0.46165301563663441</v>
      </c>
    </row>
    <row r="52" spans="2:16" hidden="1" outlineLevel="1" x14ac:dyDescent="0.25">
      <c r="B52" s="10" t="s">
        <v>60</v>
      </c>
      <c r="C52" s="10">
        <f>'2.RECREACIÓN'!D65</f>
        <v>37</v>
      </c>
      <c r="D52" s="10">
        <f>'2.RECREACIÓN'!E65</f>
        <v>58</v>
      </c>
      <c r="E52" s="10">
        <f>'2.RECREACIÓN'!F65</f>
        <v>60</v>
      </c>
      <c r="F52" s="10">
        <f>'2.RECREACIÓN'!G65</f>
        <v>86</v>
      </c>
      <c r="G52" s="10">
        <f>'2.RECREACIÓN'!H65</f>
        <v>10</v>
      </c>
      <c r="H52" s="10">
        <f>'2.RECREACIÓN'!I65</f>
        <v>27</v>
      </c>
      <c r="I52" s="10">
        <f>'2.RECREACIÓN'!J65</f>
        <v>53</v>
      </c>
      <c r="J52" s="10">
        <f>'2.RECREACIÓN'!K65</f>
        <v>56</v>
      </c>
      <c r="K52" s="10">
        <f>'2.RECREACIÓN'!L65</f>
        <v>12</v>
      </c>
      <c r="L52" s="10">
        <f>'2.RECREACIÓN'!M65</f>
        <v>37</v>
      </c>
      <c r="M52" s="208">
        <f t="shared" si="7"/>
        <v>172</v>
      </c>
      <c r="N52" s="208">
        <f t="shared" si="8"/>
        <v>264</v>
      </c>
      <c r="O52" s="208">
        <f t="shared" si="9"/>
        <v>436</v>
      </c>
      <c r="P52" s="266">
        <f t="shared" si="10"/>
        <v>2.1643087614792753</v>
      </c>
    </row>
    <row r="53" spans="2:16" hidden="1" outlineLevel="1" x14ac:dyDescent="0.25">
      <c r="B53" s="10" t="s">
        <v>61</v>
      </c>
      <c r="C53" s="10">
        <f>'3.ESCUELAS D'!F44</f>
        <v>1</v>
      </c>
      <c r="D53" s="10">
        <f>'3.ESCUELAS D'!G44</f>
        <v>3</v>
      </c>
      <c r="E53" s="10">
        <f>'3.ESCUELAS D'!H44</f>
        <v>4</v>
      </c>
      <c r="F53" s="10">
        <f>'3.ESCUELAS D'!I44</f>
        <v>32</v>
      </c>
      <c r="G53" s="10"/>
      <c r="H53" s="10"/>
      <c r="I53" s="10"/>
      <c r="J53" s="10"/>
      <c r="K53" s="10"/>
      <c r="L53" s="10"/>
      <c r="M53" s="208">
        <f t="shared" si="7"/>
        <v>5</v>
      </c>
      <c r="N53" s="208">
        <f t="shared" si="8"/>
        <v>35</v>
      </c>
      <c r="O53" s="208">
        <f t="shared" si="9"/>
        <v>40</v>
      </c>
      <c r="P53" s="266">
        <f t="shared" si="10"/>
        <v>0.19856043683296104</v>
      </c>
    </row>
    <row r="54" spans="2:16" hidden="1" outlineLevel="1" x14ac:dyDescent="0.25">
      <c r="B54" s="10" t="s">
        <v>62</v>
      </c>
      <c r="C54" s="10">
        <f>'4.INTERCOLEGIADOS'!D230</f>
        <v>0</v>
      </c>
      <c r="D54" s="10">
        <f>'4.INTERCOLEGIADOS'!E230</f>
        <v>0</v>
      </c>
      <c r="E54" s="10">
        <f>'4.INTERCOLEGIADOS'!F230</f>
        <v>368</v>
      </c>
      <c r="F54" s="10">
        <f>'4.INTERCOLEGIADOS'!G230</f>
        <v>320</v>
      </c>
      <c r="G54" s="10">
        <f>'4.INTERCOLEGIADOS'!H230</f>
        <v>77</v>
      </c>
      <c r="H54" s="10">
        <f>'4.INTERCOLEGIADOS'!I230</f>
        <v>67</v>
      </c>
      <c r="I54" s="10"/>
      <c r="J54" s="10"/>
      <c r="K54" s="10"/>
      <c r="L54" s="10"/>
      <c r="M54" s="208">
        <f t="shared" si="7"/>
        <v>445</v>
      </c>
      <c r="N54" s="208">
        <f t="shared" si="8"/>
        <v>387</v>
      </c>
      <c r="O54" s="208">
        <f t="shared" si="9"/>
        <v>832</v>
      </c>
      <c r="P54" s="266">
        <f t="shared" si="10"/>
        <v>4.1300570861255892</v>
      </c>
    </row>
    <row r="55" spans="2:16" hidden="1" outlineLevel="1" x14ac:dyDescent="0.25">
      <c r="B55" s="10" t="s">
        <v>219</v>
      </c>
      <c r="C55" s="10">
        <f>'5.DEPORTE A.'!E169+'5.DEPORTE A.'!F372</f>
        <v>0</v>
      </c>
      <c r="D55" s="10">
        <f>'5.DEPORTE A.'!F169+'5.DEPORTE A.'!G372</f>
        <v>0</v>
      </c>
      <c r="E55" s="10">
        <f>'5.DEPORTE A.'!G169+'5.DEPORTE A.'!H372</f>
        <v>0</v>
      </c>
      <c r="F55" s="10">
        <f>'5.DEPORTE A.'!H169+'5.DEPORTE A.'!I372</f>
        <v>0</v>
      </c>
      <c r="G55" s="10">
        <f>'5.DEPORTE A.'!I169+'5.DEPORTE A.'!J372</f>
        <v>5</v>
      </c>
      <c r="H55" s="10">
        <f>'5.DEPORTE A.'!J169+'5.DEPORTE A.'!K372</f>
        <v>0</v>
      </c>
      <c r="I55" s="10">
        <f>'5.DEPORTE A.'!K169+'5.DEPORTE A.'!L372</f>
        <v>0</v>
      </c>
      <c r="J55" s="10">
        <f>'5.DEPORTE A.'!L169+'5.DEPORTE A.'!M372</f>
        <v>0</v>
      </c>
      <c r="K55" s="10">
        <f>'5.DEPORTE A.'!M169+'5.DEPORTE A.'!N372</f>
        <v>0</v>
      </c>
      <c r="L55" s="10">
        <f>'5.DEPORTE A.'!N169+'5.DEPORTE A.'!O372</f>
        <v>0</v>
      </c>
      <c r="M55" s="208">
        <f t="shared" si="7"/>
        <v>5</v>
      </c>
      <c r="N55" s="208">
        <f t="shared" si="8"/>
        <v>0</v>
      </c>
      <c r="O55" s="208">
        <f t="shared" si="9"/>
        <v>5</v>
      </c>
      <c r="P55" s="266">
        <f t="shared" si="10"/>
        <v>2.482005460412013E-2</v>
      </c>
    </row>
    <row r="56" spans="2:16" hidden="1" outlineLevel="1" x14ac:dyDescent="0.25">
      <c r="B56" s="10" t="s">
        <v>220</v>
      </c>
      <c r="C56" s="10">
        <f>'6. DEPORTE S.C.'!C46</f>
        <v>0</v>
      </c>
      <c r="D56" s="10">
        <f>'6. DEPORTE S.C.'!D46</f>
        <v>0</v>
      </c>
      <c r="E56" s="10">
        <f>'6. DEPORTE S.C.'!E46</f>
        <v>4</v>
      </c>
      <c r="F56" s="10">
        <f>'6. DEPORTE S.C.'!F46</f>
        <v>2</v>
      </c>
      <c r="G56" s="10">
        <f>'6. DEPORTE S.C.'!G46</f>
        <v>0</v>
      </c>
      <c r="H56" s="10">
        <f>'6. DEPORTE S.C.'!H46</f>
        <v>0</v>
      </c>
      <c r="I56" s="10">
        <f>'6. DEPORTE S.C.'!I46</f>
        <v>20</v>
      </c>
      <c r="J56" s="10">
        <f>'6. DEPORTE S.C.'!J46</f>
        <v>36</v>
      </c>
      <c r="K56" s="10">
        <f>'6. DEPORTE S.C.'!K46</f>
        <v>3</v>
      </c>
      <c r="L56" s="10">
        <f>'6. DEPORTE S.C.'!L46</f>
        <v>3</v>
      </c>
      <c r="M56" s="208">
        <f t="shared" si="7"/>
        <v>27</v>
      </c>
      <c r="N56" s="208">
        <f t="shared" si="8"/>
        <v>41</v>
      </c>
      <c r="O56" s="208">
        <f t="shared" si="9"/>
        <v>68</v>
      </c>
      <c r="P56" s="266">
        <f t="shared" si="10"/>
        <v>0.33755274261603374</v>
      </c>
    </row>
    <row r="57" spans="2:16" hidden="1" outlineLevel="1" x14ac:dyDescent="0.25">
      <c r="B57" s="10" t="s">
        <v>308</v>
      </c>
      <c r="C57" s="10"/>
      <c r="D57" s="10"/>
      <c r="E57" s="10"/>
      <c r="F57" s="10"/>
      <c r="G57" s="10">
        <v>10</v>
      </c>
      <c r="H57" s="10">
        <v>10</v>
      </c>
      <c r="I57" s="10">
        <v>31</v>
      </c>
      <c r="J57" s="10">
        <v>20</v>
      </c>
      <c r="K57" s="10">
        <v>15</v>
      </c>
      <c r="L57" s="10">
        <v>15</v>
      </c>
      <c r="M57" s="208">
        <f t="shared" si="7"/>
        <v>56</v>
      </c>
      <c r="N57" s="208">
        <f t="shared" si="8"/>
        <v>45</v>
      </c>
      <c r="O57" s="208">
        <f t="shared" si="9"/>
        <v>101</v>
      </c>
      <c r="P57" s="266">
        <f t="shared" si="10"/>
        <v>0.50136510300322656</v>
      </c>
    </row>
    <row r="58" spans="2:16" collapsed="1" x14ac:dyDescent="0.25">
      <c r="B58" s="191" t="s">
        <v>54</v>
      </c>
      <c r="C58" s="191">
        <f>SUM(C59:C65)</f>
        <v>67</v>
      </c>
      <c r="D58" s="191">
        <f t="shared" ref="D58:L58" si="16">SUM(D59:D65)</f>
        <v>42</v>
      </c>
      <c r="E58" s="191">
        <f t="shared" si="16"/>
        <v>117</v>
      </c>
      <c r="F58" s="191">
        <f t="shared" si="16"/>
        <v>69</v>
      </c>
      <c r="G58" s="191">
        <f t="shared" si="16"/>
        <v>62</v>
      </c>
      <c r="H58" s="191">
        <f t="shared" si="16"/>
        <v>35</v>
      </c>
      <c r="I58" s="191">
        <f t="shared" si="16"/>
        <v>40</v>
      </c>
      <c r="J58" s="191">
        <f t="shared" si="16"/>
        <v>25</v>
      </c>
      <c r="K58" s="191">
        <f t="shared" si="16"/>
        <v>61</v>
      </c>
      <c r="L58" s="191">
        <f t="shared" si="16"/>
        <v>33</v>
      </c>
      <c r="M58" s="208">
        <f t="shared" si="7"/>
        <v>347</v>
      </c>
      <c r="N58" s="208">
        <f t="shared" si="8"/>
        <v>204</v>
      </c>
      <c r="O58" s="208">
        <f t="shared" si="9"/>
        <v>551</v>
      </c>
      <c r="P58" s="266">
        <f t="shared" si="10"/>
        <v>2.7351700173740383</v>
      </c>
    </row>
    <row r="59" spans="2:16" hidden="1" outlineLevel="1" x14ac:dyDescent="0.25">
      <c r="B59" s="10" t="s">
        <v>59</v>
      </c>
      <c r="C59" s="10">
        <f>'1.H.E.V.S'!C80</f>
        <v>0</v>
      </c>
      <c r="D59" s="10">
        <f>'1.H.E.V.S'!D80</f>
        <v>0</v>
      </c>
      <c r="E59" s="10">
        <f>'1.H.E.V.S'!E80</f>
        <v>0</v>
      </c>
      <c r="F59" s="10">
        <f>'1.H.E.V.S'!F80</f>
        <v>6</v>
      </c>
      <c r="G59" s="10">
        <f>'1.H.E.V.S'!G80</f>
        <v>11</v>
      </c>
      <c r="H59" s="10">
        <f>'1.H.E.V.S'!H80</f>
        <v>0</v>
      </c>
      <c r="I59" s="10">
        <f>'1.H.E.V.S'!I80</f>
        <v>3</v>
      </c>
      <c r="J59" s="10">
        <f>'1.H.E.V.S'!J80</f>
        <v>2</v>
      </c>
      <c r="K59" s="10">
        <f>'1.H.E.V.S'!K80</f>
        <v>1</v>
      </c>
      <c r="L59" s="10">
        <f>'1.H.E.V.S'!L80</f>
        <v>7</v>
      </c>
      <c r="M59" s="208">
        <f t="shared" si="7"/>
        <v>15</v>
      </c>
      <c r="N59" s="208">
        <f t="shared" si="8"/>
        <v>15</v>
      </c>
      <c r="O59" s="208">
        <f t="shared" si="9"/>
        <v>30</v>
      </c>
      <c r="P59" s="266">
        <f t="shared" si="10"/>
        <v>0.14892032762472077</v>
      </c>
    </row>
    <row r="60" spans="2:16" hidden="1" outlineLevel="1" x14ac:dyDescent="0.25">
      <c r="B60" s="10" t="s">
        <v>60</v>
      </c>
      <c r="C60" s="10">
        <f>'2.RECREACIÓN'!D73</f>
        <v>48</v>
      </c>
      <c r="D60" s="10">
        <f>'2.RECREACIÓN'!E73</f>
        <v>41</v>
      </c>
      <c r="E60" s="10">
        <f>'2.RECREACIÓN'!F73</f>
        <v>43</v>
      </c>
      <c r="F60" s="10">
        <f>'2.RECREACIÓN'!G73</f>
        <v>8</v>
      </c>
      <c r="G60" s="10">
        <f>'2.RECREACIÓN'!H73</f>
        <v>11</v>
      </c>
      <c r="H60" s="10">
        <f>'2.RECREACIÓN'!I73</f>
        <v>2</v>
      </c>
      <c r="I60" s="10">
        <f>'2.RECREACIÓN'!J73</f>
        <v>2</v>
      </c>
      <c r="J60" s="10">
        <f>'2.RECREACIÓN'!K73</f>
        <v>0</v>
      </c>
      <c r="K60" s="10">
        <f>'2.RECREACIÓN'!L73</f>
        <v>54</v>
      </c>
      <c r="L60" s="10">
        <f>'2.RECREACIÓN'!M73</f>
        <v>18</v>
      </c>
      <c r="M60" s="208">
        <f t="shared" si="7"/>
        <v>158</v>
      </c>
      <c r="N60" s="208">
        <f t="shared" si="8"/>
        <v>69</v>
      </c>
      <c r="O60" s="208">
        <f t="shared" si="9"/>
        <v>227</v>
      </c>
      <c r="P60" s="266">
        <f t="shared" si="10"/>
        <v>1.1268304790270538</v>
      </c>
    </row>
    <row r="61" spans="2:16" hidden="1" outlineLevel="1" x14ac:dyDescent="0.25">
      <c r="B61" s="10" t="s">
        <v>61</v>
      </c>
      <c r="C61" s="10">
        <f>'3.ESCUELAS D'!F48</f>
        <v>19</v>
      </c>
      <c r="D61" s="10">
        <f>'3.ESCUELAS D'!G48</f>
        <v>1</v>
      </c>
      <c r="E61" s="10">
        <f>'3.ESCUELAS D'!H48</f>
        <v>20</v>
      </c>
      <c r="F61" s="10">
        <f>'3.ESCUELAS D'!I48</f>
        <v>0</v>
      </c>
      <c r="G61" s="10"/>
      <c r="H61" s="10"/>
      <c r="I61" s="10"/>
      <c r="J61" s="10"/>
      <c r="K61" s="10"/>
      <c r="L61" s="10"/>
      <c r="M61" s="208">
        <f t="shared" si="7"/>
        <v>39</v>
      </c>
      <c r="N61" s="208">
        <f t="shared" si="8"/>
        <v>1</v>
      </c>
      <c r="O61" s="208">
        <f t="shared" si="9"/>
        <v>40</v>
      </c>
      <c r="P61" s="266">
        <f t="shared" si="10"/>
        <v>0.19856043683296104</v>
      </c>
    </row>
    <row r="62" spans="2:16" hidden="1" outlineLevel="1" x14ac:dyDescent="0.25">
      <c r="B62" s="10" t="s">
        <v>62</v>
      </c>
      <c r="C62" s="10">
        <f>'4.INTERCOLEGIADOS'!D259</f>
        <v>0</v>
      </c>
      <c r="D62" s="10">
        <f>'4.INTERCOLEGIADOS'!E259</f>
        <v>0</v>
      </c>
      <c r="E62" s="10">
        <f>'4.INTERCOLEGIADOS'!F259</f>
        <v>54</v>
      </c>
      <c r="F62" s="10">
        <f>'4.INTERCOLEGIADOS'!G259</f>
        <v>55</v>
      </c>
      <c r="G62" s="10">
        <f>'4.INTERCOLEGIADOS'!H259</f>
        <v>32</v>
      </c>
      <c r="H62" s="10">
        <f>'4.INTERCOLEGIADOS'!I259</f>
        <v>21</v>
      </c>
      <c r="I62" s="10"/>
      <c r="J62" s="10"/>
      <c r="K62" s="10"/>
      <c r="L62" s="10"/>
      <c r="M62" s="208">
        <f t="shared" si="7"/>
        <v>86</v>
      </c>
      <c r="N62" s="208">
        <f t="shared" si="8"/>
        <v>76</v>
      </c>
      <c r="O62" s="208">
        <f t="shared" si="9"/>
        <v>162</v>
      </c>
      <c r="P62" s="266">
        <f t="shared" si="10"/>
        <v>0.80416976917349214</v>
      </c>
    </row>
    <row r="63" spans="2:16" hidden="1" outlineLevel="1" x14ac:dyDescent="0.25">
      <c r="B63" s="10" t="s">
        <v>219</v>
      </c>
      <c r="C63" s="10">
        <f>'5.DEPORTE A.'!E179+'5.DEPORTE A.'!F380</f>
        <v>0</v>
      </c>
      <c r="D63" s="10">
        <f>'5.DEPORTE A.'!F179+'5.DEPORTE A.'!G380</f>
        <v>0</v>
      </c>
      <c r="E63" s="10">
        <f>'5.DEPORTE A.'!G179+'5.DEPORTE A.'!H380</f>
        <v>0</v>
      </c>
      <c r="F63" s="10">
        <f>'5.DEPORTE A.'!H179+'5.DEPORTE A.'!I380</f>
        <v>0</v>
      </c>
      <c r="G63" s="10">
        <f>'5.DEPORTE A.'!I179+'5.DEPORTE A.'!J380</f>
        <v>0</v>
      </c>
      <c r="H63" s="10">
        <f>'5.DEPORTE A.'!J179+'5.DEPORTE A.'!K380</f>
        <v>0</v>
      </c>
      <c r="I63" s="10">
        <f>'5.DEPORTE A.'!K179+'5.DEPORTE A.'!L380</f>
        <v>0</v>
      </c>
      <c r="J63" s="10">
        <f>'5.DEPORTE A.'!L179+'5.DEPORTE A.'!M380</f>
        <v>0</v>
      </c>
      <c r="K63" s="10">
        <f>'5.DEPORTE A.'!M179+'5.DEPORTE A.'!N380</f>
        <v>0</v>
      </c>
      <c r="L63" s="10">
        <f>'5.DEPORTE A.'!N179+'5.DEPORTE A.'!O380</f>
        <v>0</v>
      </c>
      <c r="M63" s="208">
        <f t="shared" si="7"/>
        <v>0</v>
      </c>
      <c r="N63" s="208">
        <f t="shared" si="8"/>
        <v>0</v>
      </c>
      <c r="O63" s="208">
        <f t="shared" si="9"/>
        <v>0</v>
      </c>
      <c r="P63" s="266">
        <f t="shared" si="10"/>
        <v>0</v>
      </c>
    </row>
    <row r="64" spans="2:16" hidden="1" outlineLevel="1" x14ac:dyDescent="0.25">
      <c r="B64" s="10" t="s">
        <v>220</v>
      </c>
      <c r="C64" s="10">
        <f>'6. DEPORTE S.C.'!C51</f>
        <v>0</v>
      </c>
      <c r="D64" s="10">
        <f>'6. DEPORTE S.C.'!D51</f>
        <v>0</v>
      </c>
      <c r="E64" s="10">
        <f>'6. DEPORTE S.C.'!E51</f>
        <v>0</v>
      </c>
      <c r="F64" s="10">
        <f>'6. DEPORTE S.C.'!F51</f>
        <v>0</v>
      </c>
      <c r="G64" s="10">
        <f>'6. DEPORTE S.C.'!G51</f>
        <v>0</v>
      </c>
      <c r="H64" s="10">
        <f>'6. DEPORTE S.C.'!H51</f>
        <v>0</v>
      </c>
      <c r="I64" s="10">
        <f>'6. DEPORTE S.C.'!I51</f>
        <v>0</v>
      </c>
      <c r="J64" s="10">
        <f>'6. DEPORTE S.C.'!J51</f>
        <v>0</v>
      </c>
      <c r="K64" s="10">
        <f>'6. DEPORTE S.C.'!K51</f>
        <v>0</v>
      </c>
      <c r="L64" s="10">
        <f>'6. DEPORTE S.C.'!L51</f>
        <v>0</v>
      </c>
      <c r="M64" s="208">
        <f t="shared" si="7"/>
        <v>0</v>
      </c>
      <c r="N64" s="208">
        <f t="shared" si="8"/>
        <v>0</v>
      </c>
      <c r="O64" s="208">
        <f t="shared" si="9"/>
        <v>0</v>
      </c>
      <c r="P64" s="266">
        <f t="shared" si="10"/>
        <v>0</v>
      </c>
    </row>
    <row r="65" spans="2:16" hidden="1" outlineLevel="1" x14ac:dyDescent="0.25">
      <c r="B65" s="10" t="s">
        <v>308</v>
      </c>
      <c r="C65" s="10"/>
      <c r="D65" s="10"/>
      <c r="E65" s="10"/>
      <c r="F65" s="10"/>
      <c r="G65" s="10">
        <v>8</v>
      </c>
      <c r="H65" s="10">
        <v>12</v>
      </c>
      <c r="I65" s="10">
        <v>35</v>
      </c>
      <c r="J65" s="10">
        <v>23</v>
      </c>
      <c r="K65" s="10">
        <v>6</v>
      </c>
      <c r="L65" s="10">
        <v>8</v>
      </c>
      <c r="M65" s="208">
        <f t="shared" si="7"/>
        <v>49</v>
      </c>
      <c r="N65" s="208">
        <f t="shared" si="8"/>
        <v>43</v>
      </c>
      <c r="O65" s="208">
        <f t="shared" si="9"/>
        <v>92</v>
      </c>
      <c r="P65" s="266">
        <f t="shared" si="10"/>
        <v>0.45668900471581036</v>
      </c>
    </row>
    <row r="66" spans="2:16" collapsed="1" x14ac:dyDescent="0.25">
      <c r="B66" s="191" t="s">
        <v>8</v>
      </c>
      <c r="C66" s="191">
        <f>SUM(C67:C73)</f>
        <v>85</v>
      </c>
      <c r="D66" s="191">
        <f t="shared" ref="D66:L66" si="17">SUM(D67:D73)</f>
        <v>100</v>
      </c>
      <c r="E66" s="191">
        <f t="shared" si="17"/>
        <v>359</v>
      </c>
      <c r="F66" s="191">
        <f t="shared" si="17"/>
        <v>585</v>
      </c>
      <c r="G66" s="191">
        <f t="shared" si="17"/>
        <v>278</v>
      </c>
      <c r="H66" s="191">
        <f t="shared" si="17"/>
        <v>200</v>
      </c>
      <c r="I66" s="191">
        <f t="shared" si="17"/>
        <v>346</v>
      </c>
      <c r="J66" s="191">
        <f t="shared" si="17"/>
        <v>782</v>
      </c>
      <c r="K66" s="191">
        <f t="shared" si="17"/>
        <v>91</v>
      </c>
      <c r="L66" s="191">
        <f t="shared" si="17"/>
        <v>472</v>
      </c>
      <c r="M66" s="208">
        <f t="shared" si="7"/>
        <v>1159</v>
      </c>
      <c r="N66" s="208">
        <f t="shared" si="8"/>
        <v>2139</v>
      </c>
      <c r="O66" s="208">
        <f t="shared" si="9"/>
        <v>3298</v>
      </c>
      <c r="P66" s="266">
        <f t="shared" si="10"/>
        <v>16.371308016877638</v>
      </c>
    </row>
    <row r="67" spans="2:16" hidden="1" outlineLevel="1" x14ac:dyDescent="0.25">
      <c r="B67" s="10" t="s">
        <v>59</v>
      </c>
      <c r="C67" s="10">
        <f>'1.H.E.V.S'!C89</f>
        <v>25</v>
      </c>
      <c r="D67" s="10">
        <f>'1.H.E.V.S'!D89</f>
        <v>34</v>
      </c>
      <c r="E67" s="10">
        <f>'1.H.E.V.S'!E89</f>
        <v>83</v>
      </c>
      <c r="F67" s="10">
        <f>'1.H.E.V.S'!F89</f>
        <v>118</v>
      </c>
      <c r="G67" s="10">
        <f>'1.H.E.V.S'!G89</f>
        <v>87</v>
      </c>
      <c r="H67" s="10">
        <f>'1.H.E.V.S'!H89</f>
        <v>64</v>
      </c>
      <c r="I67" s="10">
        <f>'1.H.E.V.S'!I89</f>
        <v>202</v>
      </c>
      <c r="J67" s="10">
        <f>'1.H.E.V.S'!J89</f>
        <v>655</v>
      </c>
      <c r="K67" s="10">
        <f>'1.H.E.V.S'!K89</f>
        <v>59</v>
      </c>
      <c r="L67" s="10">
        <f>'1.H.E.V.S'!L89</f>
        <v>420</v>
      </c>
      <c r="M67" s="208">
        <f t="shared" si="7"/>
        <v>456</v>
      </c>
      <c r="N67" s="208">
        <f t="shared" si="8"/>
        <v>1291</v>
      </c>
      <c r="O67" s="208">
        <f t="shared" si="9"/>
        <v>1747</v>
      </c>
      <c r="P67" s="266">
        <f t="shared" si="10"/>
        <v>8.6721270786795728</v>
      </c>
    </row>
    <row r="68" spans="2:16" hidden="1" outlineLevel="1" x14ac:dyDescent="0.25">
      <c r="B68" s="10" t="s">
        <v>60</v>
      </c>
      <c r="C68" s="10">
        <f>'2.RECREACIÓN'!D81</f>
        <v>47</v>
      </c>
      <c r="D68" s="10">
        <f>'2.RECREACIÓN'!E81</f>
        <v>59</v>
      </c>
      <c r="E68" s="10">
        <f>'2.RECREACIÓN'!F81</f>
        <v>73</v>
      </c>
      <c r="F68" s="10">
        <f>'2.RECREACIÓN'!G81</f>
        <v>71</v>
      </c>
      <c r="G68" s="10">
        <f>'2.RECREACIÓN'!H81</f>
        <v>26</v>
      </c>
      <c r="H68" s="10">
        <f>'2.RECREACIÓN'!I81</f>
        <v>16</v>
      </c>
      <c r="I68" s="10">
        <f>'2.RECREACIÓN'!J81</f>
        <v>5</v>
      </c>
      <c r="J68" s="10">
        <f>'2.RECREACIÓN'!K81</f>
        <v>4</v>
      </c>
      <c r="K68" s="10">
        <f>'2.RECREACIÓN'!L81</f>
        <v>0</v>
      </c>
      <c r="L68" s="10">
        <f>'2.RECREACIÓN'!M81</f>
        <v>37</v>
      </c>
      <c r="M68" s="208">
        <f t="shared" si="7"/>
        <v>151</v>
      </c>
      <c r="N68" s="208">
        <f t="shared" si="8"/>
        <v>187</v>
      </c>
      <c r="O68" s="208">
        <f t="shared" si="9"/>
        <v>338</v>
      </c>
      <c r="P68" s="266">
        <f t="shared" si="10"/>
        <v>1.6778356912385206</v>
      </c>
    </row>
    <row r="69" spans="2:16" hidden="1" outlineLevel="1" x14ac:dyDescent="0.25">
      <c r="B69" s="10" t="s">
        <v>61</v>
      </c>
      <c r="C69" s="10">
        <f>'3.ESCUELAS D'!F53</f>
        <v>13</v>
      </c>
      <c r="D69" s="10">
        <f>'3.ESCUELAS D'!G53</f>
        <v>7</v>
      </c>
      <c r="E69" s="10">
        <f>'3.ESCUELAS D'!H53</f>
        <v>12</v>
      </c>
      <c r="F69" s="10">
        <f>'3.ESCUELAS D'!I53</f>
        <v>8</v>
      </c>
      <c r="G69" s="10"/>
      <c r="H69" s="10"/>
      <c r="I69" s="10"/>
      <c r="J69" s="10"/>
      <c r="K69" s="10"/>
      <c r="L69" s="10"/>
      <c r="M69" s="208">
        <f t="shared" si="7"/>
        <v>25</v>
      </c>
      <c r="N69" s="208">
        <f t="shared" si="8"/>
        <v>15</v>
      </c>
      <c r="O69" s="208">
        <f t="shared" si="9"/>
        <v>40</v>
      </c>
      <c r="P69" s="266">
        <f t="shared" si="10"/>
        <v>0.19856043683296104</v>
      </c>
    </row>
    <row r="70" spans="2:16" hidden="1" outlineLevel="1" x14ac:dyDescent="0.25">
      <c r="B70" s="10" t="s">
        <v>62</v>
      </c>
      <c r="C70" s="10">
        <f>'4.INTERCOLEGIADOS'!D288</f>
        <v>0</v>
      </c>
      <c r="D70" s="10">
        <f>'4.INTERCOLEGIADOS'!E288</f>
        <v>0</v>
      </c>
      <c r="E70" s="10">
        <f>'4.INTERCOLEGIADOS'!F288</f>
        <v>176</v>
      </c>
      <c r="F70" s="10">
        <f>'4.INTERCOLEGIADOS'!G288</f>
        <v>374</v>
      </c>
      <c r="G70" s="10">
        <f>'4.INTERCOLEGIADOS'!H288</f>
        <v>97</v>
      </c>
      <c r="H70" s="10">
        <f>'4.INTERCOLEGIADOS'!I288</f>
        <v>60</v>
      </c>
      <c r="I70" s="10"/>
      <c r="J70" s="10"/>
      <c r="K70" s="10"/>
      <c r="L70" s="10"/>
      <c r="M70" s="208">
        <f t="shared" si="7"/>
        <v>273</v>
      </c>
      <c r="N70" s="208">
        <f t="shared" si="8"/>
        <v>434</v>
      </c>
      <c r="O70" s="208">
        <f t="shared" si="9"/>
        <v>707</v>
      </c>
      <c r="P70" s="266">
        <f t="shared" si="10"/>
        <v>3.5095557210225863</v>
      </c>
    </row>
    <row r="71" spans="2:16" hidden="1" outlineLevel="1" x14ac:dyDescent="0.25">
      <c r="B71" s="10" t="s">
        <v>219</v>
      </c>
      <c r="C71" s="10">
        <f>'5.DEPORTE A.'!E187+'5.DEPORTE A.'!F388</f>
        <v>0</v>
      </c>
      <c r="D71" s="10">
        <f>'5.DEPORTE A.'!F187+'5.DEPORTE A.'!G388</f>
        <v>0</v>
      </c>
      <c r="E71" s="10">
        <f>'5.DEPORTE A.'!G187+'5.DEPORTE A.'!H388</f>
        <v>7</v>
      </c>
      <c r="F71" s="10">
        <f>'5.DEPORTE A.'!H187+'5.DEPORTE A.'!I388</f>
        <v>7</v>
      </c>
      <c r="G71" s="10">
        <f>'5.DEPORTE A.'!I187+'5.DEPORTE A.'!J388</f>
        <v>12</v>
      </c>
      <c r="H71" s="10">
        <f>'5.DEPORTE A.'!J187+'5.DEPORTE A.'!K388</f>
        <v>11</v>
      </c>
      <c r="I71" s="10">
        <f>'5.DEPORTE A.'!K187+'5.DEPORTE A.'!L388</f>
        <v>8</v>
      </c>
      <c r="J71" s="10">
        <f>'5.DEPORTE A.'!L187+'5.DEPORTE A.'!M388</f>
        <v>5</v>
      </c>
      <c r="K71" s="10">
        <f>'5.DEPORTE A.'!M187+'5.DEPORTE A.'!N388</f>
        <v>0</v>
      </c>
      <c r="L71" s="10">
        <f>'5.DEPORTE A.'!N187+'5.DEPORTE A.'!O388</f>
        <v>0</v>
      </c>
      <c r="M71" s="208">
        <f t="shared" si="7"/>
        <v>27</v>
      </c>
      <c r="N71" s="208">
        <f t="shared" si="8"/>
        <v>23</v>
      </c>
      <c r="O71" s="208">
        <f t="shared" si="9"/>
        <v>50</v>
      </c>
      <c r="P71" s="266">
        <f t="shared" si="10"/>
        <v>0.24820054604120129</v>
      </c>
    </row>
    <row r="72" spans="2:16" hidden="1" outlineLevel="1" x14ac:dyDescent="0.25">
      <c r="B72" s="10" t="s">
        <v>220</v>
      </c>
      <c r="C72" s="10">
        <f>'6. DEPORTE S.C.'!C56</f>
        <v>0</v>
      </c>
      <c r="D72" s="10">
        <f>'6. DEPORTE S.C.'!D56</f>
        <v>0</v>
      </c>
      <c r="E72" s="10">
        <f>'6. DEPORTE S.C.'!E56</f>
        <v>8</v>
      </c>
      <c r="F72" s="10">
        <f>'6. DEPORTE S.C.'!F56</f>
        <v>7</v>
      </c>
      <c r="G72" s="10">
        <f>'6. DEPORTE S.C.'!G56</f>
        <v>14</v>
      </c>
      <c r="H72" s="10">
        <f>'6. DEPORTE S.C.'!H56</f>
        <v>2</v>
      </c>
      <c r="I72" s="10">
        <f>'6. DEPORTE S.C.'!I56</f>
        <v>31</v>
      </c>
      <c r="J72" s="10">
        <f>'6. DEPORTE S.C.'!J56</f>
        <v>18</v>
      </c>
      <c r="K72" s="10">
        <f>'6. DEPORTE S.C.'!K56</f>
        <v>0</v>
      </c>
      <c r="L72" s="10">
        <f>'6. DEPORTE S.C.'!L56</f>
        <v>0</v>
      </c>
      <c r="M72" s="208">
        <f t="shared" si="7"/>
        <v>53</v>
      </c>
      <c r="N72" s="208">
        <f t="shared" si="8"/>
        <v>27</v>
      </c>
      <c r="O72" s="208">
        <f t="shared" si="9"/>
        <v>80</v>
      </c>
      <c r="P72" s="266">
        <f t="shared" si="10"/>
        <v>0.39712087366592208</v>
      </c>
    </row>
    <row r="73" spans="2:16" hidden="1" outlineLevel="1" x14ac:dyDescent="0.25">
      <c r="B73" s="10" t="s">
        <v>308</v>
      </c>
      <c r="C73" s="10"/>
      <c r="D73" s="10"/>
      <c r="E73" s="10"/>
      <c r="F73" s="10"/>
      <c r="G73" s="10">
        <v>42</v>
      </c>
      <c r="H73" s="10">
        <v>47</v>
      </c>
      <c r="I73" s="10">
        <v>100</v>
      </c>
      <c r="J73" s="10">
        <v>100</v>
      </c>
      <c r="K73" s="10">
        <v>32</v>
      </c>
      <c r="L73" s="10">
        <v>15</v>
      </c>
      <c r="M73" s="208">
        <f t="shared" si="7"/>
        <v>174</v>
      </c>
      <c r="N73" s="208">
        <f t="shared" si="8"/>
        <v>162</v>
      </c>
      <c r="O73" s="208">
        <f t="shared" si="9"/>
        <v>336</v>
      </c>
      <c r="P73" s="266">
        <f t="shared" si="10"/>
        <v>1.6679076693968726</v>
      </c>
    </row>
    <row r="74" spans="2:16" collapsed="1" x14ac:dyDescent="0.25">
      <c r="B74" s="191" t="s">
        <v>9</v>
      </c>
      <c r="C74" s="191">
        <f>SUM(C75:C81)</f>
        <v>52</v>
      </c>
      <c r="D74" s="191">
        <f t="shared" ref="D74:L74" si="18">SUM(D75:D81)</f>
        <v>88</v>
      </c>
      <c r="E74" s="191">
        <f t="shared" si="18"/>
        <v>346</v>
      </c>
      <c r="F74" s="191">
        <f t="shared" si="18"/>
        <v>374</v>
      </c>
      <c r="G74" s="191">
        <f t="shared" si="18"/>
        <v>413</v>
      </c>
      <c r="H74" s="191">
        <f t="shared" si="18"/>
        <v>360</v>
      </c>
      <c r="I74" s="191">
        <f t="shared" si="18"/>
        <v>451</v>
      </c>
      <c r="J74" s="191">
        <f t="shared" si="18"/>
        <v>747</v>
      </c>
      <c r="K74" s="191">
        <f t="shared" si="18"/>
        <v>128</v>
      </c>
      <c r="L74" s="191">
        <f t="shared" si="18"/>
        <v>238</v>
      </c>
      <c r="M74" s="208">
        <f t="shared" si="7"/>
        <v>1390</v>
      </c>
      <c r="N74" s="208">
        <f t="shared" si="8"/>
        <v>1807</v>
      </c>
      <c r="O74" s="208">
        <f t="shared" si="9"/>
        <v>3197</v>
      </c>
      <c r="P74" s="266">
        <f t="shared" si="10"/>
        <v>15.869942913874411</v>
      </c>
    </row>
    <row r="75" spans="2:16" hidden="1" outlineLevel="1" x14ac:dyDescent="0.25">
      <c r="B75" s="10" t="s">
        <v>59</v>
      </c>
      <c r="C75" s="10">
        <f>'1.H.E.V.S'!C98</f>
        <v>25</v>
      </c>
      <c r="D75" s="10">
        <f>'1.H.E.V.S'!D98</f>
        <v>34</v>
      </c>
      <c r="E75" s="10">
        <f>'1.H.E.V.S'!E98</f>
        <v>78</v>
      </c>
      <c r="F75" s="10">
        <f>'1.H.E.V.S'!F98</f>
        <v>118</v>
      </c>
      <c r="G75" s="10">
        <f>'1.H.E.V.S'!G98</f>
        <v>91</v>
      </c>
      <c r="H75" s="10">
        <f>'1.H.E.V.S'!H98</f>
        <v>71</v>
      </c>
      <c r="I75" s="10">
        <f>'1.H.E.V.S'!I98</f>
        <v>164</v>
      </c>
      <c r="J75" s="10">
        <f>'1.H.E.V.S'!J98</f>
        <v>321</v>
      </c>
      <c r="K75" s="10">
        <f>'1.H.E.V.S'!K98</f>
        <v>54</v>
      </c>
      <c r="L75" s="10">
        <f>'1.H.E.V.S'!L98</f>
        <v>109</v>
      </c>
      <c r="M75" s="208">
        <f t="shared" si="7"/>
        <v>412</v>
      </c>
      <c r="N75" s="208">
        <f t="shared" si="8"/>
        <v>653</v>
      </c>
      <c r="O75" s="208">
        <f t="shared" si="9"/>
        <v>1065</v>
      </c>
      <c r="P75" s="266">
        <f t="shared" si="10"/>
        <v>5.2866716306775876</v>
      </c>
    </row>
    <row r="76" spans="2:16" hidden="1" outlineLevel="1" x14ac:dyDescent="0.25">
      <c r="B76" s="10" t="s">
        <v>60</v>
      </c>
      <c r="C76" s="10">
        <f>'1.H.E.V.S'!C98</f>
        <v>25</v>
      </c>
      <c r="D76" s="10">
        <f>'1.H.E.V.S'!D98</f>
        <v>34</v>
      </c>
      <c r="E76" s="10">
        <f>'1.H.E.V.S'!E98</f>
        <v>78</v>
      </c>
      <c r="F76" s="10">
        <f>'1.H.E.V.S'!F98</f>
        <v>118</v>
      </c>
      <c r="G76" s="10">
        <f>'1.H.E.V.S'!G98</f>
        <v>91</v>
      </c>
      <c r="H76" s="10">
        <f>'1.H.E.V.S'!H98</f>
        <v>71</v>
      </c>
      <c r="I76" s="10">
        <f>'1.H.E.V.S'!I98</f>
        <v>164</v>
      </c>
      <c r="J76" s="10">
        <f>'1.H.E.V.S'!J98</f>
        <v>321</v>
      </c>
      <c r="K76" s="10">
        <f>'1.H.E.V.S'!K98</f>
        <v>54</v>
      </c>
      <c r="L76" s="10">
        <f>'1.H.E.V.S'!L98</f>
        <v>109</v>
      </c>
      <c r="M76" s="208">
        <f t="shared" si="7"/>
        <v>412</v>
      </c>
      <c r="N76" s="208">
        <f t="shared" si="8"/>
        <v>653</v>
      </c>
      <c r="O76" s="208">
        <f t="shared" si="9"/>
        <v>1065</v>
      </c>
      <c r="P76" s="266">
        <f t="shared" si="10"/>
        <v>5.2866716306775876</v>
      </c>
    </row>
    <row r="77" spans="2:16" hidden="1" outlineLevel="1" x14ac:dyDescent="0.25">
      <c r="B77" s="10" t="s">
        <v>61</v>
      </c>
      <c r="C77" s="10">
        <f>'3.ESCUELAS D'!F56</f>
        <v>0</v>
      </c>
      <c r="D77" s="10">
        <f>'3.ESCUELAS D'!G56</f>
        <v>20</v>
      </c>
      <c r="E77" s="10">
        <f>'3.ESCUELAS D'!H56</f>
        <v>3</v>
      </c>
      <c r="F77" s="10">
        <f>'3.ESCUELAS D'!I56</f>
        <v>17</v>
      </c>
      <c r="G77" s="10"/>
      <c r="H77" s="10"/>
      <c r="I77" s="10"/>
      <c r="J77" s="10"/>
      <c r="K77" s="10"/>
      <c r="L77" s="10"/>
      <c r="M77" s="208">
        <f t="shared" si="7"/>
        <v>3</v>
      </c>
      <c r="N77" s="208">
        <f t="shared" si="8"/>
        <v>37</v>
      </c>
      <c r="O77" s="208">
        <f t="shared" si="9"/>
        <v>40</v>
      </c>
      <c r="P77" s="266">
        <f t="shared" si="10"/>
        <v>0.19856043683296104</v>
      </c>
    </row>
    <row r="78" spans="2:16" hidden="1" outlineLevel="1" x14ac:dyDescent="0.25">
      <c r="B78" s="10" t="s">
        <v>62</v>
      </c>
      <c r="C78" s="10">
        <f>'4.INTERCOLEGIADOS'!D317</f>
        <v>0</v>
      </c>
      <c r="D78" s="10">
        <f>'4.INTERCOLEGIADOS'!E317</f>
        <v>0</v>
      </c>
      <c r="E78" s="10">
        <f>'4.INTERCOLEGIADOS'!F317</f>
        <v>170</v>
      </c>
      <c r="F78" s="10">
        <f>'4.INTERCOLEGIADOS'!G317</f>
        <v>103</v>
      </c>
      <c r="G78" s="10">
        <f>'4.INTERCOLEGIADOS'!H317</f>
        <v>138</v>
      </c>
      <c r="H78" s="10">
        <f>'4.INTERCOLEGIADOS'!I317</f>
        <v>138</v>
      </c>
      <c r="I78" s="10"/>
      <c r="J78" s="10"/>
      <c r="K78" s="10"/>
      <c r="L78" s="10"/>
      <c r="M78" s="208">
        <f t="shared" si="7"/>
        <v>308</v>
      </c>
      <c r="N78" s="208">
        <f t="shared" si="8"/>
        <v>241</v>
      </c>
      <c r="O78" s="208">
        <f t="shared" si="9"/>
        <v>549</v>
      </c>
      <c r="P78" s="266">
        <f t="shared" si="10"/>
        <v>2.7252419955323903</v>
      </c>
    </row>
    <row r="79" spans="2:16" hidden="1" outlineLevel="1" x14ac:dyDescent="0.25">
      <c r="B79" s="10" t="s">
        <v>219</v>
      </c>
      <c r="C79" s="10">
        <f>'5.DEPORTE A.'!E198+'5.DEPORTE A.'!F396</f>
        <v>0</v>
      </c>
      <c r="D79" s="10">
        <f>'5.DEPORTE A.'!F198+'5.DEPORTE A.'!G396</f>
        <v>0</v>
      </c>
      <c r="E79" s="10">
        <f>'5.DEPORTE A.'!G198+'5.DEPORTE A.'!H396</f>
        <v>3</v>
      </c>
      <c r="F79" s="10">
        <f>'5.DEPORTE A.'!H198+'5.DEPORTE A.'!I396</f>
        <v>6</v>
      </c>
      <c r="G79" s="10">
        <f>'5.DEPORTE A.'!I198+'5.DEPORTE A.'!J396</f>
        <v>6</v>
      </c>
      <c r="H79" s="10">
        <f>'5.DEPORTE A.'!J198+'5.DEPORTE A.'!K396</f>
        <v>10</v>
      </c>
      <c r="I79" s="10">
        <f>'5.DEPORTE A.'!K198+'5.DEPORTE A.'!L396</f>
        <v>9</v>
      </c>
      <c r="J79" s="10">
        <f>'5.DEPORTE A.'!L198+'5.DEPORTE A.'!M396</f>
        <v>12</v>
      </c>
      <c r="K79" s="10">
        <f>'5.DEPORTE A.'!M198+'5.DEPORTE A.'!N396</f>
        <v>0</v>
      </c>
      <c r="L79" s="10">
        <f>'5.DEPORTE A.'!N198+'5.DEPORTE A.'!O396</f>
        <v>0</v>
      </c>
      <c r="M79" s="208">
        <f t="shared" si="7"/>
        <v>18</v>
      </c>
      <c r="N79" s="208">
        <f t="shared" si="8"/>
        <v>28</v>
      </c>
      <c r="O79" s="208">
        <f t="shared" si="9"/>
        <v>46</v>
      </c>
      <c r="P79" s="266">
        <f t="shared" si="10"/>
        <v>0.22834450235790518</v>
      </c>
    </row>
    <row r="80" spans="2:16" hidden="1" outlineLevel="1" x14ac:dyDescent="0.25">
      <c r="B80" s="10" t="s">
        <v>220</v>
      </c>
      <c r="C80" s="10">
        <f>'6. DEPORTE S.C.'!C61</f>
        <v>2</v>
      </c>
      <c r="D80" s="10">
        <f>'6. DEPORTE S.C.'!D61</f>
        <v>0</v>
      </c>
      <c r="E80" s="10">
        <f>'6. DEPORTE S.C.'!E61</f>
        <v>14</v>
      </c>
      <c r="F80" s="10">
        <f>'6. DEPORTE S.C.'!F61</f>
        <v>12</v>
      </c>
      <c r="G80" s="10">
        <f>'6. DEPORTE S.C.'!G61</f>
        <v>10</v>
      </c>
      <c r="H80" s="10">
        <f>'6. DEPORTE S.C.'!H61</f>
        <v>4</v>
      </c>
      <c r="I80" s="10">
        <f>'6. DEPORTE S.C.'!I61</f>
        <v>20</v>
      </c>
      <c r="J80" s="10">
        <f>'6. DEPORTE S.C.'!J61</f>
        <v>16</v>
      </c>
      <c r="K80" s="10">
        <f>'6. DEPORTE S.C.'!K61</f>
        <v>0</v>
      </c>
      <c r="L80" s="10">
        <f>'6. DEPORTE S.C.'!L61</f>
        <v>0</v>
      </c>
      <c r="M80" s="208">
        <f t="shared" si="7"/>
        <v>46</v>
      </c>
      <c r="N80" s="208">
        <f t="shared" si="8"/>
        <v>32</v>
      </c>
      <c r="O80" s="208">
        <f t="shared" si="9"/>
        <v>78</v>
      </c>
      <c r="P80" s="266">
        <f t="shared" si="10"/>
        <v>0.38719285182427399</v>
      </c>
    </row>
    <row r="81" spans="2:16" hidden="1" outlineLevel="1" x14ac:dyDescent="0.25">
      <c r="B81" s="10" t="s">
        <v>308</v>
      </c>
      <c r="C81" s="10"/>
      <c r="D81" s="10"/>
      <c r="E81" s="10"/>
      <c r="F81" s="10"/>
      <c r="G81" s="10">
        <v>77</v>
      </c>
      <c r="H81" s="10">
        <v>66</v>
      </c>
      <c r="I81" s="10">
        <v>94</v>
      </c>
      <c r="J81" s="10">
        <v>77</v>
      </c>
      <c r="K81" s="10">
        <v>20</v>
      </c>
      <c r="L81" s="10">
        <v>20</v>
      </c>
      <c r="M81" s="208">
        <f t="shared" ref="M81:M105" si="19">SUM(K81,I81,G81,E81,C81)</f>
        <v>191</v>
      </c>
      <c r="N81" s="208">
        <f t="shared" ref="N81:N105" si="20">SUM(L81,J81,H81,F81,D81)</f>
        <v>163</v>
      </c>
      <c r="O81" s="208">
        <f t="shared" ref="O81:O105" si="21">SUM(M81:N81)</f>
        <v>354</v>
      </c>
      <c r="P81" s="266">
        <f t="shared" ref="P81:P105" si="22">O81/$O$106*100</f>
        <v>1.7572598659717049</v>
      </c>
    </row>
    <row r="82" spans="2:16" collapsed="1" x14ac:dyDescent="0.25">
      <c r="B82" s="191" t="s">
        <v>57</v>
      </c>
      <c r="C82" s="191">
        <f>SUM(C83:C89)</f>
        <v>81</v>
      </c>
      <c r="D82" s="191">
        <f t="shared" ref="D82:L82" si="23">SUM(D83:D89)</f>
        <v>66</v>
      </c>
      <c r="E82" s="191">
        <f t="shared" si="23"/>
        <v>174</v>
      </c>
      <c r="F82" s="191">
        <f t="shared" si="23"/>
        <v>176</v>
      </c>
      <c r="G82" s="191">
        <f t="shared" si="23"/>
        <v>18</v>
      </c>
      <c r="H82" s="191">
        <f t="shared" si="23"/>
        <v>41</v>
      </c>
      <c r="I82" s="191">
        <f t="shared" si="23"/>
        <v>72</v>
      </c>
      <c r="J82" s="191">
        <f>SUM(J83:J89)</f>
        <v>128</v>
      </c>
      <c r="K82" s="191">
        <f t="shared" si="23"/>
        <v>11</v>
      </c>
      <c r="L82" s="191">
        <f t="shared" si="23"/>
        <v>41</v>
      </c>
      <c r="M82" s="208">
        <f t="shared" si="19"/>
        <v>356</v>
      </c>
      <c r="N82" s="208">
        <f t="shared" si="20"/>
        <v>452</v>
      </c>
      <c r="O82" s="208">
        <f t="shared" si="21"/>
        <v>808</v>
      </c>
      <c r="P82" s="266">
        <f t="shared" si="22"/>
        <v>4.0109208240258125</v>
      </c>
    </row>
    <row r="83" spans="2:16" hidden="1" outlineLevel="1" x14ac:dyDescent="0.25">
      <c r="B83" s="10" t="s">
        <v>59</v>
      </c>
      <c r="C83" s="10">
        <f>'1.H.E.V.S'!C107</f>
        <v>6</v>
      </c>
      <c r="D83" s="10">
        <f>'1.H.E.V.S'!D107</f>
        <v>8</v>
      </c>
      <c r="E83" s="10">
        <f>'1.H.E.V.S'!E107</f>
        <v>93</v>
      </c>
      <c r="F83" s="10">
        <f>'1.H.E.V.S'!F107</f>
        <v>92</v>
      </c>
      <c r="G83" s="10">
        <f>'1.H.E.V.S'!G107</f>
        <v>6</v>
      </c>
      <c r="H83" s="10">
        <f>'1.H.E.V.S'!H107</f>
        <v>23</v>
      </c>
      <c r="I83" s="10">
        <f>'1.H.E.V.S'!I107</f>
        <v>25</v>
      </c>
      <c r="J83" s="10">
        <f>'1.H.E.V.S'!J107</f>
        <v>59</v>
      </c>
      <c r="K83" s="10">
        <f>'1.H.E.V.S'!K107</f>
        <v>3</v>
      </c>
      <c r="L83" s="10">
        <f>'1.H.E.V.S'!L107</f>
        <v>20</v>
      </c>
      <c r="M83" s="208">
        <f t="shared" si="19"/>
        <v>133</v>
      </c>
      <c r="N83" s="208">
        <f t="shared" si="20"/>
        <v>202</v>
      </c>
      <c r="O83" s="208">
        <f t="shared" si="21"/>
        <v>335</v>
      </c>
      <c r="P83" s="266">
        <f t="shared" si="22"/>
        <v>1.6629436584760486</v>
      </c>
    </row>
    <row r="84" spans="2:16" hidden="1" outlineLevel="1" x14ac:dyDescent="0.25">
      <c r="B84" s="10" t="s">
        <v>60</v>
      </c>
      <c r="C84" s="10">
        <f>'2.RECREACIÓN'!D97</f>
        <v>63</v>
      </c>
      <c r="D84" s="10">
        <f>'2.RECREACIÓN'!E97</f>
        <v>50</v>
      </c>
      <c r="E84" s="10">
        <f>'2.RECREACIÓN'!F97</f>
        <v>50</v>
      </c>
      <c r="F84" s="10">
        <f>'2.RECREACIÓN'!G97</f>
        <v>27</v>
      </c>
      <c r="G84" s="10">
        <f>'2.RECREACIÓN'!H97</f>
        <v>0</v>
      </c>
      <c r="H84" s="10">
        <f>'2.RECREACIÓN'!I97</f>
        <v>10</v>
      </c>
      <c r="I84" s="10">
        <f>'2.RECREACIÓN'!J97</f>
        <v>20</v>
      </c>
      <c r="J84" s="10">
        <f>'2.RECREACIÓN'!K97</f>
        <v>52</v>
      </c>
      <c r="K84" s="10">
        <f>'2.RECREACIÓN'!L97</f>
        <v>0</v>
      </c>
      <c r="L84" s="10">
        <f>'2.RECREACIÓN'!M97</f>
        <v>14</v>
      </c>
      <c r="M84" s="208">
        <f t="shared" si="19"/>
        <v>133</v>
      </c>
      <c r="N84" s="208">
        <f t="shared" si="20"/>
        <v>153</v>
      </c>
      <c r="O84" s="208">
        <f t="shared" si="21"/>
        <v>286</v>
      </c>
      <c r="P84" s="266">
        <f t="shared" si="22"/>
        <v>1.4197071233556715</v>
      </c>
    </row>
    <row r="85" spans="2:16" hidden="1" outlineLevel="1" x14ac:dyDescent="0.25">
      <c r="B85" s="10" t="s">
        <v>61</v>
      </c>
      <c r="C85" s="10">
        <f>'3.ESCUELAS D'!F58</f>
        <v>12</v>
      </c>
      <c r="D85" s="10">
        <f>'3.ESCUELAS D'!G58</f>
        <v>8</v>
      </c>
      <c r="E85" s="10">
        <f>'3.ESCUELAS D'!H58</f>
        <v>11</v>
      </c>
      <c r="F85" s="10">
        <f>'3.ESCUELAS D'!I58</f>
        <v>9</v>
      </c>
      <c r="G85" s="10"/>
      <c r="H85" s="10"/>
      <c r="I85" s="10"/>
      <c r="J85" s="10"/>
      <c r="K85" s="10"/>
      <c r="L85" s="10"/>
      <c r="M85" s="208">
        <f t="shared" si="19"/>
        <v>23</v>
      </c>
      <c r="N85" s="208">
        <f t="shared" si="20"/>
        <v>17</v>
      </c>
      <c r="O85" s="208">
        <f t="shared" si="21"/>
        <v>40</v>
      </c>
      <c r="P85" s="266">
        <f t="shared" si="22"/>
        <v>0.19856043683296104</v>
      </c>
    </row>
    <row r="86" spans="2:16" hidden="1" outlineLevel="1" x14ac:dyDescent="0.25">
      <c r="B86" s="10" t="s">
        <v>62</v>
      </c>
      <c r="C86" s="10">
        <f>'4.INTERCOLEGIADOS'!D346</f>
        <v>0</v>
      </c>
      <c r="D86" s="10">
        <f>'4.INTERCOLEGIADOS'!E346</f>
        <v>0</v>
      </c>
      <c r="E86" s="10">
        <f>'4.INTERCOLEGIADOS'!F346</f>
        <v>20</v>
      </c>
      <c r="F86" s="10">
        <f>'4.INTERCOLEGIADOS'!G346</f>
        <v>47</v>
      </c>
      <c r="G86" s="10">
        <f>'4.INTERCOLEGIADOS'!H346</f>
        <v>1</v>
      </c>
      <c r="H86" s="10">
        <f>'4.INTERCOLEGIADOS'!I346</f>
        <v>1</v>
      </c>
      <c r="I86" s="10"/>
      <c r="J86" s="10"/>
      <c r="K86" s="10"/>
      <c r="L86" s="10"/>
      <c r="M86" s="208">
        <f t="shared" si="19"/>
        <v>21</v>
      </c>
      <c r="N86" s="208">
        <f t="shared" si="20"/>
        <v>48</v>
      </c>
      <c r="O86" s="208">
        <f t="shared" si="21"/>
        <v>69</v>
      </c>
      <c r="P86" s="266">
        <f t="shared" si="22"/>
        <v>0.34251675353685779</v>
      </c>
    </row>
    <row r="87" spans="2:16" hidden="1" outlineLevel="1" x14ac:dyDescent="0.25">
      <c r="B87" s="10" t="s">
        <v>219</v>
      </c>
      <c r="C87" s="10">
        <f>'5.DEPORTE A.'!E206+'5.DEPORTE A.'!F404</f>
        <v>0</v>
      </c>
      <c r="D87" s="10">
        <f>'5.DEPORTE A.'!F206+'5.DEPORTE A.'!G404</f>
        <v>0</v>
      </c>
      <c r="E87" s="10">
        <f>'5.DEPORTE A.'!G206+'5.DEPORTE A.'!H404</f>
        <v>0</v>
      </c>
      <c r="F87" s="10">
        <f>'5.DEPORTE A.'!H206+'5.DEPORTE A.'!I404</f>
        <v>1</v>
      </c>
      <c r="G87" s="10">
        <f>'5.DEPORTE A.'!I206+'5.DEPORTE A.'!J404</f>
        <v>1</v>
      </c>
      <c r="H87" s="10">
        <f>'5.DEPORTE A.'!J206+'5.DEPORTE A.'!K404</f>
        <v>0</v>
      </c>
      <c r="I87" s="10">
        <f>'5.DEPORTE A.'!K206+'5.DEPORTE A.'!L404</f>
        <v>0</v>
      </c>
      <c r="J87" s="10">
        <f>'5.DEPORTE A.'!L206+'5.DEPORTE A.'!M404</f>
        <v>0</v>
      </c>
      <c r="K87" s="10">
        <f>'5.DEPORTE A.'!M206+'5.DEPORTE A.'!N404</f>
        <v>0</v>
      </c>
      <c r="L87" s="10">
        <f>'5.DEPORTE A.'!N206+'5.DEPORTE A.'!O404</f>
        <v>0</v>
      </c>
      <c r="M87" s="208">
        <f t="shared" si="19"/>
        <v>1</v>
      </c>
      <c r="N87" s="208">
        <f t="shared" si="20"/>
        <v>1</v>
      </c>
      <c r="O87" s="208">
        <f t="shared" si="21"/>
        <v>2</v>
      </c>
      <c r="P87" s="266">
        <f t="shared" si="22"/>
        <v>9.9280218416480503E-3</v>
      </c>
    </row>
    <row r="88" spans="2:16" hidden="1" outlineLevel="1" x14ac:dyDescent="0.25">
      <c r="B88" s="10" t="s">
        <v>220</v>
      </c>
      <c r="C88" s="10">
        <f>'6. DEPORTE S.C.'!C66</f>
        <v>0</v>
      </c>
      <c r="D88" s="10">
        <f>'6. DEPORTE S.C.'!D66</f>
        <v>0</v>
      </c>
      <c r="E88" s="10">
        <f>'6. DEPORTE S.C.'!E66</f>
        <v>0</v>
      </c>
      <c r="F88" s="10">
        <f>'6. DEPORTE S.C.'!F66</f>
        <v>0</v>
      </c>
      <c r="G88" s="10">
        <f>'6. DEPORTE S.C.'!G66</f>
        <v>0</v>
      </c>
      <c r="H88" s="10">
        <f>'6. DEPORTE S.C.'!H66</f>
        <v>0</v>
      </c>
      <c r="I88" s="10">
        <f>'6. DEPORTE S.C.'!I66</f>
        <v>0</v>
      </c>
      <c r="J88" s="10">
        <f>'6. DEPORTE S.C.'!J66</f>
        <v>0</v>
      </c>
      <c r="K88" s="10">
        <f>'6. DEPORTE S.C.'!K66</f>
        <v>0</v>
      </c>
      <c r="L88" s="10">
        <f>'6. DEPORTE S.C.'!L66</f>
        <v>0</v>
      </c>
      <c r="M88" s="208">
        <f t="shared" si="19"/>
        <v>0</v>
      </c>
      <c r="N88" s="208">
        <f t="shared" si="20"/>
        <v>0</v>
      </c>
      <c r="O88" s="208">
        <f t="shared" si="21"/>
        <v>0</v>
      </c>
      <c r="P88" s="266">
        <f t="shared" si="22"/>
        <v>0</v>
      </c>
    </row>
    <row r="89" spans="2:16" hidden="1" outlineLevel="1" x14ac:dyDescent="0.25">
      <c r="B89" s="10" t="s">
        <v>308</v>
      </c>
      <c r="C89" s="10"/>
      <c r="D89" s="10"/>
      <c r="E89" s="10"/>
      <c r="F89" s="10"/>
      <c r="G89" s="10">
        <v>10</v>
      </c>
      <c r="H89" s="10">
        <v>7</v>
      </c>
      <c r="I89" s="10">
        <v>27</v>
      </c>
      <c r="J89" s="10">
        <v>17</v>
      </c>
      <c r="K89" s="10">
        <v>8</v>
      </c>
      <c r="L89" s="10">
        <v>7</v>
      </c>
      <c r="M89" s="208">
        <f t="shared" si="19"/>
        <v>45</v>
      </c>
      <c r="N89" s="208">
        <f t="shared" si="20"/>
        <v>31</v>
      </c>
      <c r="O89" s="208">
        <f t="shared" si="21"/>
        <v>76</v>
      </c>
      <c r="P89" s="266">
        <f t="shared" si="22"/>
        <v>0.37726482998262595</v>
      </c>
    </row>
    <row r="90" spans="2:16" collapsed="1" x14ac:dyDescent="0.25">
      <c r="B90" s="191" t="s">
        <v>10</v>
      </c>
      <c r="C90" s="191">
        <f>SUM(C91:C97)</f>
        <v>136</v>
      </c>
      <c r="D90" s="191">
        <f t="shared" ref="D90:L90" si="24">SUM(D91:D97)</f>
        <v>126</v>
      </c>
      <c r="E90" s="191">
        <f t="shared" si="24"/>
        <v>228</v>
      </c>
      <c r="F90" s="191">
        <f t="shared" si="24"/>
        <v>242</v>
      </c>
      <c r="G90" s="191">
        <f t="shared" si="24"/>
        <v>147</v>
      </c>
      <c r="H90" s="191">
        <f t="shared" si="24"/>
        <v>174</v>
      </c>
      <c r="I90" s="191">
        <f t="shared" si="24"/>
        <v>143</v>
      </c>
      <c r="J90" s="191">
        <f>SUM(J91:J97)</f>
        <v>362</v>
      </c>
      <c r="K90" s="191">
        <f t="shared" si="24"/>
        <v>152</v>
      </c>
      <c r="L90" s="191">
        <f t="shared" si="24"/>
        <v>143</v>
      </c>
      <c r="M90" s="208">
        <f t="shared" si="19"/>
        <v>806</v>
      </c>
      <c r="N90" s="208">
        <f t="shared" si="20"/>
        <v>1047</v>
      </c>
      <c r="O90" s="208">
        <f t="shared" si="21"/>
        <v>1853</v>
      </c>
      <c r="P90" s="266">
        <f t="shared" si="22"/>
        <v>9.1983122362869185</v>
      </c>
    </row>
    <row r="91" spans="2:16" hidden="1" outlineLevel="1" x14ac:dyDescent="0.25">
      <c r="B91" s="10" t="s">
        <v>59</v>
      </c>
      <c r="C91" s="10">
        <f>'1.H.E.V.S'!C116</f>
        <v>0</v>
      </c>
      <c r="D91" s="10">
        <f>'1.H.E.V.S'!D116</f>
        <v>0</v>
      </c>
      <c r="E91" s="10">
        <f>'1.H.E.V.S'!E116</f>
        <v>12</v>
      </c>
      <c r="F91" s="10">
        <f>'1.H.E.V.S'!F116</f>
        <v>55</v>
      </c>
      <c r="G91" s="10">
        <f>'1.H.E.V.S'!G116</f>
        <v>13</v>
      </c>
      <c r="H91" s="10">
        <f>'1.H.E.V.S'!H116</f>
        <v>24</v>
      </c>
      <c r="I91" s="10">
        <f>'1.H.E.V.S'!I116</f>
        <v>20</v>
      </c>
      <c r="J91" s="10">
        <f>'1.H.E.V.S'!J116</f>
        <v>232</v>
      </c>
      <c r="K91" s="10">
        <f>'1.H.E.V.S'!K116</f>
        <v>7</v>
      </c>
      <c r="L91" s="10">
        <f>'1.H.E.V.S'!L116</f>
        <v>56</v>
      </c>
      <c r="M91" s="208">
        <f t="shared" si="19"/>
        <v>52</v>
      </c>
      <c r="N91" s="208">
        <f t="shared" si="20"/>
        <v>367</v>
      </c>
      <c r="O91" s="208">
        <f t="shared" si="21"/>
        <v>419</v>
      </c>
      <c r="P91" s="266">
        <f t="shared" si="22"/>
        <v>2.0799205758252666</v>
      </c>
    </row>
    <row r="92" spans="2:16" hidden="1" outlineLevel="1" x14ac:dyDescent="0.25">
      <c r="B92" s="10" t="s">
        <v>60</v>
      </c>
      <c r="C92" s="10">
        <f>'2.RECREACIÓN'!D105</f>
        <v>122</v>
      </c>
      <c r="D92" s="10">
        <f>'2.RECREACIÓN'!E105</f>
        <v>120</v>
      </c>
      <c r="E92" s="10">
        <f>'2.RECREACIÓN'!F105</f>
        <v>63</v>
      </c>
      <c r="F92" s="10">
        <f>'2.RECREACIÓN'!G105</f>
        <v>65</v>
      </c>
      <c r="G92" s="10">
        <f>'2.RECREACIÓN'!H105</f>
        <v>2</v>
      </c>
      <c r="H92" s="10">
        <f>'2.RECREACIÓN'!I105</f>
        <v>4</v>
      </c>
      <c r="I92" s="10">
        <f>'2.RECREACIÓN'!J105</f>
        <v>0</v>
      </c>
      <c r="J92" s="10">
        <f>'2.RECREACIÓN'!K105</f>
        <v>0</v>
      </c>
      <c r="K92" s="10">
        <f>'2.RECREACIÓN'!L105</f>
        <v>49</v>
      </c>
      <c r="L92" s="10">
        <f>'2.RECREACIÓN'!M105</f>
        <v>8</v>
      </c>
      <c r="M92" s="208">
        <f t="shared" si="19"/>
        <v>236</v>
      </c>
      <c r="N92" s="208">
        <f t="shared" si="20"/>
        <v>197</v>
      </c>
      <c r="O92" s="208">
        <f t="shared" si="21"/>
        <v>433</v>
      </c>
      <c r="P92" s="266">
        <f t="shared" si="22"/>
        <v>2.1494167287168029</v>
      </c>
    </row>
    <row r="93" spans="2:16" hidden="1" outlineLevel="1" x14ac:dyDescent="0.25">
      <c r="B93" s="10" t="s">
        <v>61</v>
      </c>
      <c r="C93" s="10">
        <f>'3.ESCUELAS D'!F60</f>
        <v>14</v>
      </c>
      <c r="D93" s="10">
        <f>'3.ESCUELAS D'!G60</f>
        <v>6</v>
      </c>
      <c r="E93" s="10">
        <f>'3.ESCUELAS D'!H60</f>
        <v>12</v>
      </c>
      <c r="F93" s="10">
        <f>'3.ESCUELAS D'!I60</f>
        <v>8</v>
      </c>
      <c r="G93" s="10"/>
      <c r="H93" s="10"/>
      <c r="I93" s="10"/>
      <c r="J93" s="10"/>
      <c r="K93" s="10"/>
      <c r="L93" s="10"/>
      <c r="M93" s="208">
        <f t="shared" si="19"/>
        <v>26</v>
      </c>
      <c r="N93" s="208">
        <f t="shared" si="20"/>
        <v>14</v>
      </c>
      <c r="O93" s="208">
        <f t="shared" si="21"/>
        <v>40</v>
      </c>
      <c r="P93" s="266">
        <f t="shared" si="22"/>
        <v>0.19856043683296104</v>
      </c>
    </row>
    <row r="94" spans="2:16" hidden="1" outlineLevel="1" x14ac:dyDescent="0.25">
      <c r="B94" s="10" t="s">
        <v>62</v>
      </c>
      <c r="C94" s="10">
        <f>'4.INTERCOLEGIADOS'!D375</f>
        <v>0</v>
      </c>
      <c r="D94" s="10">
        <f>'4.INTERCOLEGIADOS'!E375</f>
        <v>0</v>
      </c>
      <c r="E94" s="10">
        <f>'4.INTERCOLEGIADOS'!F375</f>
        <v>134</v>
      </c>
      <c r="F94" s="10">
        <f>'4.INTERCOLEGIADOS'!G375</f>
        <v>103</v>
      </c>
      <c r="G94" s="10">
        <f>'4.INTERCOLEGIADOS'!H375</f>
        <v>76</v>
      </c>
      <c r="H94" s="10">
        <f>'4.INTERCOLEGIADOS'!I375</f>
        <v>75</v>
      </c>
      <c r="I94" s="10"/>
      <c r="J94" s="10"/>
      <c r="K94" s="10"/>
      <c r="L94" s="10"/>
      <c r="M94" s="208">
        <f t="shared" si="19"/>
        <v>210</v>
      </c>
      <c r="N94" s="208">
        <f t="shared" si="20"/>
        <v>178</v>
      </c>
      <c r="O94" s="208">
        <f t="shared" si="21"/>
        <v>388</v>
      </c>
      <c r="P94" s="266">
        <f t="shared" si="22"/>
        <v>1.926036237279722</v>
      </c>
    </row>
    <row r="95" spans="2:16" hidden="1" outlineLevel="1" x14ac:dyDescent="0.25">
      <c r="B95" s="10" t="s">
        <v>219</v>
      </c>
      <c r="C95" s="10">
        <f>'5.DEPORTE A.'!E213+'5.DEPORTE A.'!F412</f>
        <v>0</v>
      </c>
      <c r="D95" s="10">
        <f>'5.DEPORTE A.'!F213+'5.DEPORTE A.'!G412</f>
        <v>0</v>
      </c>
      <c r="E95" s="10">
        <f>'5.DEPORTE A.'!G213+'5.DEPORTE A.'!H412</f>
        <v>1</v>
      </c>
      <c r="F95" s="10">
        <f>'5.DEPORTE A.'!H213+'5.DEPORTE A.'!I412</f>
        <v>3</v>
      </c>
      <c r="G95" s="10">
        <f>'5.DEPORTE A.'!I213+'5.DEPORTE A.'!J412</f>
        <v>3</v>
      </c>
      <c r="H95" s="10">
        <f>'5.DEPORTE A.'!J213+'5.DEPORTE A.'!K412</f>
        <v>5</v>
      </c>
      <c r="I95" s="10">
        <f>'5.DEPORTE A.'!K213+'5.DEPORTE A.'!L412</f>
        <v>2</v>
      </c>
      <c r="J95" s="10">
        <f>'5.DEPORTE A.'!L213+'5.DEPORTE A.'!M412</f>
        <v>0</v>
      </c>
      <c r="K95" s="10">
        <f>'5.DEPORTE A.'!M213+'5.DEPORTE A.'!N412</f>
        <v>0</v>
      </c>
      <c r="L95" s="10">
        <f>'5.DEPORTE A.'!N213+'5.DEPORTE A.'!O412</f>
        <v>0</v>
      </c>
      <c r="M95" s="208">
        <f t="shared" si="19"/>
        <v>6</v>
      </c>
      <c r="N95" s="208">
        <f t="shared" si="20"/>
        <v>8</v>
      </c>
      <c r="O95" s="208">
        <f t="shared" si="21"/>
        <v>14</v>
      </c>
      <c r="P95" s="266">
        <f t="shared" si="22"/>
        <v>6.949615289153635E-2</v>
      </c>
    </row>
    <row r="96" spans="2:16" hidden="1" outlineLevel="1" x14ac:dyDescent="0.25">
      <c r="B96" s="10" t="s">
        <v>220</v>
      </c>
      <c r="C96" s="10">
        <f>'6. DEPORTE S.C.'!C71</f>
        <v>0</v>
      </c>
      <c r="D96" s="10">
        <f>'6. DEPORTE S.C.'!D71</f>
        <v>0</v>
      </c>
      <c r="E96" s="10">
        <f>'6. DEPORTE S.C.'!E71</f>
        <v>6</v>
      </c>
      <c r="F96" s="10">
        <f>'6. DEPORTE S.C.'!F71</f>
        <v>8</v>
      </c>
      <c r="G96" s="10">
        <f>'6. DEPORTE S.C.'!G71</f>
        <v>5</v>
      </c>
      <c r="H96" s="10">
        <f>'6. DEPORTE S.C.'!H71</f>
        <v>21</v>
      </c>
      <c r="I96" s="10">
        <f>'6. DEPORTE S.C.'!I71</f>
        <v>21</v>
      </c>
      <c r="J96" s="10">
        <f>'6. DEPORTE S.C.'!J71</f>
        <v>34</v>
      </c>
      <c r="K96" s="10">
        <f>'6. DEPORTE S.C.'!K71</f>
        <v>0</v>
      </c>
      <c r="L96" s="10">
        <f>'6. DEPORTE S.C.'!L71</f>
        <v>2</v>
      </c>
      <c r="M96" s="208">
        <f t="shared" si="19"/>
        <v>32</v>
      </c>
      <c r="N96" s="208">
        <f t="shared" si="20"/>
        <v>65</v>
      </c>
      <c r="O96" s="208">
        <f t="shared" si="21"/>
        <v>97</v>
      </c>
      <c r="P96" s="266">
        <f t="shared" si="22"/>
        <v>0.48150905931993049</v>
      </c>
    </row>
    <row r="97" spans="1:19" hidden="1" outlineLevel="1" x14ac:dyDescent="0.25">
      <c r="B97" s="10" t="s">
        <v>308</v>
      </c>
      <c r="C97" s="10"/>
      <c r="D97" s="10"/>
      <c r="E97" s="10"/>
      <c r="F97" s="10"/>
      <c r="G97" s="10">
        <v>48</v>
      </c>
      <c r="H97" s="10">
        <v>45</v>
      </c>
      <c r="I97" s="10">
        <v>100</v>
      </c>
      <c r="J97" s="10">
        <v>96</v>
      </c>
      <c r="K97" s="10">
        <v>96</v>
      </c>
      <c r="L97" s="10">
        <v>77</v>
      </c>
      <c r="M97" s="208">
        <f t="shared" si="19"/>
        <v>244</v>
      </c>
      <c r="N97" s="208">
        <f t="shared" si="20"/>
        <v>218</v>
      </c>
      <c r="O97" s="208">
        <f t="shared" si="21"/>
        <v>462</v>
      </c>
      <c r="P97" s="266">
        <f t="shared" si="22"/>
        <v>2.2933730454207</v>
      </c>
    </row>
    <row r="98" spans="1:19" collapsed="1" x14ac:dyDescent="0.25">
      <c r="B98" s="191" t="s">
        <v>58</v>
      </c>
      <c r="C98" s="191">
        <f>SUM(C99:C105)</f>
        <v>21</v>
      </c>
      <c r="D98" s="191">
        <f t="shared" ref="D98:L98" si="25">SUM(D99:D105)</f>
        <v>29</v>
      </c>
      <c r="E98" s="191">
        <f t="shared" si="25"/>
        <v>109</v>
      </c>
      <c r="F98" s="191">
        <f t="shared" si="25"/>
        <v>96</v>
      </c>
      <c r="G98" s="191">
        <f t="shared" si="25"/>
        <v>98</v>
      </c>
      <c r="H98" s="191">
        <f t="shared" si="25"/>
        <v>74</v>
      </c>
      <c r="I98" s="191">
        <f t="shared" si="25"/>
        <v>24</v>
      </c>
      <c r="J98" s="191">
        <f t="shared" si="25"/>
        <v>26</v>
      </c>
      <c r="K98" s="191">
        <f>SUM(K99:K105)</f>
        <v>9</v>
      </c>
      <c r="L98" s="191">
        <f t="shared" si="25"/>
        <v>8</v>
      </c>
      <c r="M98" s="208">
        <f t="shared" si="19"/>
        <v>261</v>
      </c>
      <c r="N98" s="208">
        <f t="shared" si="20"/>
        <v>233</v>
      </c>
      <c r="O98" s="208">
        <f t="shared" si="21"/>
        <v>494</v>
      </c>
      <c r="P98" s="266">
        <f t="shared" si="22"/>
        <v>2.4522213948870686</v>
      </c>
    </row>
    <row r="99" spans="1:19" hidden="1" outlineLevel="1" x14ac:dyDescent="0.25">
      <c r="B99" s="10" t="s">
        <v>59</v>
      </c>
      <c r="C99" s="10">
        <f>'1.H.E.V.S'!C125</f>
        <v>0</v>
      </c>
      <c r="D99" s="10">
        <f>'1.H.E.V.S'!D125</f>
        <v>0</v>
      </c>
      <c r="E99" s="10">
        <f>'1.H.E.V.S'!E125</f>
        <v>0</v>
      </c>
      <c r="F99" s="10">
        <f>'1.H.E.V.S'!F125</f>
        <v>0</v>
      </c>
      <c r="G99" s="10">
        <f>'1.H.E.V.S'!G125</f>
        <v>0</v>
      </c>
      <c r="H99" s="10">
        <f>'1.H.E.V.S'!H125</f>
        <v>0</v>
      </c>
      <c r="I99" s="10">
        <f>'1.H.E.V.S'!I125</f>
        <v>0</v>
      </c>
      <c r="J99" s="10">
        <f>'1.H.E.V.S'!J125</f>
        <v>4</v>
      </c>
      <c r="K99" s="10">
        <f>'1.H.E.V.S'!K125</f>
        <v>0</v>
      </c>
      <c r="L99" s="10">
        <f>'1.H.E.V.S'!L125</f>
        <v>0</v>
      </c>
      <c r="M99" s="208">
        <f t="shared" si="19"/>
        <v>0</v>
      </c>
      <c r="N99" s="208">
        <f t="shared" si="20"/>
        <v>4</v>
      </c>
      <c r="O99" s="208">
        <f t="shared" si="21"/>
        <v>4</v>
      </c>
      <c r="P99" s="266">
        <f t="shared" si="22"/>
        <v>1.9856043683296101E-2</v>
      </c>
    </row>
    <row r="100" spans="1:19" hidden="1" outlineLevel="1" x14ac:dyDescent="0.25">
      <c r="B100" s="10" t="s">
        <v>60</v>
      </c>
      <c r="C100" s="10">
        <f>'2.RECREACIÓN'!D113</f>
        <v>15</v>
      </c>
      <c r="D100" s="10">
        <f>'2.RECREACIÓN'!E113</f>
        <v>15</v>
      </c>
      <c r="E100" s="10">
        <f>'2.RECREACIÓN'!F113</f>
        <v>13</v>
      </c>
      <c r="F100" s="10">
        <f>'2.RECREACIÓN'!G113</f>
        <v>15</v>
      </c>
      <c r="G100" s="10">
        <f>'2.RECREACIÓN'!H113</f>
        <v>0</v>
      </c>
      <c r="H100" s="10">
        <f>'2.RECREACIÓN'!I113</f>
        <v>0</v>
      </c>
      <c r="I100" s="10">
        <f>'2.RECREACIÓN'!J113</f>
        <v>0</v>
      </c>
      <c r="J100" s="10">
        <f>'2.RECREACIÓN'!K113</f>
        <v>0</v>
      </c>
      <c r="K100" s="10">
        <f>'2.RECREACIÓN'!L113</f>
        <v>0</v>
      </c>
      <c r="L100" s="10">
        <f>'2.RECREACIÓN'!M113</f>
        <v>0</v>
      </c>
      <c r="M100" s="208">
        <f t="shared" si="19"/>
        <v>28</v>
      </c>
      <c r="N100" s="208">
        <f t="shared" si="20"/>
        <v>30</v>
      </c>
      <c r="O100" s="208">
        <f t="shared" si="21"/>
        <v>58</v>
      </c>
      <c r="P100" s="266">
        <f t="shared" si="22"/>
        <v>0.28791263340779349</v>
      </c>
    </row>
    <row r="101" spans="1:19" hidden="1" outlineLevel="1" x14ac:dyDescent="0.25">
      <c r="B101" s="10" t="s">
        <v>61</v>
      </c>
      <c r="C101" s="10">
        <f>'3.ESCUELAS D'!F63</f>
        <v>6</v>
      </c>
      <c r="D101" s="10">
        <f>'3.ESCUELAS D'!G63</f>
        <v>14</v>
      </c>
      <c r="E101" s="10">
        <f>'3.ESCUELAS D'!H63</f>
        <v>11</v>
      </c>
      <c r="F101" s="10">
        <f>'3.ESCUELAS D'!I63</f>
        <v>9</v>
      </c>
      <c r="G101" s="10"/>
      <c r="H101" s="10"/>
      <c r="I101" s="10"/>
      <c r="J101" s="10"/>
      <c r="K101" s="10"/>
      <c r="L101" s="10"/>
      <c r="M101" s="208">
        <f t="shared" si="19"/>
        <v>17</v>
      </c>
      <c r="N101" s="208">
        <f t="shared" si="20"/>
        <v>23</v>
      </c>
      <c r="O101" s="208">
        <f t="shared" si="21"/>
        <v>40</v>
      </c>
      <c r="P101" s="266">
        <f t="shared" si="22"/>
        <v>0.19856043683296104</v>
      </c>
    </row>
    <row r="102" spans="1:19" hidden="1" outlineLevel="1" x14ac:dyDescent="0.25">
      <c r="B102" s="10" t="s">
        <v>62</v>
      </c>
      <c r="C102" s="10">
        <f>'4.INTERCOLEGIADOS'!D404</f>
        <v>0</v>
      </c>
      <c r="D102" s="10">
        <f>'4.INTERCOLEGIADOS'!E404</f>
        <v>0</v>
      </c>
      <c r="E102" s="10">
        <f>'4.INTERCOLEGIADOS'!F404</f>
        <v>85</v>
      </c>
      <c r="F102" s="10">
        <f>'4.INTERCOLEGIADOS'!G404</f>
        <v>72</v>
      </c>
      <c r="G102" s="10">
        <f>'4.INTERCOLEGIADOS'!H404</f>
        <v>82</v>
      </c>
      <c r="H102" s="10">
        <f>'4.INTERCOLEGIADOS'!I404</f>
        <v>59</v>
      </c>
      <c r="I102" s="10"/>
      <c r="J102" s="10"/>
      <c r="K102" s="10"/>
      <c r="L102" s="10"/>
      <c r="M102" s="208">
        <f t="shared" si="19"/>
        <v>167</v>
      </c>
      <c r="N102" s="208">
        <f t="shared" si="20"/>
        <v>131</v>
      </c>
      <c r="O102" s="208">
        <f t="shared" si="21"/>
        <v>298</v>
      </c>
      <c r="P102" s="266">
        <f t="shared" si="22"/>
        <v>1.4792752544055596</v>
      </c>
    </row>
    <row r="103" spans="1:19" hidden="1" outlineLevel="1" x14ac:dyDescent="0.25">
      <c r="B103" s="10" t="s">
        <v>219</v>
      </c>
      <c r="C103" s="10">
        <f>'5.DEPORTE A.'!E221+'5.DEPORTE A.'!F420</f>
        <v>0</v>
      </c>
      <c r="D103" s="10">
        <f>'5.DEPORTE A.'!F221+'5.DEPORTE A.'!G420</f>
        <v>0</v>
      </c>
      <c r="E103" s="10">
        <f>'5.DEPORTE A.'!G221+'5.DEPORTE A.'!H420</f>
        <v>0</v>
      </c>
      <c r="F103" s="10">
        <f>'5.DEPORTE A.'!H221+'5.DEPORTE A.'!I420</f>
        <v>0</v>
      </c>
      <c r="G103" s="10">
        <f>'5.DEPORTE A.'!I221+'5.DEPORTE A.'!J420</f>
        <v>1</v>
      </c>
      <c r="H103" s="10">
        <f>'5.DEPORTE A.'!J221+'5.DEPORTE A.'!K420</f>
        <v>0</v>
      </c>
      <c r="I103" s="10">
        <f>'5.DEPORTE A.'!K221+'5.DEPORTE A.'!L420</f>
        <v>1</v>
      </c>
      <c r="J103" s="10">
        <f>'5.DEPORTE A.'!L221+'5.DEPORTE A.'!M420</f>
        <v>0</v>
      </c>
      <c r="K103" s="10">
        <f>'5.DEPORTE A.'!M221+'5.DEPORTE A.'!N420</f>
        <v>0</v>
      </c>
      <c r="L103" s="10">
        <f>'5.DEPORTE A.'!N221+'5.DEPORTE A.'!O420</f>
        <v>0</v>
      </c>
      <c r="M103" s="208">
        <f t="shared" si="19"/>
        <v>2</v>
      </c>
      <c r="N103" s="208">
        <f t="shared" si="20"/>
        <v>0</v>
      </c>
      <c r="O103" s="208">
        <f t="shared" si="21"/>
        <v>2</v>
      </c>
      <c r="P103" s="266">
        <f t="shared" si="22"/>
        <v>9.9280218416480503E-3</v>
      </c>
    </row>
    <row r="104" spans="1:19" hidden="1" outlineLevel="1" x14ac:dyDescent="0.25">
      <c r="B104" s="10" t="s">
        <v>220</v>
      </c>
      <c r="C104" s="10">
        <f>'6. DEPORTE S.C.'!C76</f>
        <v>0</v>
      </c>
      <c r="D104" s="10">
        <f>'6. DEPORTE S.C.'!D76</f>
        <v>0</v>
      </c>
      <c r="E104" s="10">
        <f>'6. DEPORTE S.C.'!E76</f>
        <v>0</v>
      </c>
      <c r="F104" s="10">
        <f>'6. DEPORTE S.C.'!F76</f>
        <v>0</v>
      </c>
      <c r="G104" s="10">
        <f>'6. DEPORTE S.C.'!G76</f>
        <v>0</v>
      </c>
      <c r="H104" s="10">
        <f>'6. DEPORTE S.C.'!H76</f>
        <v>0</v>
      </c>
      <c r="I104" s="10">
        <f>'6. DEPORTE S.C.'!I76</f>
        <v>0</v>
      </c>
      <c r="J104" s="10">
        <f>'6. DEPORTE S.C.'!J76</f>
        <v>0</v>
      </c>
      <c r="K104" s="10">
        <f>'6. DEPORTE S.C.'!K76</f>
        <v>0</v>
      </c>
      <c r="L104" s="10">
        <f>'6. DEPORTE S.C.'!L76</f>
        <v>0</v>
      </c>
      <c r="M104" s="208">
        <f t="shared" si="19"/>
        <v>0</v>
      </c>
      <c r="N104" s="208">
        <f t="shared" si="20"/>
        <v>0</v>
      </c>
      <c r="O104" s="208">
        <f t="shared" si="21"/>
        <v>0</v>
      </c>
      <c r="P104" s="266">
        <f t="shared" si="22"/>
        <v>0</v>
      </c>
    </row>
    <row r="105" spans="1:19" hidden="1" outlineLevel="1" x14ac:dyDescent="0.25">
      <c r="B105" s="10" t="s">
        <v>308</v>
      </c>
      <c r="C105" s="10"/>
      <c r="D105" s="10"/>
      <c r="E105" s="10"/>
      <c r="F105" s="10"/>
      <c r="G105" s="10">
        <v>15</v>
      </c>
      <c r="H105" s="10">
        <v>15</v>
      </c>
      <c r="I105" s="10">
        <v>23</v>
      </c>
      <c r="J105" s="10">
        <v>22</v>
      </c>
      <c r="K105" s="10">
        <v>9</v>
      </c>
      <c r="L105" s="10">
        <v>8</v>
      </c>
      <c r="M105" s="208">
        <f t="shared" si="19"/>
        <v>47</v>
      </c>
      <c r="N105" s="208">
        <f t="shared" si="20"/>
        <v>45</v>
      </c>
      <c r="O105" s="208">
        <f t="shared" si="21"/>
        <v>92</v>
      </c>
      <c r="P105" s="266">
        <f t="shared" si="22"/>
        <v>0.45668900471581036</v>
      </c>
    </row>
    <row r="106" spans="1:19" collapsed="1" x14ac:dyDescent="0.25">
      <c r="A106" s="267"/>
      <c r="B106" s="268"/>
      <c r="C106" s="208">
        <f>SUM(C98,C90,C82,C74,C66,C58,C50,C42,C34,C26,C18,C10)</f>
        <v>737</v>
      </c>
      <c r="D106" s="208">
        <f>SUM(D98,D90,D82,D74,D66,D58,D50,D42,D34,D26,D18,D10)</f>
        <v>745</v>
      </c>
      <c r="E106" s="208">
        <f t="shared" ref="E106:L106" si="26">SUM(E98,E90,E82,E74,E66,E58,E50,E42,E34,E26,E18,E10)</f>
        <v>2697</v>
      </c>
      <c r="F106" s="208">
        <f t="shared" si="26"/>
        <v>2867</v>
      </c>
      <c r="G106" s="208">
        <f t="shared" si="26"/>
        <v>2036</v>
      </c>
      <c r="H106" s="208">
        <f>SUM(H98,H90,H82,H74,H66,H58,H50,H42,H34,H26,H18,H10)</f>
        <v>1857</v>
      </c>
      <c r="I106" s="208">
        <f>SUM(I98,I90,I82,I74,I66,I58,I50,I42,I34,I26,I18,I10)</f>
        <v>2472</v>
      </c>
      <c r="J106" s="208">
        <f t="shared" si="26"/>
        <v>3852</v>
      </c>
      <c r="K106" s="208">
        <f t="shared" si="26"/>
        <v>1097</v>
      </c>
      <c r="L106" s="208">
        <f t="shared" si="26"/>
        <v>1785</v>
      </c>
      <c r="M106" s="208">
        <f>SUM(K106,I106,G106,E106,C106)</f>
        <v>9039</v>
      </c>
      <c r="N106" s="208">
        <f>SUM(L106,J106,H106,F106,D106)</f>
        <v>11106</v>
      </c>
      <c r="O106" s="208">
        <f t="shared" ref="O106" si="27">SUM(M106:N106)</f>
        <v>20145</v>
      </c>
      <c r="P106" s="266">
        <f>O106/$O$106*100</f>
        <v>100</v>
      </c>
    </row>
    <row r="107" spans="1:19" x14ac:dyDescent="0.25">
      <c r="C107" s="362">
        <f>SUM(C106:D106)</f>
        <v>1482</v>
      </c>
      <c r="D107" s="363"/>
      <c r="E107" s="362">
        <f t="shared" ref="E107" si="28">SUM(E106:F106)</f>
        <v>5564</v>
      </c>
      <c r="F107" s="363"/>
      <c r="G107" s="362">
        <f>SUM(G106:H106)</f>
        <v>3893</v>
      </c>
      <c r="H107" s="363"/>
      <c r="I107" s="362">
        <f t="shared" ref="I107" si="29">SUM(I106:J106)</f>
        <v>6324</v>
      </c>
      <c r="J107" s="363"/>
      <c r="K107" s="362">
        <f t="shared" ref="K107" si="30">SUM(K106:L106)</f>
        <v>2882</v>
      </c>
      <c r="L107" s="363"/>
      <c r="M107" s="362">
        <f>SUM(M106:N106)</f>
        <v>20145</v>
      </c>
      <c r="N107" s="363"/>
    </row>
    <row r="110" spans="1:19" x14ac:dyDescent="0.25">
      <c r="R110" s="254" t="s">
        <v>249</v>
      </c>
      <c r="S110" s="254">
        <f>O10</f>
        <v>3327</v>
      </c>
    </row>
    <row r="111" spans="1:19" x14ac:dyDescent="0.25">
      <c r="R111" s="254" t="s">
        <v>250</v>
      </c>
      <c r="S111" s="254">
        <f>O18</f>
        <v>377</v>
      </c>
    </row>
    <row r="112" spans="1:19" x14ac:dyDescent="0.25">
      <c r="R112" s="254" t="s">
        <v>245</v>
      </c>
      <c r="S112" s="254">
        <f>O26</f>
        <v>3043</v>
      </c>
    </row>
    <row r="113" spans="3:19" x14ac:dyDescent="0.25">
      <c r="R113" s="254" t="s">
        <v>246</v>
      </c>
      <c r="S113" s="254">
        <f>O34</f>
        <v>1276</v>
      </c>
    </row>
    <row r="114" spans="3:19" x14ac:dyDescent="0.25">
      <c r="R114" s="254" t="s">
        <v>251</v>
      </c>
      <c r="S114" s="254">
        <f>O42</f>
        <v>346</v>
      </c>
    </row>
    <row r="115" spans="3:19" x14ac:dyDescent="0.25">
      <c r="R115" s="254" t="s">
        <v>252</v>
      </c>
      <c r="S115" s="254">
        <f>O50</f>
        <v>1575</v>
      </c>
    </row>
    <row r="116" spans="3:19" x14ac:dyDescent="0.25">
      <c r="R116" s="254" t="s">
        <v>253</v>
      </c>
      <c r="S116" s="254">
        <f>O66</f>
        <v>3298</v>
      </c>
    </row>
    <row r="117" spans="3:19" x14ac:dyDescent="0.25">
      <c r="R117" s="254" t="s">
        <v>248</v>
      </c>
      <c r="S117" s="254">
        <f>O74</f>
        <v>3197</v>
      </c>
    </row>
    <row r="118" spans="3:19" x14ac:dyDescent="0.25">
      <c r="R118" s="254" t="s">
        <v>254</v>
      </c>
      <c r="S118" s="254">
        <f>O82</f>
        <v>808</v>
      </c>
    </row>
    <row r="119" spans="3:19" x14ac:dyDescent="0.25">
      <c r="R119" s="254" t="s">
        <v>256</v>
      </c>
      <c r="S119" s="254">
        <f>O58</f>
        <v>551</v>
      </c>
    </row>
    <row r="120" spans="3:19" x14ac:dyDescent="0.25">
      <c r="R120" s="254" t="s">
        <v>255</v>
      </c>
      <c r="S120" s="254">
        <f>O90</f>
        <v>1853</v>
      </c>
    </row>
    <row r="121" spans="3:19" x14ac:dyDescent="0.25">
      <c r="R121" s="254" t="s">
        <v>247</v>
      </c>
      <c r="S121" s="254">
        <f>O98</f>
        <v>494</v>
      </c>
    </row>
    <row r="122" spans="3:19" x14ac:dyDescent="0.25">
      <c r="R122" s="254"/>
    </row>
    <row r="127" spans="3:19" x14ac:dyDescent="0.25">
      <c r="C127" s="144"/>
    </row>
    <row r="132" spans="2:3" x14ac:dyDescent="0.25">
      <c r="B132" s="254"/>
    </row>
    <row r="133" spans="2:3" x14ac:dyDescent="0.25">
      <c r="B133" s="254" t="s">
        <v>245</v>
      </c>
      <c r="C133" s="269">
        <v>4</v>
      </c>
    </row>
    <row r="134" spans="2:3" x14ac:dyDescent="0.25">
      <c r="B134" s="254" t="s">
        <v>255</v>
      </c>
      <c r="C134" s="269">
        <v>4</v>
      </c>
    </row>
    <row r="135" spans="2:3" x14ac:dyDescent="0.25">
      <c r="B135" s="254"/>
    </row>
  </sheetData>
  <mergeCells count="13">
    <mergeCell ref="M8:N8"/>
    <mergeCell ref="C7:N7"/>
    <mergeCell ref="C8:D8"/>
    <mergeCell ref="E8:F8"/>
    <mergeCell ref="G8:H8"/>
    <mergeCell ref="I8:J8"/>
    <mergeCell ref="K8:L8"/>
    <mergeCell ref="M107:N107"/>
    <mergeCell ref="C107:D107"/>
    <mergeCell ref="E107:F107"/>
    <mergeCell ref="G107:H107"/>
    <mergeCell ref="I107:J107"/>
    <mergeCell ref="K107:L107"/>
  </mergeCells>
  <phoneticPr fontId="2" type="noConversion"/>
  <conditionalFormatting sqref="O10:O105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{30CF0447-DDD9-4EB6-8375-BE8211579598}</x14:id>
        </ext>
      </extLst>
    </cfRule>
  </conditionalFormatting>
  <conditionalFormatting sqref="C107:N107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{FB05ACD2-CE61-43C9-8645-3D0DAB50B721}</x14:id>
        </ext>
      </extLst>
    </cfRule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0:P106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{06279061-8A59-4347-9D45-7F824360671F}</x14:id>
        </ext>
      </extLst>
    </cfRule>
  </conditionalFormatting>
  <conditionalFormatting sqref="S110:S121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106:N106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{109A1787-9266-4113-BBF4-ABC8AE2EE21B}</x14:id>
        </ext>
      </extLst>
    </cfRule>
  </conditionalFormatting>
  <conditionalFormatting sqref="M106:O106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{49008E73-D394-48E0-9DBA-67364C357A6A}</x14:id>
        </ext>
      </extLst>
    </cfRule>
  </conditionalFormatting>
  <conditionalFormatting sqref="O10:O98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0CF0447-DDD9-4EB6-8375-BE8211579598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O10:O105</xm:sqref>
        </x14:conditionalFormatting>
        <x14:conditionalFormatting xmlns:xm="http://schemas.microsoft.com/office/excel/2006/main">
          <x14:cfRule type="dataBar" id="{FB05ACD2-CE61-43C9-8645-3D0DAB50B721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C107:N107</xm:sqref>
        </x14:conditionalFormatting>
        <x14:conditionalFormatting xmlns:xm="http://schemas.microsoft.com/office/excel/2006/main">
          <x14:cfRule type="dataBar" id="{06279061-8A59-4347-9D45-7F824360671F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P10:P106</xm:sqref>
        </x14:conditionalFormatting>
        <x14:conditionalFormatting xmlns:xm="http://schemas.microsoft.com/office/excel/2006/main">
          <x14:cfRule type="dataBar" id="{109A1787-9266-4113-BBF4-ABC8AE2EE21B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M106:N106</xm:sqref>
        </x14:conditionalFormatting>
        <x14:conditionalFormatting xmlns:xm="http://schemas.microsoft.com/office/excel/2006/main">
          <x14:cfRule type="dataBar" id="{49008E73-D394-48E0-9DBA-67364C357A6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M106:O106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DEEEC1-6464-49CE-8824-44EFE6304240}">
  <dimension ref="B2:L65"/>
  <sheetViews>
    <sheetView showGridLines="0" showRowColHeaders="0" tabSelected="1" zoomScale="90" zoomScaleNormal="90" workbookViewId="0">
      <selection activeCell="S4" sqref="S4"/>
    </sheetView>
  </sheetViews>
  <sheetFormatPr baseColWidth="10" defaultRowHeight="15" x14ac:dyDescent="0.25"/>
  <cols>
    <col min="1" max="2" width="11.42578125" style="160"/>
    <col min="3" max="3" width="12.7109375" style="160" bestFit="1" customWidth="1"/>
    <col min="4" max="11" width="11.42578125" style="160"/>
    <col min="12" max="12" width="13.5703125" style="160" bestFit="1" customWidth="1"/>
    <col min="13" max="16384" width="11.42578125" style="160"/>
  </cols>
  <sheetData>
    <row r="2" spans="2:4" x14ac:dyDescent="0.25">
      <c r="B2" s="9" t="s">
        <v>223</v>
      </c>
      <c r="C2" s="9" t="s">
        <v>224</v>
      </c>
    </row>
    <row r="3" spans="2:4" x14ac:dyDescent="0.25">
      <c r="B3" s="228">
        <v>0.1</v>
      </c>
      <c r="C3" s="9">
        <v>1</v>
      </c>
    </row>
    <row r="4" spans="2:4" x14ac:dyDescent="0.25">
      <c r="B4" s="228">
        <v>0.2</v>
      </c>
      <c r="C4" s="9">
        <v>1</v>
      </c>
    </row>
    <row r="5" spans="2:4" x14ac:dyDescent="0.25">
      <c r="B5" s="228">
        <v>0.3</v>
      </c>
      <c r="C5" s="9">
        <v>1</v>
      </c>
    </row>
    <row r="6" spans="2:4" x14ac:dyDescent="0.25">
      <c r="B6" s="228">
        <v>0.4</v>
      </c>
      <c r="C6" s="9">
        <v>1</v>
      </c>
    </row>
    <row r="7" spans="2:4" x14ac:dyDescent="0.25">
      <c r="B7" s="228">
        <v>0.5</v>
      </c>
      <c r="C7" s="9">
        <v>1</v>
      </c>
    </row>
    <row r="8" spans="2:4" x14ac:dyDescent="0.25">
      <c r="B8" s="228">
        <v>0.6</v>
      </c>
      <c r="C8" s="9">
        <v>1</v>
      </c>
    </row>
    <row r="9" spans="2:4" x14ac:dyDescent="0.25">
      <c r="B9" s="228">
        <v>0.7</v>
      </c>
      <c r="C9" s="9">
        <v>1</v>
      </c>
    </row>
    <row r="10" spans="2:4" x14ac:dyDescent="0.25">
      <c r="B10" s="228">
        <v>0.8</v>
      </c>
      <c r="C10" s="9">
        <v>1</v>
      </c>
    </row>
    <row r="11" spans="2:4" x14ac:dyDescent="0.25">
      <c r="B11" s="228">
        <v>0.9</v>
      </c>
      <c r="C11" s="9">
        <v>1</v>
      </c>
    </row>
    <row r="12" spans="2:4" x14ac:dyDescent="0.25">
      <c r="B12" s="228">
        <v>1</v>
      </c>
      <c r="C12" s="9">
        <f>SUM(C3:C11)</f>
        <v>9</v>
      </c>
    </row>
    <row r="13" spans="2:4" x14ac:dyDescent="0.25">
      <c r="D13" s="231" t="str">
        <f>D14&amp;"%"</f>
        <v>100%</v>
      </c>
    </row>
    <row r="14" spans="2:4" x14ac:dyDescent="0.25">
      <c r="B14" s="160" t="s">
        <v>225</v>
      </c>
      <c r="C14" s="229">
        <f>D13*PI()</f>
        <v>3.1415926535897931</v>
      </c>
      <c r="D14" s="232">
        <v>100</v>
      </c>
    </row>
    <row r="15" spans="2:4" x14ac:dyDescent="0.25">
      <c r="D15" s="160">
        <v>50</v>
      </c>
    </row>
    <row r="16" spans="2:4" x14ac:dyDescent="0.25">
      <c r="B16" s="1"/>
      <c r="C16" s="230" t="s">
        <v>226</v>
      </c>
      <c r="D16" s="230" t="s">
        <v>227</v>
      </c>
    </row>
    <row r="17" spans="2:4" x14ac:dyDescent="0.25">
      <c r="B17" s="1" t="s">
        <v>228</v>
      </c>
      <c r="C17" s="1">
        <v>0</v>
      </c>
      <c r="D17" s="1">
        <v>0</v>
      </c>
    </row>
    <row r="18" spans="2:4" x14ac:dyDescent="0.25">
      <c r="B18" s="1" t="s">
        <v>229</v>
      </c>
      <c r="C18" s="1">
        <f>COS(C14)*-1</f>
        <v>1</v>
      </c>
      <c r="D18" s="1">
        <f>SIN(C14)</f>
        <v>1.22514845490862E-16</v>
      </c>
    </row>
    <row r="62" spans="10:12" x14ac:dyDescent="0.25">
      <c r="J62" s="223" t="s">
        <v>221</v>
      </c>
      <c r="K62" s="223" t="s">
        <v>222</v>
      </c>
      <c r="L62" s="223" t="s">
        <v>82</v>
      </c>
    </row>
    <row r="63" spans="10:12" x14ac:dyDescent="0.25">
      <c r="J63" s="222" t="s">
        <v>207</v>
      </c>
      <c r="K63" s="223">
        <f>'PROGRAMAS Y EDADES'!L131</f>
        <v>8771</v>
      </c>
      <c r="L63" s="253">
        <f>K63/K65*100</f>
        <v>44.931099841196662</v>
      </c>
    </row>
    <row r="64" spans="10:12" x14ac:dyDescent="0.25">
      <c r="J64" s="224" t="s">
        <v>208</v>
      </c>
      <c r="K64" s="223">
        <f>'PROGRAMAS Y EDADES'!L132</f>
        <v>10750</v>
      </c>
      <c r="L64" s="253">
        <f>K64/K65*100</f>
        <v>55.068900158803338</v>
      </c>
    </row>
    <row r="65" spans="10:12" x14ac:dyDescent="0.25">
      <c r="J65" s="225" t="s">
        <v>1</v>
      </c>
      <c r="K65" s="226">
        <f>SUM(K63:K64)</f>
        <v>19521</v>
      </c>
      <c r="L65" s="227">
        <v>1</v>
      </c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2" r:id="rId3" name="Scroll Bar 2">
              <controlPr defaultSize="0" autoPict="0">
                <anchor moveWithCells="1">
                  <from>
                    <xdr:col>3</xdr:col>
                    <xdr:colOff>9525</xdr:colOff>
                    <xdr:row>1</xdr:row>
                    <xdr:rowOff>0</xdr:rowOff>
                  </from>
                  <to>
                    <xdr:col>3</xdr:col>
                    <xdr:colOff>333375</xdr:colOff>
                    <xdr:row>11</xdr:row>
                    <xdr:rowOff>171450</xdr:rowOff>
                  </to>
                </anchor>
              </controlPr>
            </control>
          </mc:Choice>
        </mc:AlternateContent>
      </controls>
    </mc:Choice>
  </mc:AlternateContent>
  <extLst>
    <ext xmlns:x15="http://schemas.microsoft.com/office/spreadsheetml/2010/11/main" uri="{F7C9EE02-42E1-4005-9D12-6889AFFD525C}">
      <x15:webExtensions xmlns:xm="http://schemas.microsoft.com/office/excel/2006/main">
        <x15:webExtension appRef="{CE0BEF57-2D2A-4BC1-8903-68B29C3023B5}">
          <xm:f>GRAFICOS!$J$63:$K$64</xm:f>
        </x15:webExtension>
      </x15:webExtens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163"/>
  <sheetViews>
    <sheetView zoomScale="110" zoomScaleNormal="110" workbookViewId="0">
      <selection activeCell="L26" sqref="D26:L26"/>
    </sheetView>
  </sheetViews>
  <sheetFormatPr baseColWidth="10" defaultRowHeight="15" outlineLevelRow="1" x14ac:dyDescent="0.25"/>
  <cols>
    <col min="2" max="2" width="45.140625" customWidth="1"/>
    <col min="3" max="15" width="6.5703125" customWidth="1"/>
    <col min="25" max="26" width="11.42578125" customWidth="1"/>
  </cols>
  <sheetData>
    <row r="1" spans="1:17" x14ac:dyDescent="0.25">
      <c r="A1" s="123"/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</row>
    <row r="2" spans="1:17" x14ac:dyDescent="0.25">
      <c r="A2" s="123"/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</row>
    <row r="3" spans="1:17" s="129" customFormat="1" x14ac:dyDescent="0.25"/>
    <row r="4" spans="1:17" x14ac:dyDescent="0.25">
      <c r="A4" s="123"/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</row>
    <row r="5" spans="1:17" x14ac:dyDescent="0.25">
      <c r="A5" s="123"/>
      <c r="B5" s="123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  <c r="P5" s="123"/>
      <c r="Q5" s="123"/>
    </row>
    <row r="6" spans="1:17" x14ac:dyDescent="0.25">
      <c r="A6" s="123"/>
      <c r="B6" s="141" t="s">
        <v>130</v>
      </c>
      <c r="C6" s="129"/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3"/>
      <c r="Q6" s="123"/>
    </row>
    <row r="7" spans="1:17" x14ac:dyDescent="0.25">
      <c r="A7" s="123"/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</row>
    <row r="8" spans="1:17" x14ac:dyDescent="0.25">
      <c r="A8" s="123"/>
      <c r="B8" s="129"/>
      <c r="C8" s="369" t="s">
        <v>32</v>
      </c>
      <c r="D8" s="374"/>
      <c r="E8" s="374"/>
      <c r="F8" s="374"/>
      <c r="G8" s="374"/>
      <c r="H8" s="374"/>
      <c r="I8" s="374"/>
      <c r="J8" s="374"/>
      <c r="K8" s="374"/>
      <c r="L8" s="370"/>
      <c r="M8" s="129"/>
      <c r="N8" s="129"/>
      <c r="O8" s="129"/>
      <c r="P8" s="123"/>
      <c r="Q8" s="123"/>
    </row>
    <row r="9" spans="1:17" x14ac:dyDescent="0.25">
      <c r="A9" s="123"/>
      <c r="B9" s="130"/>
      <c r="C9" s="368" t="s">
        <v>76</v>
      </c>
      <c r="D9" s="368"/>
      <c r="E9" s="369" t="s">
        <v>77</v>
      </c>
      <c r="F9" s="370"/>
      <c r="G9" s="369" t="s">
        <v>78</v>
      </c>
      <c r="H9" s="370"/>
      <c r="I9" s="368" t="s">
        <v>79</v>
      </c>
      <c r="J9" s="368"/>
      <c r="K9" s="368" t="s">
        <v>0</v>
      </c>
      <c r="L9" s="368"/>
      <c r="M9" s="368" t="s">
        <v>42</v>
      </c>
      <c r="N9" s="368"/>
      <c r="O9" s="368"/>
      <c r="P9" s="123"/>
      <c r="Q9" s="123"/>
    </row>
    <row r="10" spans="1:17" x14ac:dyDescent="0.25">
      <c r="A10" s="123"/>
      <c r="B10" s="128" t="s">
        <v>135</v>
      </c>
      <c r="C10" s="124" t="s">
        <v>2</v>
      </c>
      <c r="D10" s="126" t="s">
        <v>3</v>
      </c>
      <c r="E10" s="124" t="s">
        <v>2</v>
      </c>
      <c r="F10" s="126" t="s">
        <v>3</v>
      </c>
      <c r="G10" s="124" t="s">
        <v>2</v>
      </c>
      <c r="H10" s="126" t="s">
        <v>3</v>
      </c>
      <c r="I10" s="124" t="s">
        <v>2</v>
      </c>
      <c r="J10" s="126" t="s">
        <v>3</v>
      </c>
      <c r="K10" s="124" t="s">
        <v>2</v>
      </c>
      <c r="L10" s="126" t="s">
        <v>3</v>
      </c>
      <c r="M10" s="125" t="s">
        <v>2</v>
      </c>
      <c r="N10" s="127" t="s">
        <v>3</v>
      </c>
      <c r="O10" s="127" t="s">
        <v>7</v>
      </c>
      <c r="P10" s="123"/>
      <c r="Q10" s="123"/>
    </row>
    <row r="11" spans="1:17" x14ac:dyDescent="0.25">
      <c r="A11" s="123"/>
      <c r="B11" s="131" t="s">
        <v>151</v>
      </c>
      <c r="C11" s="132">
        <v>6</v>
      </c>
      <c r="D11" s="132">
        <v>14</v>
      </c>
      <c r="E11" s="132">
        <v>24</v>
      </c>
      <c r="F11" s="132">
        <v>60</v>
      </c>
      <c r="G11" s="132">
        <v>49</v>
      </c>
      <c r="H11" s="132">
        <v>128</v>
      </c>
      <c r="I11" s="132">
        <v>75</v>
      </c>
      <c r="J11" s="132">
        <v>578</v>
      </c>
      <c r="K11" s="132">
        <v>29</v>
      </c>
      <c r="L11" s="132">
        <v>121</v>
      </c>
      <c r="M11" s="142">
        <f>SUM(K11,I11,G11,E11,C11)</f>
        <v>183</v>
      </c>
      <c r="N11" s="142">
        <f t="shared" ref="N11:N18" si="0">SUM(L11,J11,H11,F11,D11)</f>
        <v>901</v>
      </c>
      <c r="O11" s="142">
        <f t="shared" ref="O11:O18" si="1">SUM(M11:N11)</f>
        <v>1084</v>
      </c>
      <c r="P11" s="123"/>
      <c r="Q11" s="123"/>
    </row>
    <row r="12" spans="1:17" x14ac:dyDescent="0.25">
      <c r="A12" s="123"/>
      <c r="B12" s="133" t="s">
        <v>152</v>
      </c>
      <c r="C12" s="132">
        <v>0</v>
      </c>
      <c r="D12" s="132">
        <v>0</v>
      </c>
      <c r="E12" s="132">
        <v>0</v>
      </c>
      <c r="F12" s="132">
        <v>0</v>
      </c>
      <c r="G12" s="132">
        <v>0</v>
      </c>
      <c r="H12" s="132">
        <v>0</v>
      </c>
      <c r="I12" s="132">
        <v>0</v>
      </c>
      <c r="J12" s="132">
        <v>1</v>
      </c>
      <c r="K12" s="132">
        <v>0</v>
      </c>
      <c r="L12" s="132">
        <v>0</v>
      </c>
      <c r="M12" s="142">
        <f t="shared" ref="M12:M18" si="2">SUM(K12,I12,G12,E12,C12)</f>
        <v>0</v>
      </c>
      <c r="N12" s="142">
        <f t="shared" si="0"/>
        <v>1</v>
      </c>
      <c r="O12" s="142">
        <f t="shared" si="1"/>
        <v>1</v>
      </c>
      <c r="P12" s="123"/>
      <c r="Q12" s="123"/>
    </row>
    <row r="13" spans="1:17" x14ac:dyDescent="0.25">
      <c r="A13" s="123"/>
      <c r="B13" s="133" t="s">
        <v>153</v>
      </c>
      <c r="C13" s="134">
        <v>0</v>
      </c>
      <c r="D13" s="134">
        <v>0</v>
      </c>
      <c r="E13" s="134">
        <v>5</v>
      </c>
      <c r="F13" s="134">
        <v>20</v>
      </c>
      <c r="G13" s="134">
        <v>15</v>
      </c>
      <c r="H13" s="134">
        <v>72</v>
      </c>
      <c r="I13" s="134">
        <v>35</v>
      </c>
      <c r="J13" s="134">
        <v>546</v>
      </c>
      <c r="K13" s="134">
        <v>8</v>
      </c>
      <c r="L13" s="134">
        <v>300</v>
      </c>
      <c r="M13" s="142">
        <f t="shared" si="2"/>
        <v>63</v>
      </c>
      <c r="N13" s="142">
        <f t="shared" si="0"/>
        <v>938</v>
      </c>
      <c r="O13" s="142">
        <f t="shared" si="1"/>
        <v>1001</v>
      </c>
      <c r="P13" s="123"/>
      <c r="Q13" s="123"/>
    </row>
    <row r="14" spans="1:17" x14ac:dyDescent="0.25">
      <c r="A14" s="123"/>
      <c r="B14" s="133" t="s">
        <v>154</v>
      </c>
      <c r="C14" s="132">
        <v>0</v>
      </c>
      <c r="D14" s="132">
        <v>0</v>
      </c>
      <c r="E14" s="132">
        <v>0</v>
      </c>
      <c r="F14" s="132">
        <v>0</v>
      </c>
      <c r="G14" s="132">
        <v>0</v>
      </c>
      <c r="H14" s="132">
        <v>0</v>
      </c>
      <c r="I14" s="132">
        <v>0</v>
      </c>
      <c r="J14" s="132">
        <v>0</v>
      </c>
      <c r="K14" s="132">
        <v>0</v>
      </c>
      <c r="L14" s="132">
        <v>0</v>
      </c>
      <c r="M14" s="142">
        <f t="shared" si="2"/>
        <v>0</v>
      </c>
      <c r="N14" s="142">
        <f t="shared" si="0"/>
        <v>0</v>
      </c>
      <c r="O14" s="142">
        <f t="shared" si="1"/>
        <v>0</v>
      </c>
      <c r="P14" s="123"/>
      <c r="Q14" s="123"/>
    </row>
    <row r="15" spans="1:17" x14ac:dyDescent="0.25">
      <c r="A15" s="123"/>
      <c r="B15" s="133" t="s">
        <v>155</v>
      </c>
      <c r="C15" s="132">
        <v>0</v>
      </c>
      <c r="D15" s="132">
        <v>0</v>
      </c>
      <c r="E15" s="132">
        <v>0</v>
      </c>
      <c r="F15" s="132">
        <v>0</v>
      </c>
      <c r="G15" s="132">
        <v>0</v>
      </c>
      <c r="H15" s="132">
        <v>0</v>
      </c>
      <c r="I15" s="132">
        <v>0</v>
      </c>
      <c r="J15" s="132">
        <v>0</v>
      </c>
      <c r="K15" s="132">
        <v>0</v>
      </c>
      <c r="L15" s="132">
        <v>0</v>
      </c>
      <c r="M15" s="142">
        <f t="shared" si="2"/>
        <v>0</v>
      </c>
      <c r="N15" s="142">
        <f t="shared" si="0"/>
        <v>0</v>
      </c>
      <c r="O15" s="142">
        <f t="shared" si="1"/>
        <v>0</v>
      </c>
      <c r="P15" s="123"/>
      <c r="Q15" s="123"/>
    </row>
    <row r="16" spans="1:17" x14ac:dyDescent="0.25">
      <c r="A16" s="123"/>
      <c r="B16" s="133" t="s">
        <v>156</v>
      </c>
      <c r="C16" s="135">
        <v>50</v>
      </c>
      <c r="D16" s="135">
        <v>64</v>
      </c>
      <c r="E16" s="135">
        <v>193</v>
      </c>
      <c r="F16" s="135">
        <v>263</v>
      </c>
      <c r="G16" s="135">
        <v>180</v>
      </c>
      <c r="H16" s="135">
        <v>76</v>
      </c>
      <c r="I16" s="135">
        <v>326</v>
      </c>
      <c r="J16" s="135">
        <v>592</v>
      </c>
      <c r="K16" s="135">
        <v>105</v>
      </c>
      <c r="L16" s="135">
        <v>316</v>
      </c>
      <c r="M16" s="142">
        <f t="shared" si="2"/>
        <v>854</v>
      </c>
      <c r="N16" s="142">
        <f t="shared" si="0"/>
        <v>1311</v>
      </c>
      <c r="O16" s="142">
        <f t="shared" si="1"/>
        <v>2165</v>
      </c>
      <c r="P16" s="123"/>
      <c r="Q16" s="123"/>
    </row>
    <row r="17" spans="1:17" x14ac:dyDescent="0.25">
      <c r="A17" s="123"/>
      <c r="B17" s="133" t="s">
        <v>157</v>
      </c>
      <c r="C17" s="135">
        <v>0</v>
      </c>
      <c r="D17" s="135">
        <v>0</v>
      </c>
      <c r="E17" s="135">
        <v>56</v>
      </c>
      <c r="F17" s="135">
        <v>74</v>
      </c>
      <c r="G17" s="135">
        <v>0</v>
      </c>
      <c r="H17" s="135">
        <v>10</v>
      </c>
      <c r="I17" s="135">
        <v>25</v>
      </c>
      <c r="J17" s="135">
        <v>108</v>
      </c>
      <c r="K17" s="135">
        <v>5</v>
      </c>
      <c r="L17" s="135">
        <v>16</v>
      </c>
      <c r="M17" s="142">
        <f t="shared" si="2"/>
        <v>86</v>
      </c>
      <c r="N17" s="142">
        <f t="shared" si="0"/>
        <v>208</v>
      </c>
      <c r="O17" s="142">
        <f t="shared" si="1"/>
        <v>294</v>
      </c>
      <c r="P17" s="123"/>
      <c r="Q17" s="123"/>
    </row>
    <row r="18" spans="1:17" x14ac:dyDescent="0.25">
      <c r="A18" s="129"/>
      <c r="B18" s="133" t="s">
        <v>158</v>
      </c>
      <c r="C18" s="132">
        <v>0</v>
      </c>
      <c r="D18" s="132">
        <v>0</v>
      </c>
      <c r="E18" s="132">
        <v>0</v>
      </c>
      <c r="F18" s="132">
        <v>0</v>
      </c>
      <c r="G18" s="132">
        <v>0</v>
      </c>
      <c r="H18" s="132">
        <v>0</v>
      </c>
      <c r="I18" s="132">
        <v>47</v>
      </c>
      <c r="J18" s="132">
        <v>41</v>
      </c>
      <c r="K18" s="132">
        <v>0</v>
      </c>
      <c r="L18" s="132">
        <v>0</v>
      </c>
      <c r="M18" s="142">
        <f t="shared" si="2"/>
        <v>47</v>
      </c>
      <c r="N18" s="142">
        <f t="shared" si="0"/>
        <v>41</v>
      </c>
      <c r="O18" s="142">
        <f t="shared" si="1"/>
        <v>88</v>
      </c>
      <c r="P18" s="123"/>
      <c r="Q18" s="123"/>
    </row>
    <row r="19" spans="1:17" x14ac:dyDescent="0.25">
      <c r="A19" s="129"/>
      <c r="B19" s="136"/>
      <c r="C19" s="142">
        <f>SUM(C11:C18)</f>
        <v>56</v>
      </c>
      <c r="D19" s="142">
        <f>SUM(D11:D18)</f>
        <v>78</v>
      </c>
      <c r="E19" s="142">
        <f t="shared" ref="E19:L19" si="3">SUM(E11:E18)</f>
        <v>278</v>
      </c>
      <c r="F19" s="142">
        <f t="shared" si="3"/>
        <v>417</v>
      </c>
      <c r="G19" s="142">
        <f t="shared" si="3"/>
        <v>244</v>
      </c>
      <c r="H19" s="142">
        <f t="shared" si="3"/>
        <v>286</v>
      </c>
      <c r="I19" s="142">
        <f t="shared" si="3"/>
        <v>508</v>
      </c>
      <c r="J19" s="142">
        <f t="shared" si="3"/>
        <v>1866</v>
      </c>
      <c r="K19" s="142">
        <f t="shared" si="3"/>
        <v>147</v>
      </c>
      <c r="L19" s="142">
        <f t="shared" si="3"/>
        <v>753</v>
      </c>
      <c r="M19" s="142">
        <f>SUM(K19,I19,G19,E19,C19)</f>
        <v>1233</v>
      </c>
      <c r="N19" s="142">
        <f>SUM(L19,J19,H19,F19,D19)</f>
        <v>3400</v>
      </c>
      <c r="O19" s="142">
        <f>SUM(M19:N19)</f>
        <v>4633</v>
      </c>
      <c r="P19" s="123"/>
      <c r="Q19" s="123"/>
    </row>
    <row r="20" spans="1:17" x14ac:dyDescent="0.25">
      <c r="A20" s="129"/>
      <c r="B20" s="129"/>
      <c r="C20" s="371">
        <f>SUM(C19:D19)</f>
        <v>134</v>
      </c>
      <c r="D20" s="372"/>
      <c r="E20" s="371">
        <f t="shared" ref="E20" si="4">SUM(E19:F19)</f>
        <v>695</v>
      </c>
      <c r="F20" s="372"/>
      <c r="G20" s="371">
        <f t="shared" ref="G20" si="5">SUM(G19:H19)</f>
        <v>530</v>
      </c>
      <c r="H20" s="372"/>
      <c r="I20" s="371">
        <f t="shared" ref="I20" si="6">SUM(I19:J19)</f>
        <v>2374</v>
      </c>
      <c r="J20" s="372"/>
      <c r="K20" s="371">
        <f t="shared" ref="K20" si="7">SUM(K19:L19)</f>
        <v>900</v>
      </c>
      <c r="L20" s="372"/>
      <c r="M20" s="371">
        <f t="shared" ref="M20" si="8">SUM(M19:N19)</f>
        <v>4633</v>
      </c>
      <c r="N20" s="372"/>
      <c r="O20" s="129"/>
      <c r="P20" s="123"/>
      <c r="Q20" s="123"/>
    </row>
    <row r="21" spans="1:17" s="144" customFormat="1" x14ac:dyDescent="0.25">
      <c r="C21"/>
      <c r="D21"/>
      <c r="E21"/>
      <c r="F21"/>
      <c r="G21"/>
      <c r="H21"/>
      <c r="I21"/>
      <c r="J21"/>
      <c r="K21"/>
      <c r="L21"/>
      <c r="M21" s="143"/>
      <c r="N21" s="143"/>
    </row>
    <row r="22" spans="1:17" s="144" customFormat="1" x14ac:dyDescent="0.25">
      <c r="C22" s="143"/>
      <c r="D22" s="143"/>
      <c r="E22" s="143"/>
      <c r="F22" s="143"/>
      <c r="G22" s="143"/>
      <c r="H22" s="143"/>
      <c r="I22" s="143"/>
      <c r="J22" s="143"/>
      <c r="K22" s="143"/>
      <c r="L22" s="143"/>
      <c r="M22" s="143"/>
      <c r="N22" s="143"/>
    </row>
    <row r="23" spans="1:17" s="144" customFormat="1" x14ac:dyDescent="0.25">
      <c r="A23" s="151"/>
      <c r="B23" s="151"/>
      <c r="C23" s="365" t="s">
        <v>132</v>
      </c>
      <c r="D23" s="366"/>
      <c r="E23" s="366"/>
      <c r="F23" s="366"/>
      <c r="G23" s="366"/>
      <c r="H23" s="366"/>
      <c r="I23" s="366"/>
      <c r="J23" s="366"/>
      <c r="K23" s="366"/>
      <c r="L23" s="367"/>
      <c r="M23" s="156"/>
      <c r="N23" s="156"/>
      <c r="O23" s="156"/>
    </row>
    <row r="24" spans="1:17" s="144" customFormat="1" x14ac:dyDescent="0.25">
      <c r="A24" s="151"/>
      <c r="B24" s="154"/>
      <c r="C24" s="365" t="s">
        <v>76</v>
      </c>
      <c r="D24" s="367"/>
      <c r="E24" s="365" t="s">
        <v>77</v>
      </c>
      <c r="F24" s="367"/>
      <c r="G24" s="365" t="s">
        <v>78</v>
      </c>
      <c r="H24" s="367"/>
      <c r="I24" s="373" t="s">
        <v>79</v>
      </c>
      <c r="J24" s="373"/>
      <c r="K24" s="373" t="s">
        <v>0</v>
      </c>
      <c r="L24" s="373"/>
      <c r="M24" s="373" t="s">
        <v>42</v>
      </c>
      <c r="N24" s="373"/>
      <c r="O24" s="373"/>
    </row>
    <row r="25" spans="1:17" s="144" customFormat="1" x14ac:dyDescent="0.25">
      <c r="A25" s="151"/>
      <c r="B25" s="150" t="s">
        <v>51</v>
      </c>
      <c r="C25" s="69" t="s">
        <v>2</v>
      </c>
      <c r="D25" s="147" t="s">
        <v>3</v>
      </c>
      <c r="E25" s="69" t="s">
        <v>2</v>
      </c>
      <c r="F25" s="147" t="s">
        <v>3</v>
      </c>
      <c r="G25" s="69" t="s">
        <v>2</v>
      </c>
      <c r="H25" s="147" t="s">
        <v>3</v>
      </c>
      <c r="I25" s="69" t="s">
        <v>2</v>
      </c>
      <c r="J25" s="147" t="s">
        <v>3</v>
      </c>
      <c r="K25" s="69" t="s">
        <v>2</v>
      </c>
      <c r="L25" s="147" t="s">
        <v>3</v>
      </c>
      <c r="M25" s="149" t="s">
        <v>2</v>
      </c>
      <c r="N25" s="148" t="s">
        <v>3</v>
      </c>
      <c r="O25" s="148" t="s">
        <v>7</v>
      </c>
    </row>
    <row r="26" spans="1:17" s="144" customFormat="1" x14ac:dyDescent="0.25">
      <c r="A26" s="151"/>
      <c r="B26" s="152" t="s">
        <v>52</v>
      </c>
      <c r="C26" s="152">
        <f>SUM(C27:C34)</f>
        <v>0</v>
      </c>
      <c r="D26" s="152">
        <f t="shared" ref="D26:L26" si="9">SUM(D27:D34)</f>
        <v>0</v>
      </c>
      <c r="E26" s="152">
        <f t="shared" si="9"/>
        <v>0</v>
      </c>
      <c r="F26" s="152">
        <f t="shared" si="9"/>
        <v>0</v>
      </c>
      <c r="G26" s="152">
        <f t="shared" si="9"/>
        <v>0</v>
      </c>
      <c r="H26" s="152">
        <f t="shared" si="9"/>
        <v>0</v>
      </c>
      <c r="I26" s="152">
        <f t="shared" si="9"/>
        <v>0</v>
      </c>
      <c r="J26" s="152">
        <f t="shared" si="9"/>
        <v>0</v>
      </c>
      <c r="K26" s="152">
        <f>SUM(K27:K34)</f>
        <v>0</v>
      </c>
      <c r="L26" s="152">
        <f t="shared" si="9"/>
        <v>0</v>
      </c>
      <c r="M26" s="142">
        <f>SUM(K26,I26,G26,E26,C26)</f>
        <v>0</v>
      </c>
      <c r="N26" s="142">
        <f t="shared" ref="N26" si="10">SUM(L26,J26,H26,F26,D26)</f>
        <v>0</v>
      </c>
      <c r="O26" s="142">
        <f t="shared" ref="O26" si="11">SUM(M26:N26)</f>
        <v>0</v>
      </c>
    </row>
    <row r="27" spans="1:17" s="144" customFormat="1" ht="15" hidden="1" customHeight="1" outlineLevel="1" x14ac:dyDescent="0.25">
      <c r="A27" s="151"/>
      <c r="B27" s="159" t="s">
        <v>159</v>
      </c>
      <c r="C27" s="157"/>
      <c r="D27" s="157"/>
      <c r="E27" s="157"/>
      <c r="F27" s="157"/>
      <c r="G27" s="157"/>
      <c r="H27" s="157"/>
      <c r="I27" s="157"/>
      <c r="J27" s="157"/>
      <c r="K27" s="157"/>
      <c r="L27" s="157"/>
      <c r="M27" s="142">
        <f t="shared" ref="M27:M90" si="12">SUM(K27,I27,G27,E27,C27)</f>
        <v>0</v>
      </c>
      <c r="N27" s="142">
        <f t="shared" ref="N27:N90" si="13">SUM(L27,J27,H27,F27,D27)</f>
        <v>0</v>
      </c>
      <c r="O27" s="142">
        <f t="shared" ref="O27:O90" si="14">SUM(M27:N27)</f>
        <v>0</v>
      </c>
    </row>
    <row r="28" spans="1:17" s="144" customFormat="1" ht="15" hidden="1" customHeight="1" outlineLevel="1" x14ac:dyDescent="0.25">
      <c r="A28" s="151"/>
      <c r="B28" s="159" t="s">
        <v>160</v>
      </c>
      <c r="C28" s="157"/>
      <c r="D28" s="157"/>
      <c r="E28" s="157"/>
      <c r="F28" s="157"/>
      <c r="G28" s="157"/>
      <c r="H28" s="157"/>
      <c r="I28" s="157"/>
      <c r="J28" s="157"/>
      <c r="K28" s="157"/>
      <c r="L28" s="157"/>
      <c r="M28" s="142">
        <f t="shared" si="12"/>
        <v>0</v>
      </c>
      <c r="N28" s="142">
        <f t="shared" si="13"/>
        <v>0</v>
      </c>
      <c r="O28" s="142">
        <f t="shared" si="14"/>
        <v>0</v>
      </c>
    </row>
    <row r="29" spans="1:17" s="144" customFormat="1" ht="15" hidden="1" customHeight="1" outlineLevel="1" x14ac:dyDescent="0.25">
      <c r="A29" s="151"/>
      <c r="B29" s="159" t="s">
        <v>161</v>
      </c>
      <c r="C29" s="157"/>
      <c r="D29" s="157"/>
      <c r="E29" s="157"/>
      <c r="F29" s="157"/>
      <c r="G29" s="157"/>
      <c r="H29" s="157"/>
      <c r="I29" s="157"/>
      <c r="J29" s="157"/>
      <c r="K29" s="157"/>
      <c r="L29" s="157"/>
      <c r="M29" s="142">
        <f t="shared" si="12"/>
        <v>0</v>
      </c>
      <c r="N29" s="142">
        <f t="shared" si="13"/>
        <v>0</v>
      </c>
      <c r="O29" s="142">
        <f t="shared" si="14"/>
        <v>0</v>
      </c>
    </row>
    <row r="30" spans="1:17" s="144" customFormat="1" ht="15" hidden="1" customHeight="1" outlineLevel="1" x14ac:dyDescent="0.25">
      <c r="A30" s="151"/>
      <c r="B30" s="159" t="s">
        <v>162</v>
      </c>
      <c r="C30" s="157"/>
      <c r="D30" s="157"/>
      <c r="E30" s="157"/>
      <c r="F30" s="157"/>
      <c r="G30" s="157"/>
      <c r="H30" s="157"/>
      <c r="I30" s="157"/>
      <c r="J30" s="157"/>
      <c r="K30" s="157"/>
      <c r="L30" s="157"/>
      <c r="M30" s="142">
        <f t="shared" si="12"/>
        <v>0</v>
      </c>
      <c r="N30" s="142">
        <f t="shared" si="13"/>
        <v>0</v>
      </c>
      <c r="O30" s="142">
        <f t="shared" si="14"/>
        <v>0</v>
      </c>
    </row>
    <row r="31" spans="1:17" s="144" customFormat="1" ht="15" hidden="1" customHeight="1" outlineLevel="1" x14ac:dyDescent="0.25">
      <c r="A31" s="151"/>
      <c r="B31" s="159" t="s">
        <v>163</v>
      </c>
      <c r="C31" s="157"/>
      <c r="D31" s="157"/>
      <c r="E31" s="157"/>
      <c r="F31" s="157"/>
      <c r="G31" s="157"/>
      <c r="H31" s="157"/>
      <c r="I31" s="157"/>
      <c r="J31" s="157"/>
      <c r="K31" s="157"/>
      <c r="L31" s="157"/>
      <c r="M31" s="142">
        <f t="shared" si="12"/>
        <v>0</v>
      </c>
      <c r="N31" s="142">
        <f t="shared" si="13"/>
        <v>0</v>
      </c>
      <c r="O31" s="142">
        <f t="shared" si="14"/>
        <v>0</v>
      </c>
    </row>
    <row r="32" spans="1:17" s="144" customFormat="1" ht="15" hidden="1" customHeight="1" outlineLevel="1" x14ac:dyDescent="0.25">
      <c r="A32" s="151"/>
      <c r="B32" s="159" t="s">
        <v>164</v>
      </c>
      <c r="C32" s="157"/>
      <c r="D32" s="157"/>
      <c r="E32" s="157"/>
      <c r="F32" s="157"/>
      <c r="G32" s="157"/>
      <c r="H32" s="157"/>
      <c r="I32" s="157"/>
      <c r="J32" s="157"/>
      <c r="K32" s="157"/>
      <c r="L32" s="157"/>
      <c r="M32" s="142">
        <f t="shared" si="12"/>
        <v>0</v>
      </c>
      <c r="N32" s="142">
        <f t="shared" si="13"/>
        <v>0</v>
      </c>
      <c r="O32" s="142">
        <f t="shared" si="14"/>
        <v>0</v>
      </c>
    </row>
    <row r="33" spans="2:15" s="144" customFormat="1" ht="15" hidden="1" customHeight="1" outlineLevel="1" x14ac:dyDescent="0.25">
      <c r="B33" s="159" t="s">
        <v>165</v>
      </c>
      <c r="C33" s="157"/>
      <c r="D33" s="157"/>
      <c r="E33" s="157"/>
      <c r="F33" s="157"/>
      <c r="G33" s="157"/>
      <c r="H33" s="157"/>
      <c r="I33" s="157"/>
      <c r="J33" s="157"/>
      <c r="K33" s="157"/>
      <c r="L33" s="157"/>
      <c r="M33" s="142">
        <f t="shared" si="12"/>
        <v>0</v>
      </c>
      <c r="N33" s="142">
        <f t="shared" si="13"/>
        <v>0</v>
      </c>
      <c r="O33" s="142">
        <f t="shared" si="14"/>
        <v>0</v>
      </c>
    </row>
    <row r="34" spans="2:15" s="144" customFormat="1" ht="15" hidden="1" customHeight="1" outlineLevel="1" x14ac:dyDescent="0.25">
      <c r="B34" s="159" t="s">
        <v>166</v>
      </c>
      <c r="C34" s="157"/>
      <c r="D34" s="157"/>
      <c r="E34" s="157"/>
      <c r="F34" s="157"/>
      <c r="G34" s="157"/>
      <c r="H34" s="157"/>
      <c r="I34" s="157"/>
      <c r="J34" s="157"/>
      <c r="K34" s="157"/>
      <c r="L34" s="157"/>
      <c r="M34" s="142">
        <f t="shared" si="12"/>
        <v>0</v>
      </c>
      <c r="N34" s="142">
        <f t="shared" si="13"/>
        <v>0</v>
      </c>
      <c r="O34" s="142">
        <f t="shared" si="14"/>
        <v>0</v>
      </c>
    </row>
    <row r="35" spans="2:15" s="144" customFormat="1" collapsed="1" x14ac:dyDescent="0.25">
      <c r="B35" s="158" t="s">
        <v>55</v>
      </c>
      <c r="C35" s="152">
        <f>SUM(C36:C43)</f>
        <v>0</v>
      </c>
      <c r="D35" s="152">
        <f t="shared" ref="D35" si="15">SUM(D36:D43)</f>
        <v>0</v>
      </c>
      <c r="E35" s="152">
        <f t="shared" ref="E35" si="16">SUM(E36:E43)</f>
        <v>0</v>
      </c>
      <c r="F35" s="152">
        <f t="shared" ref="F35" si="17">SUM(F36:F43)</f>
        <v>1</v>
      </c>
      <c r="G35" s="152">
        <f t="shared" ref="G35" si="18">SUM(G36:G43)</f>
        <v>5</v>
      </c>
      <c r="H35" s="152">
        <f t="shared" ref="H35" si="19">SUM(H36:H43)</f>
        <v>5</v>
      </c>
      <c r="I35" s="152">
        <f t="shared" ref="I35" si="20">SUM(I36:I43)</f>
        <v>2</v>
      </c>
      <c r="J35" s="152">
        <f t="shared" ref="J35" si="21">SUM(J36:J43)</f>
        <v>46</v>
      </c>
      <c r="K35" s="152">
        <f>SUM(K36:K43)</f>
        <v>1</v>
      </c>
      <c r="L35" s="152">
        <f t="shared" ref="L35" si="22">SUM(L36:L43)</f>
        <v>10</v>
      </c>
      <c r="M35" s="142">
        <f t="shared" si="12"/>
        <v>8</v>
      </c>
      <c r="N35" s="142">
        <f t="shared" si="13"/>
        <v>62</v>
      </c>
      <c r="O35" s="142">
        <f t="shared" si="14"/>
        <v>70</v>
      </c>
    </row>
    <row r="36" spans="2:15" s="144" customFormat="1" ht="15" hidden="1" customHeight="1" outlineLevel="1" x14ac:dyDescent="0.25">
      <c r="B36" s="159" t="s">
        <v>159</v>
      </c>
      <c r="C36" s="157">
        <v>0</v>
      </c>
      <c r="D36" s="157">
        <v>0</v>
      </c>
      <c r="E36" s="157">
        <v>0</v>
      </c>
      <c r="F36" s="157">
        <v>0</v>
      </c>
      <c r="G36" s="157">
        <v>0</v>
      </c>
      <c r="H36" s="157">
        <v>0</v>
      </c>
      <c r="I36" s="157">
        <v>0</v>
      </c>
      <c r="J36" s="157">
        <v>0</v>
      </c>
      <c r="K36" s="157">
        <v>0</v>
      </c>
      <c r="L36" s="157">
        <v>0</v>
      </c>
      <c r="M36" s="142">
        <f t="shared" si="12"/>
        <v>0</v>
      </c>
      <c r="N36" s="142">
        <f t="shared" si="13"/>
        <v>0</v>
      </c>
      <c r="O36" s="142">
        <f t="shared" si="14"/>
        <v>0</v>
      </c>
    </row>
    <row r="37" spans="2:15" s="144" customFormat="1" ht="15" hidden="1" customHeight="1" outlineLevel="1" x14ac:dyDescent="0.25">
      <c r="B37" s="159" t="s">
        <v>160</v>
      </c>
      <c r="C37" s="157">
        <v>0</v>
      </c>
      <c r="D37" s="157">
        <v>0</v>
      </c>
      <c r="E37" s="157">
        <v>0</v>
      </c>
      <c r="F37" s="157">
        <v>0</v>
      </c>
      <c r="G37" s="157">
        <v>0</v>
      </c>
      <c r="H37" s="157">
        <v>0</v>
      </c>
      <c r="I37" s="157">
        <v>0</v>
      </c>
      <c r="J37" s="157">
        <v>0</v>
      </c>
      <c r="K37" s="157">
        <v>0</v>
      </c>
      <c r="L37" s="157">
        <v>0</v>
      </c>
      <c r="M37" s="142">
        <f t="shared" si="12"/>
        <v>0</v>
      </c>
      <c r="N37" s="142">
        <f t="shared" si="13"/>
        <v>0</v>
      </c>
      <c r="O37" s="142">
        <f t="shared" si="14"/>
        <v>0</v>
      </c>
    </row>
    <row r="38" spans="2:15" s="144" customFormat="1" ht="15" hidden="1" customHeight="1" outlineLevel="1" x14ac:dyDescent="0.25">
      <c r="B38" s="159" t="s">
        <v>161</v>
      </c>
      <c r="C38" s="157">
        <v>0</v>
      </c>
      <c r="D38" s="157">
        <v>0</v>
      </c>
      <c r="E38" s="157">
        <v>0</v>
      </c>
      <c r="F38" s="157">
        <v>1</v>
      </c>
      <c r="G38" s="157">
        <v>5</v>
      </c>
      <c r="H38" s="157">
        <v>5</v>
      </c>
      <c r="I38" s="157">
        <v>2</v>
      </c>
      <c r="J38" s="157">
        <v>46</v>
      </c>
      <c r="K38" s="157">
        <v>1</v>
      </c>
      <c r="L38" s="157">
        <v>10</v>
      </c>
      <c r="M38" s="142">
        <f t="shared" si="12"/>
        <v>8</v>
      </c>
      <c r="N38" s="142">
        <f t="shared" si="13"/>
        <v>62</v>
      </c>
      <c r="O38" s="142">
        <f t="shared" si="14"/>
        <v>70</v>
      </c>
    </row>
    <row r="39" spans="2:15" s="144" customFormat="1" ht="15" hidden="1" customHeight="1" outlineLevel="1" x14ac:dyDescent="0.25">
      <c r="B39" s="159" t="s">
        <v>162</v>
      </c>
      <c r="C39" s="157">
        <v>0</v>
      </c>
      <c r="D39" s="157">
        <v>0</v>
      </c>
      <c r="E39" s="157">
        <v>0</v>
      </c>
      <c r="F39" s="157">
        <v>0</v>
      </c>
      <c r="G39" s="157">
        <v>0</v>
      </c>
      <c r="H39" s="157">
        <v>0</v>
      </c>
      <c r="I39" s="157">
        <v>0</v>
      </c>
      <c r="J39" s="157">
        <v>0</v>
      </c>
      <c r="K39" s="157">
        <v>0</v>
      </c>
      <c r="L39" s="157">
        <v>0</v>
      </c>
      <c r="M39" s="142">
        <f t="shared" si="12"/>
        <v>0</v>
      </c>
      <c r="N39" s="142">
        <f t="shared" si="13"/>
        <v>0</v>
      </c>
      <c r="O39" s="142">
        <f t="shared" si="14"/>
        <v>0</v>
      </c>
    </row>
    <row r="40" spans="2:15" s="144" customFormat="1" ht="15" hidden="1" customHeight="1" outlineLevel="1" x14ac:dyDescent="0.25">
      <c r="B40" s="159" t="s">
        <v>163</v>
      </c>
      <c r="C40" s="157">
        <v>0</v>
      </c>
      <c r="D40" s="157">
        <v>0</v>
      </c>
      <c r="E40" s="157">
        <v>0</v>
      </c>
      <c r="F40" s="157">
        <v>0</v>
      </c>
      <c r="G40" s="157">
        <v>0</v>
      </c>
      <c r="H40" s="157">
        <v>0</v>
      </c>
      <c r="I40" s="157">
        <v>0</v>
      </c>
      <c r="J40" s="157">
        <v>0</v>
      </c>
      <c r="K40" s="157">
        <v>0</v>
      </c>
      <c r="L40" s="157">
        <v>0</v>
      </c>
      <c r="M40" s="142">
        <f t="shared" si="12"/>
        <v>0</v>
      </c>
      <c r="N40" s="142">
        <f t="shared" si="13"/>
        <v>0</v>
      </c>
      <c r="O40" s="142">
        <f t="shared" si="14"/>
        <v>0</v>
      </c>
    </row>
    <row r="41" spans="2:15" s="144" customFormat="1" ht="15" hidden="1" customHeight="1" outlineLevel="1" x14ac:dyDescent="0.25">
      <c r="B41" s="159" t="s">
        <v>164</v>
      </c>
      <c r="C41" s="157">
        <v>0</v>
      </c>
      <c r="D41" s="157">
        <v>0</v>
      </c>
      <c r="E41" s="157">
        <v>0</v>
      </c>
      <c r="F41" s="157">
        <v>0</v>
      </c>
      <c r="G41" s="157">
        <v>0</v>
      </c>
      <c r="H41" s="157">
        <v>0</v>
      </c>
      <c r="I41" s="157">
        <v>0</v>
      </c>
      <c r="J41" s="157">
        <v>0</v>
      </c>
      <c r="K41" s="157">
        <v>0</v>
      </c>
      <c r="L41" s="157">
        <v>0</v>
      </c>
      <c r="M41" s="142">
        <f t="shared" si="12"/>
        <v>0</v>
      </c>
      <c r="N41" s="142">
        <f t="shared" si="13"/>
        <v>0</v>
      </c>
      <c r="O41" s="142">
        <f t="shared" si="14"/>
        <v>0</v>
      </c>
    </row>
    <row r="42" spans="2:15" s="144" customFormat="1" ht="15" hidden="1" customHeight="1" outlineLevel="1" x14ac:dyDescent="0.25">
      <c r="B42" s="159" t="s">
        <v>165</v>
      </c>
      <c r="C42" s="157">
        <v>0</v>
      </c>
      <c r="D42" s="157">
        <v>0</v>
      </c>
      <c r="E42" s="157">
        <v>0</v>
      </c>
      <c r="F42" s="157">
        <v>0</v>
      </c>
      <c r="G42" s="157">
        <v>0</v>
      </c>
      <c r="H42" s="157">
        <v>0</v>
      </c>
      <c r="I42" s="157">
        <v>0</v>
      </c>
      <c r="J42" s="157">
        <v>0</v>
      </c>
      <c r="K42" s="157">
        <v>0</v>
      </c>
      <c r="L42" s="157">
        <v>0</v>
      </c>
      <c r="M42" s="142">
        <f t="shared" si="12"/>
        <v>0</v>
      </c>
      <c r="N42" s="142">
        <f t="shared" si="13"/>
        <v>0</v>
      </c>
      <c r="O42" s="142">
        <f t="shared" si="14"/>
        <v>0</v>
      </c>
    </row>
    <row r="43" spans="2:15" s="144" customFormat="1" ht="15" hidden="1" customHeight="1" outlineLevel="1" x14ac:dyDescent="0.25">
      <c r="B43" s="159" t="s">
        <v>166</v>
      </c>
      <c r="C43" s="157">
        <v>0</v>
      </c>
      <c r="D43" s="157">
        <v>0</v>
      </c>
      <c r="E43" s="157">
        <v>0</v>
      </c>
      <c r="F43" s="157">
        <v>0</v>
      </c>
      <c r="G43" s="157">
        <v>0</v>
      </c>
      <c r="H43" s="157">
        <v>0</v>
      </c>
      <c r="I43" s="157">
        <v>0</v>
      </c>
      <c r="J43" s="157">
        <v>0</v>
      </c>
      <c r="K43" s="157">
        <v>0</v>
      </c>
      <c r="L43" s="157">
        <v>0</v>
      </c>
      <c r="M43" s="142">
        <f t="shared" si="12"/>
        <v>0</v>
      </c>
      <c r="N43" s="142">
        <f t="shared" si="13"/>
        <v>0</v>
      </c>
      <c r="O43" s="142">
        <f t="shared" si="14"/>
        <v>0</v>
      </c>
    </row>
    <row r="44" spans="2:15" s="144" customFormat="1" collapsed="1" x14ac:dyDescent="0.25">
      <c r="B44" s="152" t="s">
        <v>4</v>
      </c>
      <c r="C44" s="152">
        <f>SUM(C45:C52)</f>
        <v>0</v>
      </c>
      <c r="D44" s="152">
        <f t="shared" ref="D44" si="23">SUM(D45:D52)</f>
        <v>2</v>
      </c>
      <c r="E44" s="152">
        <f t="shared" ref="E44" si="24">SUM(E45:E52)</f>
        <v>0</v>
      </c>
      <c r="F44" s="152">
        <f t="shared" ref="F44" si="25">SUM(F45:F52)</f>
        <v>5</v>
      </c>
      <c r="G44" s="152">
        <f t="shared" ref="G44" si="26">SUM(G45:G52)</f>
        <v>11</v>
      </c>
      <c r="H44" s="152">
        <f t="shared" ref="H44" si="27">SUM(H45:H52)</f>
        <v>45</v>
      </c>
      <c r="I44" s="152">
        <f t="shared" ref="I44" si="28">SUM(I45:I52)</f>
        <v>55</v>
      </c>
      <c r="J44" s="152">
        <f t="shared" ref="J44" si="29">SUM(J45:J52)</f>
        <v>322</v>
      </c>
      <c r="K44" s="152">
        <f>SUM(K45:K52)</f>
        <v>13</v>
      </c>
      <c r="L44" s="152">
        <f t="shared" ref="L44" si="30">SUM(L45:L52)</f>
        <v>48</v>
      </c>
      <c r="M44" s="142">
        <f t="shared" si="12"/>
        <v>79</v>
      </c>
      <c r="N44" s="142">
        <f t="shared" si="13"/>
        <v>422</v>
      </c>
      <c r="O44" s="142">
        <f t="shared" si="14"/>
        <v>501</v>
      </c>
    </row>
    <row r="45" spans="2:15" s="144" customFormat="1" ht="15" hidden="1" customHeight="1" outlineLevel="1" x14ac:dyDescent="0.25">
      <c r="B45" s="159" t="s">
        <v>159</v>
      </c>
      <c r="C45" s="157">
        <v>0</v>
      </c>
      <c r="D45" s="157">
        <v>2</v>
      </c>
      <c r="E45" s="157">
        <v>0</v>
      </c>
      <c r="F45" s="157">
        <v>5</v>
      </c>
      <c r="G45" s="157">
        <v>11</v>
      </c>
      <c r="H45" s="157">
        <v>28</v>
      </c>
      <c r="I45" s="157">
        <v>25</v>
      </c>
      <c r="J45" s="157">
        <v>190</v>
      </c>
      <c r="K45" s="157">
        <v>11</v>
      </c>
      <c r="L45" s="157">
        <v>23</v>
      </c>
      <c r="M45" s="142">
        <f t="shared" si="12"/>
        <v>47</v>
      </c>
      <c r="N45" s="142">
        <f t="shared" si="13"/>
        <v>248</v>
      </c>
      <c r="O45" s="142">
        <f t="shared" si="14"/>
        <v>295</v>
      </c>
    </row>
    <row r="46" spans="2:15" s="144" customFormat="1" ht="15" hidden="1" customHeight="1" outlineLevel="1" x14ac:dyDescent="0.25">
      <c r="B46" s="159" t="s">
        <v>160</v>
      </c>
      <c r="C46" s="157">
        <v>0</v>
      </c>
      <c r="D46" s="157">
        <v>0</v>
      </c>
      <c r="E46" s="157">
        <v>0</v>
      </c>
      <c r="F46" s="157">
        <v>0</v>
      </c>
      <c r="G46" s="157">
        <v>0</v>
      </c>
      <c r="H46" s="157">
        <v>0</v>
      </c>
      <c r="I46" s="157">
        <v>0</v>
      </c>
      <c r="J46" s="157">
        <v>0</v>
      </c>
      <c r="K46" s="157">
        <v>0</v>
      </c>
      <c r="L46" s="157">
        <v>0</v>
      </c>
      <c r="M46" s="142">
        <f t="shared" si="12"/>
        <v>0</v>
      </c>
      <c r="N46" s="142">
        <f t="shared" si="13"/>
        <v>0</v>
      </c>
      <c r="O46" s="142">
        <f t="shared" si="14"/>
        <v>0</v>
      </c>
    </row>
    <row r="47" spans="2:15" s="144" customFormat="1" ht="15" hidden="1" customHeight="1" outlineLevel="1" x14ac:dyDescent="0.25">
      <c r="B47" s="159" t="s">
        <v>161</v>
      </c>
      <c r="C47" s="157">
        <v>0</v>
      </c>
      <c r="D47" s="157">
        <v>0</v>
      </c>
      <c r="E47" s="157">
        <v>0</v>
      </c>
      <c r="F47" s="157">
        <v>0</v>
      </c>
      <c r="G47" s="157">
        <v>0</v>
      </c>
      <c r="H47" s="157">
        <v>10</v>
      </c>
      <c r="I47" s="157">
        <v>10</v>
      </c>
      <c r="J47" s="157">
        <v>90</v>
      </c>
      <c r="K47" s="157">
        <v>2</v>
      </c>
      <c r="L47" s="157">
        <v>20</v>
      </c>
      <c r="M47" s="142">
        <f t="shared" si="12"/>
        <v>12</v>
      </c>
      <c r="N47" s="142">
        <f t="shared" si="13"/>
        <v>120</v>
      </c>
      <c r="O47" s="142">
        <f t="shared" si="14"/>
        <v>132</v>
      </c>
    </row>
    <row r="48" spans="2:15" s="144" customFormat="1" ht="15" hidden="1" customHeight="1" outlineLevel="1" x14ac:dyDescent="0.25">
      <c r="B48" s="159" t="s">
        <v>162</v>
      </c>
      <c r="C48" s="157">
        <v>0</v>
      </c>
      <c r="D48" s="157">
        <v>0</v>
      </c>
      <c r="E48" s="157">
        <v>0</v>
      </c>
      <c r="F48" s="157">
        <v>0</v>
      </c>
      <c r="G48" s="157">
        <v>0</v>
      </c>
      <c r="H48" s="157">
        <v>0</v>
      </c>
      <c r="I48" s="157">
        <v>0</v>
      </c>
      <c r="J48" s="157">
        <v>0</v>
      </c>
      <c r="K48" s="157">
        <v>0</v>
      </c>
      <c r="L48" s="157">
        <v>0</v>
      </c>
      <c r="M48" s="142">
        <f t="shared" si="12"/>
        <v>0</v>
      </c>
      <c r="N48" s="142">
        <f t="shared" si="13"/>
        <v>0</v>
      </c>
      <c r="O48" s="142">
        <f t="shared" si="14"/>
        <v>0</v>
      </c>
    </row>
    <row r="49" spans="2:15" s="144" customFormat="1" ht="15" hidden="1" customHeight="1" outlineLevel="1" x14ac:dyDescent="0.25">
      <c r="B49" s="159" t="s">
        <v>163</v>
      </c>
      <c r="C49" s="157">
        <v>0</v>
      </c>
      <c r="D49" s="157">
        <v>0</v>
      </c>
      <c r="E49" s="157">
        <v>0</v>
      </c>
      <c r="F49" s="157">
        <v>0</v>
      </c>
      <c r="G49" s="157">
        <v>0</v>
      </c>
      <c r="H49" s="157">
        <v>0</v>
      </c>
      <c r="I49" s="157">
        <v>0</v>
      </c>
      <c r="J49" s="157">
        <v>0</v>
      </c>
      <c r="K49" s="157">
        <v>0</v>
      </c>
      <c r="L49" s="157">
        <v>0</v>
      </c>
      <c r="M49" s="142">
        <f t="shared" si="12"/>
        <v>0</v>
      </c>
      <c r="N49" s="142">
        <f t="shared" si="13"/>
        <v>0</v>
      </c>
      <c r="O49" s="142">
        <f t="shared" si="14"/>
        <v>0</v>
      </c>
    </row>
    <row r="50" spans="2:15" s="144" customFormat="1" ht="15" hidden="1" customHeight="1" outlineLevel="1" x14ac:dyDescent="0.25">
      <c r="B50" s="159" t="s">
        <v>164</v>
      </c>
      <c r="C50" s="157">
        <v>0</v>
      </c>
      <c r="D50" s="157">
        <v>0</v>
      </c>
      <c r="E50" s="157">
        <v>0</v>
      </c>
      <c r="F50" s="157">
        <v>0</v>
      </c>
      <c r="G50" s="157">
        <v>0</v>
      </c>
      <c r="H50" s="157">
        <v>0</v>
      </c>
      <c r="I50" s="157">
        <v>0</v>
      </c>
      <c r="J50" s="157">
        <v>0</v>
      </c>
      <c r="K50" s="157">
        <v>0</v>
      </c>
      <c r="L50" s="157">
        <v>0</v>
      </c>
      <c r="M50" s="142">
        <f t="shared" si="12"/>
        <v>0</v>
      </c>
      <c r="N50" s="142">
        <f t="shared" si="13"/>
        <v>0</v>
      </c>
      <c r="O50" s="142">
        <f t="shared" si="14"/>
        <v>0</v>
      </c>
    </row>
    <row r="51" spans="2:15" s="144" customFormat="1" ht="15" hidden="1" customHeight="1" outlineLevel="1" x14ac:dyDescent="0.25">
      <c r="B51" s="159" t="s">
        <v>165</v>
      </c>
      <c r="C51" s="157">
        <v>0</v>
      </c>
      <c r="D51" s="157">
        <v>0</v>
      </c>
      <c r="E51" s="157">
        <v>0</v>
      </c>
      <c r="F51" s="157">
        <v>0</v>
      </c>
      <c r="G51" s="157">
        <v>0</v>
      </c>
      <c r="H51" s="157">
        <v>7</v>
      </c>
      <c r="I51" s="157">
        <v>8</v>
      </c>
      <c r="J51" s="157">
        <v>28</v>
      </c>
      <c r="K51" s="157">
        <v>0</v>
      </c>
      <c r="L51" s="157">
        <v>5</v>
      </c>
      <c r="M51" s="142">
        <f t="shared" si="12"/>
        <v>8</v>
      </c>
      <c r="N51" s="142">
        <f t="shared" si="13"/>
        <v>40</v>
      </c>
      <c r="O51" s="142">
        <f t="shared" si="14"/>
        <v>48</v>
      </c>
    </row>
    <row r="52" spans="2:15" s="144" customFormat="1" ht="15" hidden="1" customHeight="1" outlineLevel="1" x14ac:dyDescent="0.25">
      <c r="B52" s="159" t="s">
        <v>166</v>
      </c>
      <c r="C52" s="157">
        <v>0</v>
      </c>
      <c r="D52" s="157">
        <v>0</v>
      </c>
      <c r="E52" s="157">
        <v>0</v>
      </c>
      <c r="F52" s="157">
        <v>0</v>
      </c>
      <c r="G52" s="157">
        <v>0</v>
      </c>
      <c r="H52" s="157">
        <v>0</v>
      </c>
      <c r="I52" s="157">
        <v>12</v>
      </c>
      <c r="J52" s="157">
        <v>14</v>
      </c>
      <c r="K52" s="157">
        <v>0</v>
      </c>
      <c r="L52" s="157">
        <v>0</v>
      </c>
      <c r="M52" s="142">
        <f t="shared" si="12"/>
        <v>12</v>
      </c>
      <c r="N52" s="142">
        <f t="shared" si="13"/>
        <v>14</v>
      </c>
      <c r="O52" s="142">
        <f t="shared" si="14"/>
        <v>26</v>
      </c>
    </row>
    <row r="53" spans="2:15" s="144" customFormat="1" collapsed="1" x14ac:dyDescent="0.25">
      <c r="B53" s="152" t="s">
        <v>6</v>
      </c>
      <c r="C53" s="152">
        <f>SUM(C54:C61)</f>
        <v>0</v>
      </c>
      <c r="D53" s="152">
        <f t="shared" ref="D53" si="31">SUM(D54:D61)</f>
        <v>0</v>
      </c>
      <c r="E53" s="152">
        <f t="shared" ref="E53" si="32">SUM(E54:E61)</f>
        <v>11</v>
      </c>
      <c r="F53" s="152">
        <f t="shared" ref="F53" si="33">SUM(F54:F61)</f>
        <v>13</v>
      </c>
      <c r="G53" s="152">
        <f t="shared" ref="G53" si="34">SUM(G54:G61)</f>
        <v>6</v>
      </c>
      <c r="H53" s="152">
        <f t="shared" ref="H53" si="35">SUM(H54:H61)</f>
        <v>44</v>
      </c>
      <c r="I53" s="152">
        <f t="shared" ref="I53" si="36">SUM(I54:I61)</f>
        <v>29</v>
      </c>
      <c r="J53" s="152">
        <f t="shared" ref="J53" si="37">SUM(J54:J61)</f>
        <v>166</v>
      </c>
      <c r="K53" s="152">
        <f>SUM(K54:K61)</f>
        <v>7</v>
      </c>
      <c r="L53" s="152">
        <f t="shared" ref="L53" si="38">SUM(L54:L61)</f>
        <v>59</v>
      </c>
      <c r="M53" s="142">
        <f t="shared" si="12"/>
        <v>53</v>
      </c>
      <c r="N53" s="142">
        <f t="shared" si="13"/>
        <v>282</v>
      </c>
      <c r="O53" s="142">
        <f t="shared" si="14"/>
        <v>335</v>
      </c>
    </row>
    <row r="54" spans="2:15" s="144" customFormat="1" ht="15" hidden="1" customHeight="1" outlineLevel="1" x14ac:dyDescent="0.25">
      <c r="B54" s="159" t="s">
        <v>159</v>
      </c>
      <c r="C54" s="157">
        <v>0</v>
      </c>
      <c r="D54" s="157">
        <v>0</v>
      </c>
      <c r="E54" s="157">
        <v>11</v>
      </c>
      <c r="F54" s="157">
        <v>13</v>
      </c>
      <c r="G54" s="157">
        <v>6</v>
      </c>
      <c r="H54" s="157">
        <v>29</v>
      </c>
      <c r="I54" s="157">
        <v>10</v>
      </c>
      <c r="J54" s="157">
        <v>38</v>
      </c>
      <c r="K54" s="157">
        <v>5</v>
      </c>
      <c r="L54" s="157">
        <v>24</v>
      </c>
      <c r="M54" s="142">
        <f t="shared" si="12"/>
        <v>32</v>
      </c>
      <c r="N54" s="142">
        <f t="shared" si="13"/>
        <v>104</v>
      </c>
      <c r="O54" s="142">
        <f t="shared" si="14"/>
        <v>136</v>
      </c>
    </row>
    <row r="55" spans="2:15" s="144" customFormat="1" ht="15" hidden="1" customHeight="1" outlineLevel="1" x14ac:dyDescent="0.25">
      <c r="B55" s="159" t="s">
        <v>160</v>
      </c>
      <c r="C55" s="157">
        <v>0</v>
      </c>
      <c r="D55" s="157">
        <v>0</v>
      </c>
      <c r="E55" s="157">
        <v>0</v>
      </c>
      <c r="F55" s="157">
        <v>0</v>
      </c>
      <c r="G55" s="157">
        <v>0</v>
      </c>
      <c r="H55" s="157">
        <v>0</v>
      </c>
      <c r="I55" s="157">
        <v>0</v>
      </c>
      <c r="J55" s="157">
        <v>0</v>
      </c>
      <c r="K55" s="157">
        <v>0</v>
      </c>
      <c r="L55" s="157">
        <v>0</v>
      </c>
      <c r="M55" s="142">
        <f t="shared" si="12"/>
        <v>0</v>
      </c>
      <c r="N55" s="142">
        <f t="shared" si="13"/>
        <v>0</v>
      </c>
      <c r="O55" s="142">
        <f t="shared" si="14"/>
        <v>0</v>
      </c>
    </row>
    <row r="56" spans="2:15" s="144" customFormat="1" ht="15" hidden="1" customHeight="1" outlineLevel="1" x14ac:dyDescent="0.25">
      <c r="B56" s="159" t="s">
        <v>161</v>
      </c>
      <c r="C56" s="157">
        <v>0</v>
      </c>
      <c r="D56" s="157">
        <v>0</v>
      </c>
      <c r="E56" s="157">
        <v>0</v>
      </c>
      <c r="F56" s="157">
        <v>0</v>
      </c>
      <c r="G56" s="157">
        <v>0</v>
      </c>
      <c r="H56" s="157">
        <v>15</v>
      </c>
      <c r="I56" s="157">
        <v>19</v>
      </c>
      <c r="J56" s="157">
        <v>128</v>
      </c>
      <c r="K56" s="157">
        <v>2</v>
      </c>
      <c r="L56" s="157">
        <v>35</v>
      </c>
      <c r="M56" s="142">
        <f t="shared" si="12"/>
        <v>21</v>
      </c>
      <c r="N56" s="142">
        <f t="shared" si="13"/>
        <v>178</v>
      </c>
      <c r="O56" s="142">
        <f t="shared" si="14"/>
        <v>199</v>
      </c>
    </row>
    <row r="57" spans="2:15" s="144" customFormat="1" ht="15" hidden="1" customHeight="1" outlineLevel="1" x14ac:dyDescent="0.25">
      <c r="B57" s="159" t="s">
        <v>162</v>
      </c>
      <c r="C57" s="157">
        <v>0</v>
      </c>
      <c r="D57" s="157">
        <v>0</v>
      </c>
      <c r="E57" s="157">
        <v>0</v>
      </c>
      <c r="F57" s="157">
        <v>0</v>
      </c>
      <c r="G57" s="157">
        <v>0</v>
      </c>
      <c r="H57" s="157">
        <v>0</v>
      </c>
      <c r="I57" s="157">
        <v>0</v>
      </c>
      <c r="J57" s="157">
        <v>0</v>
      </c>
      <c r="K57" s="157">
        <v>0</v>
      </c>
      <c r="L57" s="157">
        <v>0</v>
      </c>
      <c r="M57" s="142">
        <f t="shared" si="12"/>
        <v>0</v>
      </c>
      <c r="N57" s="142">
        <f t="shared" si="13"/>
        <v>0</v>
      </c>
      <c r="O57" s="142">
        <f t="shared" si="14"/>
        <v>0</v>
      </c>
    </row>
    <row r="58" spans="2:15" s="144" customFormat="1" ht="15" hidden="1" customHeight="1" outlineLevel="1" x14ac:dyDescent="0.25">
      <c r="B58" s="159" t="s">
        <v>163</v>
      </c>
      <c r="C58" s="157">
        <v>0</v>
      </c>
      <c r="D58" s="157">
        <v>0</v>
      </c>
      <c r="E58" s="157">
        <v>0</v>
      </c>
      <c r="F58" s="157">
        <v>0</v>
      </c>
      <c r="G58" s="157">
        <v>0</v>
      </c>
      <c r="H58" s="157">
        <v>0</v>
      </c>
      <c r="I58" s="157">
        <v>0</v>
      </c>
      <c r="J58" s="157">
        <v>0</v>
      </c>
      <c r="K58" s="157">
        <v>0</v>
      </c>
      <c r="L58" s="157">
        <v>0</v>
      </c>
      <c r="M58" s="142">
        <f t="shared" si="12"/>
        <v>0</v>
      </c>
      <c r="N58" s="142">
        <f t="shared" si="13"/>
        <v>0</v>
      </c>
      <c r="O58" s="142">
        <f t="shared" si="14"/>
        <v>0</v>
      </c>
    </row>
    <row r="59" spans="2:15" s="144" customFormat="1" ht="15" hidden="1" customHeight="1" outlineLevel="1" x14ac:dyDescent="0.25">
      <c r="B59" s="159" t="s">
        <v>164</v>
      </c>
      <c r="C59" s="157">
        <v>0</v>
      </c>
      <c r="D59" s="157">
        <v>0</v>
      </c>
      <c r="E59" s="157">
        <v>0</v>
      </c>
      <c r="F59" s="157">
        <v>0</v>
      </c>
      <c r="G59" s="157">
        <v>0</v>
      </c>
      <c r="H59" s="157">
        <v>0</v>
      </c>
      <c r="I59" s="157">
        <v>0</v>
      </c>
      <c r="J59" s="157">
        <v>0</v>
      </c>
      <c r="K59" s="157">
        <v>0</v>
      </c>
      <c r="L59" s="157">
        <v>0</v>
      </c>
      <c r="M59" s="142">
        <f t="shared" si="12"/>
        <v>0</v>
      </c>
      <c r="N59" s="142">
        <f t="shared" si="13"/>
        <v>0</v>
      </c>
      <c r="O59" s="142">
        <f t="shared" si="14"/>
        <v>0</v>
      </c>
    </row>
    <row r="60" spans="2:15" s="144" customFormat="1" ht="15" hidden="1" customHeight="1" outlineLevel="1" x14ac:dyDescent="0.25">
      <c r="B60" s="159" t="s">
        <v>165</v>
      </c>
      <c r="C60" s="157">
        <v>0</v>
      </c>
      <c r="D60" s="157">
        <v>0</v>
      </c>
      <c r="E60" s="157">
        <v>0</v>
      </c>
      <c r="F60" s="157">
        <v>0</v>
      </c>
      <c r="G60" s="157">
        <v>0</v>
      </c>
      <c r="H60" s="157">
        <v>0</v>
      </c>
      <c r="I60" s="157">
        <v>0</v>
      </c>
      <c r="J60" s="157">
        <v>0</v>
      </c>
      <c r="K60" s="157">
        <v>0</v>
      </c>
      <c r="L60" s="157">
        <v>0</v>
      </c>
      <c r="M60" s="142">
        <f t="shared" si="12"/>
        <v>0</v>
      </c>
      <c r="N60" s="142">
        <f t="shared" si="13"/>
        <v>0</v>
      </c>
      <c r="O60" s="142">
        <f t="shared" si="14"/>
        <v>0</v>
      </c>
    </row>
    <row r="61" spans="2:15" s="144" customFormat="1" ht="15" hidden="1" customHeight="1" outlineLevel="1" x14ac:dyDescent="0.25">
      <c r="B61" s="159" t="s">
        <v>166</v>
      </c>
      <c r="C61" s="157">
        <v>0</v>
      </c>
      <c r="D61" s="157">
        <v>0</v>
      </c>
      <c r="E61" s="157">
        <v>0</v>
      </c>
      <c r="F61" s="157">
        <v>0</v>
      </c>
      <c r="G61" s="157">
        <v>0</v>
      </c>
      <c r="H61" s="157">
        <v>0</v>
      </c>
      <c r="I61" s="157">
        <v>0</v>
      </c>
      <c r="J61" s="157">
        <v>0</v>
      </c>
      <c r="K61" s="157">
        <v>0</v>
      </c>
      <c r="L61" s="157">
        <v>0</v>
      </c>
      <c r="M61" s="142">
        <f t="shared" si="12"/>
        <v>0</v>
      </c>
      <c r="N61" s="142">
        <f t="shared" si="13"/>
        <v>0</v>
      </c>
      <c r="O61" s="142">
        <f t="shared" si="14"/>
        <v>0</v>
      </c>
    </row>
    <row r="62" spans="2:15" s="144" customFormat="1" collapsed="1" x14ac:dyDescent="0.25">
      <c r="B62" s="152" t="s">
        <v>56</v>
      </c>
      <c r="C62" s="152">
        <f>SUM(C63:C70)</f>
        <v>0</v>
      </c>
      <c r="D62" s="152">
        <f t="shared" ref="D62" si="39">SUM(D63:D70)</f>
        <v>0</v>
      </c>
      <c r="E62" s="152">
        <f t="shared" ref="E62" si="40">SUM(E63:E70)</f>
        <v>1</v>
      </c>
      <c r="F62" s="152">
        <f t="shared" ref="F62" si="41">SUM(F63:F70)</f>
        <v>5</v>
      </c>
      <c r="G62" s="152">
        <f t="shared" ref="G62" si="42">SUM(G63:G70)</f>
        <v>6</v>
      </c>
      <c r="H62" s="152">
        <f t="shared" ref="H62" si="43">SUM(H63:H70)</f>
        <v>0</v>
      </c>
      <c r="I62" s="152">
        <f t="shared" ref="I62" si="44">SUM(I63:I70)</f>
        <v>4</v>
      </c>
      <c r="J62" s="152">
        <f t="shared" ref="J62" si="45">SUM(J63:J70)</f>
        <v>5</v>
      </c>
      <c r="K62" s="152">
        <f>SUM(K63:K70)</f>
        <v>1</v>
      </c>
      <c r="L62" s="152">
        <f t="shared" ref="L62" si="46">SUM(L63:L70)</f>
        <v>12</v>
      </c>
      <c r="M62" s="142">
        <f t="shared" si="12"/>
        <v>12</v>
      </c>
      <c r="N62" s="142">
        <f t="shared" si="13"/>
        <v>22</v>
      </c>
      <c r="O62" s="142">
        <f t="shared" si="14"/>
        <v>34</v>
      </c>
    </row>
    <row r="63" spans="2:15" s="144" customFormat="1" ht="15" hidden="1" customHeight="1" outlineLevel="1" x14ac:dyDescent="0.25">
      <c r="B63" s="159" t="s">
        <v>159</v>
      </c>
      <c r="C63" s="157">
        <v>0</v>
      </c>
      <c r="D63" s="157">
        <v>0</v>
      </c>
      <c r="E63" s="157">
        <v>1</v>
      </c>
      <c r="F63" s="157">
        <v>5</v>
      </c>
      <c r="G63" s="157">
        <v>6</v>
      </c>
      <c r="H63" s="157">
        <v>0</v>
      </c>
      <c r="I63" s="157">
        <v>4</v>
      </c>
      <c r="J63" s="157">
        <v>5</v>
      </c>
      <c r="K63" s="157">
        <v>1</v>
      </c>
      <c r="L63" s="157">
        <v>12</v>
      </c>
      <c r="M63" s="142">
        <f t="shared" si="12"/>
        <v>12</v>
      </c>
      <c r="N63" s="142">
        <f t="shared" si="13"/>
        <v>22</v>
      </c>
      <c r="O63" s="142">
        <f t="shared" si="14"/>
        <v>34</v>
      </c>
    </row>
    <row r="64" spans="2:15" s="144" customFormat="1" ht="15" hidden="1" customHeight="1" outlineLevel="1" x14ac:dyDescent="0.25">
      <c r="B64" s="159" t="s">
        <v>160</v>
      </c>
      <c r="C64" s="157">
        <v>0</v>
      </c>
      <c r="D64" s="157">
        <v>0</v>
      </c>
      <c r="E64" s="157">
        <v>0</v>
      </c>
      <c r="F64" s="157">
        <v>0</v>
      </c>
      <c r="G64" s="157">
        <v>0</v>
      </c>
      <c r="H64" s="157">
        <v>0</v>
      </c>
      <c r="I64" s="157">
        <v>0</v>
      </c>
      <c r="J64" s="157">
        <v>0</v>
      </c>
      <c r="K64" s="157">
        <v>0</v>
      </c>
      <c r="L64" s="157">
        <v>0</v>
      </c>
      <c r="M64" s="142">
        <f t="shared" si="12"/>
        <v>0</v>
      </c>
      <c r="N64" s="142">
        <f t="shared" si="13"/>
        <v>0</v>
      </c>
      <c r="O64" s="142">
        <f t="shared" si="14"/>
        <v>0</v>
      </c>
    </row>
    <row r="65" spans="2:15" s="144" customFormat="1" ht="15" hidden="1" customHeight="1" outlineLevel="1" x14ac:dyDescent="0.25">
      <c r="B65" s="159" t="s">
        <v>161</v>
      </c>
      <c r="C65" s="157">
        <v>0</v>
      </c>
      <c r="D65" s="157">
        <v>0</v>
      </c>
      <c r="E65" s="157">
        <v>0</v>
      </c>
      <c r="F65" s="157">
        <v>0</v>
      </c>
      <c r="G65" s="157">
        <v>0</v>
      </c>
      <c r="H65" s="157">
        <v>0</v>
      </c>
      <c r="I65" s="157">
        <v>0</v>
      </c>
      <c r="J65" s="157">
        <v>0</v>
      </c>
      <c r="K65" s="157">
        <v>0</v>
      </c>
      <c r="L65" s="157">
        <v>0</v>
      </c>
      <c r="M65" s="142">
        <f t="shared" si="12"/>
        <v>0</v>
      </c>
      <c r="N65" s="142">
        <f t="shared" si="13"/>
        <v>0</v>
      </c>
      <c r="O65" s="142">
        <f t="shared" si="14"/>
        <v>0</v>
      </c>
    </row>
    <row r="66" spans="2:15" s="144" customFormat="1" ht="15" hidden="1" customHeight="1" outlineLevel="1" x14ac:dyDescent="0.25">
      <c r="B66" s="159" t="s">
        <v>162</v>
      </c>
      <c r="C66" s="157">
        <v>0</v>
      </c>
      <c r="D66" s="157">
        <v>0</v>
      </c>
      <c r="E66" s="157">
        <v>0</v>
      </c>
      <c r="F66" s="157">
        <v>0</v>
      </c>
      <c r="G66" s="157">
        <v>0</v>
      </c>
      <c r="H66" s="157">
        <v>0</v>
      </c>
      <c r="I66" s="157">
        <v>0</v>
      </c>
      <c r="J66" s="157">
        <v>0</v>
      </c>
      <c r="K66" s="157">
        <v>0</v>
      </c>
      <c r="L66" s="157">
        <v>0</v>
      </c>
      <c r="M66" s="142">
        <f t="shared" si="12"/>
        <v>0</v>
      </c>
      <c r="N66" s="142">
        <f t="shared" si="13"/>
        <v>0</v>
      </c>
      <c r="O66" s="142">
        <f t="shared" si="14"/>
        <v>0</v>
      </c>
    </row>
    <row r="67" spans="2:15" s="144" customFormat="1" ht="15" hidden="1" customHeight="1" outlineLevel="1" x14ac:dyDescent="0.25">
      <c r="B67" s="159" t="s">
        <v>163</v>
      </c>
      <c r="C67" s="157">
        <v>0</v>
      </c>
      <c r="D67" s="157">
        <v>0</v>
      </c>
      <c r="E67" s="157">
        <v>0</v>
      </c>
      <c r="F67" s="157">
        <v>0</v>
      </c>
      <c r="G67" s="157">
        <v>0</v>
      </c>
      <c r="H67" s="157">
        <v>0</v>
      </c>
      <c r="I67" s="157">
        <v>0</v>
      </c>
      <c r="J67" s="157">
        <v>0</v>
      </c>
      <c r="K67" s="157">
        <v>0</v>
      </c>
      <c r="L67" s="157">
        <v>0</v>
      </c>
      <c r="M67" s="142">
        <f t="shared" si="12"/>
        <v>0</v>
      </c>
      <c r="N67" s="142">
        <f t="shared" si="13"/>
        <v>0</v>
      </c>
      <c r="O67" s="142">
        <f t="shared" si="14"/>
        <v>0</v>
      </c>
    </row>
    <row r="68" spans="2:15" s="144" customFormat="1" ht="15" hidden="1" customHeight="1" outlineLevel="1" x14ac:dyDescent="0.25">
      <c r="B68" s="159" t="s">
        <v>164</v>
      </c>
      <c r="C68" s="157">
        <v>0</v>
      </c>
      <c r="D68" s="157">
        <v>0</v>
      </c>
      <c r="E68" s="157">
        <v>0</v>
      </c>
      <c r="F68" s="157">
        <v>0</v>
      </c>
      <c r="G68" s="157">
        <v>0</v>
      </c>
      <c r="H68" s="157">
        <v>0</v>
      </c>
      <c r="I68" s="157">
        <v>0</v>
      </c>
      <c r="J68" s="157">
        <v>0</v>
      </c>
      <c r="K68" s="157">
        <v>0</v>
      </c>
      <c r="L68" s="157">
        <v>0</v>
      </c>
      <c r="M68" s="142">
        <f t="shared" si="12"/>
        <v>0</v>
      </c>
      <c r="N68" s="142">
        <f t="shared" si="13"/>
        <v>0</v>
      </c>
      <c r="O68" s="142">
        <f t="shared" si="14"/>
        <v>0</v>
      </c>
    </row>
    <row r="69" spans="2:15" s="144" customFormat="1" ht="15" hidden="1" customHeight="1" outlineLevel="1" x14ac:dyDescent="0.25">
      <c r="B69" s="159" t="s">
        <v>165</v>
      </c>
      <c r="C69" s="157">
        <v>0</v>
      </c>
      <c r="D69" s="157">
        <v>0</v>
      </c>
      <c r="E69" s="157">
        <v>0</v>
      </c>
      <c r="F69" s="157">
        <v>0</v>
      </c>
      <c r="G69" s="157">
        <v>0</v>
      </c>
      <c r="H69" s="157">
        <v>0</v>
      </c>
      <c r="I69" s="157">
        <v>0</v>
      </c>
      <c r="J69" s="157">
        <v>0</v>
      </c>
      <c r="K69" s="157">
        <v>0</v>
      </c>
      <c r="L69" s="157">
        <v>0</v>
      </c>
      <c r="M69" s="142">
        <f t="shared" si="12"/>
        <v>0</v>
      </c>
      <c r="N69" s="142">
        <f t="shared" si="13"/>
        <v>0</v>
      </c>
      <c r="O69" s="142">
        <f t="shared" si="14"/>
        <v>0</v>
      </c>
    </row>
    <row r="70" spans="2:15" s="144" customFormat="1" ht="15" hidden="1" customHeight="1" outlineLevel="1" x14ac:dyDescent="0.25">
      <c r="B70" s="159" t="s">
        <v>166</v>
      </c>
      <c r="C70" s="157">
        <v>0</v>
      </c>
      <c r="D70" s="157">
        <v>0</v>
      </c>
      <c r="E70" s="157">
        <v>0</v>
      </c>
      <c r="F70" s="157">
        <v>0</v>
      </c>
      <c r="G70" s="157">
        <v>0</v>
      </c>
      <c r="H70" s="157">
        <v>0</v>
      </c>
      <c r="I70" s="157">
        <v>0</v>
      </c>
      <c r="J70" s="157">
        <v>0</v>
      </c>
      <c r="K70" s="157">
        <v>0</v>
      </c>
      <c r="L70" s="157">
        <v>0</v>
      </c>
      <c r="M70" s="142">
        <f t="shared" si="12"/>
        <v>0</v>
      </c>
      <c r="N70" s="142">
        <f t="shared" si="13"/>
        <v>0</v>
      </c>
      <c r="O70" s="142">
        <f t="shared" si="14"/>
        <v>0</v>
      </c>
    </row>
    <row r="71" spans="2:15" s="144" customFormat="1" collapsed="1" x14ac:dyDescent="0.25">
      <c r="B71" s="152" t="s">
        <v>53</v>
      </c>
      <c r="C71" s="152">
        <f>SUM(C72:C79)</f>
        <v>0</v>
      </c>
      <c r="D71" s="152">
        <f t="shared" ref="D71" si="47">SUM(D72:D79)</f>
        <v>0</v>
      </c>
      <c r="E71" s="152">
        <f t="shared" ref="E71" si="48">SUM(E72:E79)</f>
        <v>0</v>
      </c>
      <c r="F71" s="152">
        <f t="shared" ref="F71" si="49">SUM(F72:F79)</f>
        <v>4</v>
      </c>
      <c r="G71" s="152">
        <f t="shared" ref="G71" si="50">SUM(G72:G79)</f>
        <v>8</v>
      </c>
      <c r="H71" s="152">
        <f t="shared" ref="H71" si="51">SUM(H72:H79)</f>
        <v>10</v>
      </c>
      <c r="I71" s="152">
        <f t="shared" ref="I71" si="52">SUM(I72:I79)</f>
        <v>4</v>
      </c>
      <c r="J71" s="152">
        <f t="shared" ref="J71" si="53">SUM(J72:J79)</f>
        <v>54</v>
      </c>
      <c r="K71" s="152">
        <f>SUM(K72:K79)</f>
        <v>1</v>
      </c>
      <c r="L71" s="152">
        <f t="shared" ref="L71" si="54">SUM(L72:L79)</f>
        <v>12</v>
      </c>
      <c r="M71" s="142">
        <f t="shared" si="12"/>
        <v>13</v>
      </c>
      <c r="N71" s="142">
        <f t="shared" si="13"/>
        <v>80</v>
      </c>
      <c r="O71" s="142">
        <f t="shared" si="14"/>
        <v>93</v>
      </c>
    </row>
    <row r="72" spans="2:15" s="144" customFormat="1" ht="15" hidden="1" customHeight="1" outlineLevel="1" x14ac:dyDescent="0.25">
      <c r="B72" s="159" t="s">
        <v>159</v>
      </c>
      <c r="C72" s="157">
        <v>0</v>
      </c>
      <c r="D72" s="157">
        <v>0</v>
      </c>
      <c r="E72" s="157">
        <v>0</v>
      </c>
      <c r="F72" s="157">
        <v>2</v>
      </c>
      <c r="G72" s="157">
        <v>4</v>
      </c>
      <c r="H72" s="157">
        <v>4</v>
      </c>
      <c r="I72" s="157">
        <v>4</v>
      </c>
      <c r="J72" s="157">
        <v>3</v>
      </c>
      <c r="K72" s="157">
        <v>1</v>
      </c>
      <c r="L72" s="157">
        <v>4</v>
      </c>
      <c r="M72" s="142">
        <f t="shared" si="12"/>
        <v>9</v>
      </c>
      <c r="N72" s="142">
        <f t="shared" si="13"/>
        <v>13</v>
      </c>
      <c r="O72" s="142">
        <f t="shared" si="14"/>
        <v>22</v>
      </c>
    </row>
    <row r="73" spans="2:15" s="144" customFormat="1" ht="15" hidden="1" customHeight="1" outlineLevel="1" x14ac:dyDescent="0.25">
      <c r="B73" s="159" t="s">
        <v>160</v>
      </c>
      <c r="C73" s="157">
        <v>0</v>
      </c>
      <c r="D73" s="157">
        <v>0</v>
      </c>
      <c r="E73" s="157">
        <v>0</v>
      </c>
      <c r="F73" s="157">
        <v>0</v>
      </c>
      <c r="G73" s="157">
        <v>0</v>
      </c>
      <c r="H73" s="157">
        <v>0</v>
      </c>
      <c r="I73" s="157">
        <v>0</v>
      </c>
      <c r="J73" s="157">
        <v>1</v>
      </c>
      <c r="K73" s="157">
        <v>0</v>
      </c>
      <c r="L73" s="157">
        <v>0</v>
      </c>
      <c r="M73" s="142">
        <f t="shared" si="12"/>
        <v>0</v>
      </c>
      <c r="N73" s="142">
        <f t="shared" si="13"/>
        <v>1</v>
      </c>
      <c r="O73" s="142">
        <f t="shared" si="14"/>
        <v>1</v>
      </c>
    </row>
    <row r="74" spans="2:15" s="144" customFormat="1" ht="15" hidden="1" customHeight="1" outlineLevel="1" x14ac:dyDescent="0.25">
      <c r="B74" s="159" t="s">
        <v>161</v>
      </c>
      <c r="C74" s="157">
        <v>0</v>
      </c>
      <c r="D74" s="157">
        <v>0</v>
      </c>
      <c r="E74" s="157">
        <v>0</v>
      </c>
      <c r="F74" s="157">
        <v>2</v>
      </c>
      <c r="G74" s="157">
        <v>4</v>
      </c>
      <c r="H74" s="157">
        <v>6</v>
      </c>
      <c r="I74" s="157">
        <v>0</v>
      </c>
      <c r="J74" s="157">
        <v>50</v>
      </c>
      <c r="K74" s="157">
        <v>0</v>
      </c>
      <c r="L74" s="157">
        <v>8</v>
      </c>
      <c r="M74" s="142">
        <f t="shared" si="12"/>
        <v>4</v>
      </c>
      <c r="N74" s="142">
        <f t="shared" si="13"/>
        <v>66</v>
      </c>
      <c r="O74" s="142">
        <f t="shared" si="14"/>
        <v>70</v>
      </c>
    </row>
    <row r="75" spans="2:15" s="144" customFormat="1" ht="15" hidden="1" customHeight="1" outlineLevel="1" x14ac:dyDescent="0.25">
      <c r="B75" s="159" t="s">
        <v>162</v>
      </c>
      <c r="C75" s="157">
        <v>0</v>
      </c>
      <c r="D75" s="157">
        <v>0</v>
      </c>
      <c r="E75" s="157">
        <v>0</v>
      </c>
      <c r="F75" s="157">
        <v>0</v>
      </c>
      <c r="G75" s="157">
        <v>0</v>
      </c>
      <c r="H75" s="157">
        <v>0</v>
      </c>
      <c r="I75" s="157">
        <v>0</v>
      </c>
      <c r="J75" s="157">
        <v>0</v>
      </c>
      <c r="K75" s="157">
        <v>0</v>
      </c>
      <c r="L75" s="157">
        <v>0</v>
      </c>
      <c r="M75" s="142">
        <f t="shared" si="12"/>
        <v>0</v>
      </c>
      <c r="N75" s="142">
        <f t="shared" si="13"/>
        <v>0</v>
      </c>
      <c r="O75" s="142">
        <f t="shared" si="14"/>
        <v>0</v>
      </c>
    </row>
    <row r="76" spans="2:15" s="144" customFormat="1" ht="15" hidden="1" customHeight="1" outlineLevel="1" x14ac:dyDescent="0.25">
      <c r="B76" s="159" t="s">
        <v>163</v>
      </c>
      <c r="C76" s="157">
        <v>0</v>
      </c>
      <c r="D76" s="157">
        <v>0</v>
      </c>
      <c r="E76" s="157">
        <v>0</v>
      </c>
      <c r="F76" s="157">
        <v>0</v>
      </c>
      <c r="G76" s="157">
        <v>0</v>
      </c>
      <c r="H76" s="157">
        <v>0</v>
      </c>
      <c r="I76" s="157">
        <v>0</v>
      </c>
      <c r="J76" s="157">
        <v>0</v>
      </c>
      <c r="K76" s="157">
        <v>0</v>
      </c>
      <c r="L76" s="157">
        <v>0</v>
      </c>
      <c r="M76" s="142">
        <f t="shared" si="12"/>
        <v>0</v>
      </c>
      <c r="N76" s="142">
        <f t="shared" si="13"/>
        <v>0</v>
      </c>
      <c r="O76" s="142">
        <f t="shared" si="14"/>
        <v>0</v>
      </c>
    </row>
    <row r="77" spans="2:15" s="144" customFormat="1" ht="15" hidden="1" customHeight="1" outlineLevel="1" x14ac:dyDescent="0.25">
      <c r="B77" s="159" t="s">
        <v>164</v>
      </c>
      <c r="C77" s="157">
        <v>0</v>
      </c>
      <c r="D77" s="157">
        <v>0</v>
      </c>
      <c r="E77" s="157">
        <v>0</v>
      </c>
      <c r="F77" s="157">
        <v>0</v>
      </c>
      <c r="G77" s="157">
        <v>0</v>
      </c>
      <c r="H77" s="157">
        <v>0</v>
      </c>
      <c r="I77" s="157">
        <v>0</v>
      </c>
      <c r="J77" s="157">
        <v>0</v>
      </c>
      <c r="K77" s="157">
        <v>0</v>
      </c>
      <c r="L77" s="157">
        <v>0</v>
      </c>
      <c r="M77" s="142">
        <f t="shared" si="12"/>
        <v>0</v>
      </c>
      <c r="N77" s="142">
        <f t="shared" si="13"/>
        <v>0</v>
      </c>
      <c r="O77" s="142">
        <f t="shared" si="14"/>
        <v>0</v>
      </c>
    </row>
    <row r="78" spans="2:15" s="144" customFormat="1" ht="15" hidden="1" customHeight="1" outlineLevel="1" x14ac:dyDescent="0.25">
      <c r="B78" s="159" t="s">
        <v>165</v>
      </c>
      <c r="C78" s="157">
        <v>0</v>
      </c>
      <c r="D78" s="157">
        <v>0</v>
      </c>
      <c r="E78" s="157">
        <v>0</v>
      </c>
      <c r="F78" s="157">
        <v>0</v>
      </c>
      <c r="G78" s="157">
        <v>0</v>
      </c>
      <c r="H78" s="157">
        <v>0</v>
      </c>
      <c r="I78" s="157">
        <v>0</v>
      </c>
      <c r="J78" s="157">
        <v>0</v>
      </c>
      <c r="K78" s="157">
        <v>0</v>
      </c>
      <c r="L78" s="157">
        <v>0</v>
      </c>
      <c r="M78" s="142">
        <f t="shared" si="12"/>
        <v>0</v>
      </c>
      <c r="N78" s="142">
        <f t="shared" si="13"/>
        <v>0</v>
      </c>
      <c r="O78" s="142">
        <f t="shared" si="14"/>
        <v>0</v>
      </c>
    </row>
    <row r="79" spans="2:15" s="144" customFormat="1" ht="15" hidden="1" customHeight="1" outlineLevel="1" x14ac:dyDescent="0.25">
      <c r="B79" s="159" t="s">
        <v>166</v>
      </c>
      <c r="C79" s="157">
        <v>0</v>
      </c>
      <c r="D79" s="157">
        <v>0</v>
      </c>
      <c r="E79" s="157">
        <v>0</v>
      </c>
      <c r="F79" s="157">
        <v>0</v>
      </c>
      <c r="G79" s="157">
        <v>0</v>
      </c>
      <c r="H79" s="157">
        <v>0</v>
      </c>
      <c r="I79" s="157">
        <v>0</v>
      </c>
      <c r="J79" s="157">
        <v>0</v>
      </c>
      <c r="K79" s="157">
        <v>0</v>
      </c>
      <c r="L79" s="157">
        <v>0</v>
      </c>
      <c r="M79" s="142">
        <f t="shared" si="12"/>
        <v>0</v>
      </c>
      <c r="N79" s="142">
        <f t="shared" si="13"/>
        <v>0</v>
      </c>
      <c r="O79" s="142">
        <f t="shared" si="14"/>
        <v>0</v>
      </c>
    </row>
    <row r="80" spans="2:15" s="144" customFormat="1" collapsed="1" x14ac:dyDescent="0.25">
      <c r="B80" s="152" t="s">
        <v>54</v>
      </c>
      <c r="C80" s="152">
        <f>SUM(C81:C88)</f>
        <v>0</v>
      </c>
      <c r="D80" s="152">
        <f t="shared" ref="D80" si="55">SUM(D81:D88)</f>
        <v>0</v>
      </c>
      <c r="E80" s="152">
        <f t="shared" ref="E80" si="56">SUM(E81:E88)</f>
        <v>0</v>
      </c>
      <c r="F80" s="152">
        <f t="shared" ref="F80" si="57">SUM(F81:F88)</f>
        <v>6</v>
      </c>
      <c r="G80" s="152">
        <f t="shared" ref="G80" si="58">SUM(G81:G88)</f>
        <v>11</v>
      </c>
      <c r="H80" s="152">
        <f t="shared" ref="H80" si="59">SUM(H81:H88)</f>
        <v>0</v>
      </c>
      <c r="I80" s="152">
        <f t="shared" ref="I80" si="60">SUM(I81:I88)</f>
        <v>3</v>
      </c>
      <c r="J80" s="152">
        <f t="shared" ref="J80" si="61">SUM(J81:J88)</f>
        <v>2</v>
      </c>
      <c r="K80" s="152">
        <f>SUM(K81:K88)</f>
        <v>1</v>
      </c>
      <c r="L80" s="152">
        <f t="shared" ref="L80" si="62">SUM(L81:L88)</f>
        <v>7</v>
      </c>
      <c r="M80" s="142">
        <f t="shared" si="12"/>
        <v>15</v>
      </c>
      <c r="N80" s="142">
        <f t="shared" si="13"/>
        <v>15</v>
      </c>
      <c r="O80" s="142">
        <f t="shared" si="14"/>
        <v>30</v>
      </c>
    </row>
    <row r="81" spans="1:17" s="144" customFormat="1" ht="15" hidden="1" customHeight="1" outlineLevel="1" x14ac:dyDescent="0.25">
      <c r="B81" s="159" t="s">
        <v>159</v>
      </c>
      <c r="C81" s="157">
        <v>0</v>
      </c>
      <c r="D81" s="157">
        <v>0</v>
      </c>
      <c r="E81" s="157">
        <v>0</v>
      </c>
      <c r="F81" s="157">
        <v>6</v>
      </c>
      <c r="G81" s="157">
        <v>11</v>
      </c>
      <c r="H81" s="157">
        <v>0</v>
      </c>
      <c r="I81" s="157">
        <v>3</v>
      </c>
      <c r="J81" s="157">
        <v>2</v>
      </c>
      <c r="K81" s="157">
        <v>1</v>
      </c>
      <c r="L81" s="157">
        <v>7</v>
      </c>
      <c r="M81" s="142">
        <f t="shared" si="12"/>
        <v>15</v>
      </c>
      <c r="N81" s="142">
        <f t="shared" si="13"/>
        <v>15</v>
      </c>
      <c r="O81" s="142">
        <f t="shared" si="14"/>
        <v>30</v>
      </c>
    </row>
    <row r="82" spans="1:17" s="144" customFormat="1" ht="15" hidden="1" customHeight="1" outlineLevel="1" x14ac:dyDescent="0.25">
      <c r="B82" s="159" t="s">
        <v>160</v>
      </c>
      <c r="C82" s="157">
        <v>0</v>
      </c>
      <c r="D82" s="157">
        <v>0</v>
      </c>
      <c r="E82" s="157">
        <v>0</v>
      </c>
      <c r="F82" s="157">
        <v>0</v>
      </c>
      <c r="G82" s="157">
        <v>0</v>
      </c>
      <c r="H82" s="157">
        <v>0</v>
      </c>
      <c r="I82" s="157">
        <v>0</v>
      </c>
      <c r="J82" s="157">
        <v>0</v>
      </c>
      <c r="K82" s="157">
        <v>0</v>
      </c>
      <c r="L82" s="157">
        <v>0</v>
      </c>
      <c r="M82" s="142">
        <f t="shared" si="12"/>
        <v>0</v>
      </c>
      <c r="N82" s="142">
        <f t="shared" si="13"/>
        <v>0</v>
      </c>
      <c r="O82" s="142">
        <f t="shared" si="14"/>
        <v>0</v>
      </c>
    </row>
    <row r="83" spans="1:17" s="144" customFormat="1" ht="15" hidden="1" customHeight="1" outlineLevel="1" x14ac:dyDescent="0.25">
      <c r="B83" s="159" t="s">
        <v>161</v>
      </c>
      <c r="C83" s="157">
        <v>0</v>
      </c>
      <c r="D83" s="157">
        <v>0</v>
      </c>
      <c r="E83" s="157">
        <v>0</v>
      </c>
      <c r="F83" s="157">
        <v>0</v>
      </c>
      <c r="G83" s="157">
        <v>0</v>
      </c>
      <c r="H83" s="157">
        <v>0</v>
      </c>
      <c r="I83" s="157">
        <v>0</v>
      </c>
      <c r="J83" s="157">
        <v>0</v>
      </c>
      <c r="K83" s="157">
        <v>0</v>
      </c>
      <c r="L83" s="157">
        <v>0</v>
      </c>
      <c r="M83" s="142">
        <f t="shared" si="12"/>
        <v>0</v>
      </c>
      <c r="N83" s="142">
        <f t="shared" si="13"/>
        <v>0</v>
      </c>
      <c r="O83" s="142">
        <f t="shared" si="14"/>
        <v>0</v>
      </c>
    </row>
    <row r="84" spans="1:17" s="144" customFormat="1" ht="15" hidden="1" customHeight="1" outlineLevel="1" x14ac:dyDescent="0.25">
      <c r="B84" s="159" t="s">
        <v>162</v>
      </c>
      <c r="C84" s="157">
        <v>0</v>
      </c>
      <c r="D84" s="157">
        <v>0</v>
      </c>
      <c r="E84" s="157">
        <v>0</v>
      </c>
      <c r="F84" s="157">
        <v>0</v>
      </c>
      <c r="G84" s="157">
        <v>0</v>
      </c>
      <c r="H84" s="157">
        <v>0</v>
      </c>
      <c r="I84" s="157">
        <v>0</v>
      </c>
      <c r="J84" s="157">
        <v>0</v>
      </c>
      <c r="K84" s="157">
        <v>0</v>
      </c>
      <c r="L84" s="157">
        <v>0</v>
      </c>
      <c r="M84" s="142">
        <f t="shared" si="12"/>
        <v>0</v>
      </c>
      <c r="N84" s="142">
        <f t="shared" si="13"/>
        <v>0</v>
      </c>
      <c r="O84" s="142">
        <f t="shared" si="14"/>
        <v>0</v>
      </c>
    </row>
    <row r="85" spans="1:17" s="144" customFormat="1" ht="15" hidden="1" customHeight="1" outlineLevel="1" x14ac:dyDescent="0.25">
      <c r="B85" s="159" t="s">
        <v>163</v>
      </c>
      <c r="C85" s="157">
        <v>0</v>
      </c>
      <c r="D85" s="157">
        <v>0</v>
      </c>
      <c r="E85" s="157">
        <v>0</v>
      </c>
      <c r="F85" s="157">
        <v>0</v>
      </c>
      <c r="G85" s="157">
        <v>0</v>
      </c>
      <c r="H85" s="157">
        <v>0</v>
      </c>
      <c r="I85" s="157">
        <v>0</v>
      </c>
      <c r="J85" s="157">
        <v>0</v>
      </c>
      <c r="K85" s="157">
        <v>0</v>
      </c>
      <c r="L85" s="157">
        <v>0</v>
      </c>
      <c r="M85" s="142">
        <f t="shared" si="12"/>
        <v>0</v>
      </c>
      <c r="N85" s="142">
        <f t="shared" si="13"/>
        <v>0</v>
      </c>
      <c r="O85" s="142">
        <f t="shared" si="14"/>
        <v>0</v>
      </c>
    </row>
    <row r="86" spans="1:17" s="160" customFormat="1" ht="15" hidden="1" customHeight="1" outlineLevel="1" x14ac:dyDescent="0.25">
      <c r="A86" s="145"/>
      <c r="B86" s="159" t="s">
        <v>164</v>
      </c>
      <c r="C86" s="157">
        <v>0</v>
      </c>
      <c r="D86" s="157">
        <v>0</v>
      </c>
      <c r="E86" s="157">
        <v>0</v>
      </c>
      <c r="F86" s="157">
        <v>0</v>
      </c>
      <c r="G86" s="157">
        <v>0</v>
      </c>
      <c r="H86" s="157">
        <v>0</v>
      </c>
      <c r="I86" s="157">
        <v>0</v>
      </c>
      <c r="J86" s="157">
        <v>0</v>
      </c>
      <c r="K86" s="157">
        <v>0</v>
      </c>
      <c r="L86" s="157">
        <v>0</v>
      </c>
      <c r="M86" s="142">
        <f t="shared" si="12"/>
        <v>0</v>
      </c>
      <c r="N86" s="142">
        <f t="shared" si="13"/>
        <v>0</v>
      </c>
      <c r="O86" s="142">
        <f t="shared" si="14"/>
        <v>0</v>
      </c>
      <c r="P86" s="129"/>
      <c r="Q86" s="129"/>
    </row>
    <row r="87" spans="1:17" s="160" customFormat="1" ht="15" hidden="1" customHeight="1" outlineLevel="1" x14ac:dyDescent="0.25">
      <c r="A87" s="145"/>
      <c r="B87" s="159" t="s">
        <v>165</v>
      </c>
      <c r="C87" s="157">
        <v>0</v>
      </c>
      <c r="D87" s="157">
        <v>0</v>
      </c>
      <c r="E87" s="157">
        <v>0</v>
      </c>
      <c r="F87" s="157">
        <v>0</v>
      </c>
      <c r="G87" s="157">
        <v>0</v>
      </c>
      <c r="H87" s="157">
        <v>0</v>
      </c>
      <c r="I87" s="157">
        <v>0</v>
      </c>
      <c r="J87" s="157">
        <v>0</v>
      </c>
      <c r="K87" s="157">
        <v>0</v>
      </c>
      <c r="L87" s="157">
        <v>0</v>
      </c>
      <c r="M87" s="142">
        <f t="shared" si="12"/>
        <v>0</v>
      </c>
      <c r="N87" s="142">
        <f t="shared" si="13"/>
        <v>0</v>
      </c>
      <c r="O87" s="142">
        <f t="shared" si="14"/>
        <v>0</v>
      </c>
      <c r="P87" s="129"/>
      <c r="Q87" s="129"/>
    </row>
    <row r="88" spans="1:17" ht="15" hidden="1" customHeight="1" outlineLevel="1" x14ac:dyDescent="0.25">
      <c r="A88" s="146"/>
      <c r="B88" s="159" t="s">
        <v>166</v>
      </c>
      <c r="C88" s="157">
        <v>0</v>
      </c>
      <c r="D88" s="157">
        <v>0</v>
      </c>
      <c r="E88" s="157">
        <v>0</v>
      </c>
      <c r="F88" s="157">
        <v>0</v>
      </c>
      <c r="G88" s="157">
        <v>0</v>
      </c>
      <c r="H88" s="157">
        <v>0</v>
      </c>
      <c r="I88" s="157">
        <v>0</v>
      </c>
      <c r="J88" s="157">
        <v>0</v>
      </c>
      <c r="K88" s="157">
        <v>0</v>
      </c>
      <c r="L88" s="157">
        <v>0</v>
      </c>
      <c r="M88" s="142">
        <f t="shared" si="12"/>
        <v>0</v>
      </c>
      <c r="N88" s="142">
        <f t="shared" si="13"/>
        <v>0</v>
      </c>
      <c r="O88" s="142">
        <f t="shared" si="14"/>
        <v>0</v>
      </c>
      <c r="P88" s="123"/>
      <c r="Q88" s="123"/>
    </row>
    <row r="89" spans="1:17" collapsed="1" x14ac:dyDescent="0.25">
      <c r="A89" s="146"/>
      <c r="B89" s="152" t="s">
        <v>8</v>
      </c>
      <c r="C89" s="152">
        <f>SUM(C90:C97)</f>
        <v>25</v>
      </c>
      <c r="D89" s="152">
        <f t="shared" ref="D89" si="63">SUM(D90:D97)</f>
        <v>34</v>
      </c>
      <c r="E89" s="152">
        <f t="shared" ref="E89" si="64">SUM(E90:E97)</f>
        <v>83</v>
      </c>
      <c r="F89" s="152">
        <f t="shared" ref="F89" si="65">SUM(F90:F97)</f>
        <v>118</v>
      </c>
      <c r="G89" s="152">
        <f>SUM(G90:G97)</f>
        <v>87</v>
      </c>
      <c r="H89" s="152">
        <f t="shared" ref="H89" si="66">SUM(H90:H97)</f>
        <v>64</v>
      </c>
      <c r="I89" s="152">
        <f t="shared" ref="I89" si="67">SUM(I90:I97)</f>
        <v>202</v>
      </c>
      <c r="J89" s="152">
        <f t="shared" ref="J89" si="68">SUM(J90:J97)</f>
        <v>655</v>
      </c>
      <c r="K89" s="152">
        <f>SUM(K90:K97)</f>
        <v>59</v>
      </c>
      <c r="L89" s="152">
        <f t="shared" ref="L89" si="69">SUM(L90:L97)</f>
        <v>420</v>
      </c>
      <c r="M89" s="142">
        <f t="shared" si="12"/>
        <v>456</v>
      </c>
      <c r="N89" s="142">
        <f t="shared" si="13"/>
        <v>1291</v>
      </c>
      <c r="O89" s="142">
        <f t="shared" si="14"/>
        <v>1747</v>
      </c>
      <c r="P89" s="123"/>
      <c r="Q89" s="123"/>
    </row>
    <row r="90" spans="1:17" ht="15" hidden="1" customHeight="1" outlineLevel="1" x14ac:dyDescent="0.25">
      <c r="A90" s="146"/>
      <c r="B90" s="159" t="s">
        <v>159</v>
      </c>
      <c r="C90" s="157">
        <v>0</v>
      </c>
      <c r="D90" s="157">
        <v>2</v>
      </c>
      <c r="E90" s="157">
        <v>0</v>
      </c>
      <c r="F90" s="157">
        <v>5</v>
      </c>
      <c r="G90" s="157">
        <v>6</v>
      </c>
      <c r="H90" s="157">
        <v>19</v>
      </c>
      <c r="I90" s="157">
        <v>12</v>
      </c>
      <c r="J90" s="157">
        <v>95</v>
      </c>
      <c r="K90" s="157">
        <v>9</v>
      </c>
      <c r="L90" s="157">
        <v>12</v>
      </c>
      <c r="M90" s="142">
        <f t="shared" si="12"/>
        <v>27</v>
      </c>
      <c r="N90" s="142">
        <f t="shared" si="13"/>
        <v>133</v>
      </c>
      <c r="O90" s="142">
        <f t="shared" si="14"/>
        <v>160</v>
      </c>
      <c r="P90" s="123"/>
      <c r="Q90" s="123"/>
    </row>
    <row r="91" spans="1:17" ht="15" hidden="1" customHeight="1" outlineLevel="1" x14ac:dyDescent="0.25">
      <c r="A91" s="146"/>
      <c r="B91" s="159" t="s">
        <v>160</v>
      </c>
      <c r="C91" s="157">
        <v>0</v>
      </c>
      <c r="D91" s="157">
        <v>0</v>
      </c>
      <c r="E91" s="157">
        <v>0</v>
      </c>
      <c r="F91" s="157">
        <v>0</v>
      </c>
      <c r="G91" s="157">
        <v>0</v>
      </c>
      <c r="H91" s="157">
        <v>0</v>
      </c>
      <c r="I91" s="157">
        <v>0</v>
      </c>
      <c r="J91" s="157">
        <v>0</v>
      </c>
      <c r="K91" s="157">
        <v>0</v>
      </c>
      <c r="L91" s="157">
        <v>0</v>
      </c>
      <c r="M91" s="142">
        <f t="shared" ref="M91:M125" si="70">SUM(K91,I91,G91,E91,C91)</f>
        <v>0</v>
      </c>
      <c r="N91" s="142">
        <f t="shared" ref="N91:N125" si="71">SUM(L91,J91,H91,F91,D91)</f>
        <v>0</v>
      </c>
      <c r="O91" s="142">
        <f t="shared" ref="O91:O125" si="72">SUM(M91:N91)</f>
        <v>0</v>
      </c>
      <c r="P91" s="123"/>
      <c r="Q91" s="123"/>
    </row>
    <row r="92" spans="1:17" ht="15" hidden="1" customHeight="1" outlineLevel="1" x14ac:dyDescent="0.25">
      <c r="A92" s="146"/>
      <c r="B92" s="159" t="s">
        <v>161</v>
      </c>
      <c r="C92" s="157">
        <v>0</v>
      </c>
      <c r="D92" s="157">
        <v>0</v>
      </c>
      <c r="E92" s="157">
        <v>5</v>
      </c>
      <c r="F92" s="157">
        <v>1</v>
      </c>
      <c r="G92" s="157">
        <v>2</v>
      </c>
      <c r="H92" s="157">
        <v>12</v>
      </c>
      <c r="I92" s="157">
        <v>2</v>
      </c>
      <c r="J92" s="157">
        <v>150</v>
      </c>
      <c r="K92" s="157">
        <v>2</v>
      </c>
      <c r="L92" s="157">
        <v>146</v>
      </c>
      <c r="M92" s="142">
        <f t="shared" si="70"/>
        <v>11</v>
      </c>
      <c r="N92" s="142">
        <f t="shared" si="71"/>
        <v>309</v>
      </c>
      <c r="O92" s="142">
        <f t="shared" si="72"/>
        <v>320</v>
      </c>
      <c r="P92" s="123"/>
      <c r="Q92" s="123"/>
    </row>
    <row r="93" spans="1:17" ht="15" hidden="1" customHeight="1" outlineLevel="1" x14ac:dyDescent="0.25">
      <c r="A93" s="146"/>
      <c r="B93" s="159" t="s">
        <v>162</v>
      </c>
      <c r="C93" s="157">
        <v>0</v>
      </c>
      <c r="D93" s="157">
        <v>0</v>
      </c>
      <c r="E93" s="157">
        <v>0</v>
      </c>
      <c r="F93" s="157">
        <v>0</v>
      </c>
      <c r="G93" s="157">
        <v>0</v>
      </c>
      <c r="H93" s="157">
        <v>0</v>
      </c>
      <c r="I93" s="157">
        <v>0</v>
      </c>
      <c r="J93" s="157">
        <v>0</v>
      </c>
      <c r="K93" s="157">
        <v>0</v>
      </c>
      <c r="L93" s="157">
        <v>0</v>
      </c>
      <c r="M93" s="142">
        <f t="shared" si="70"/>
        <v>0</v>
      </c>
      <c r="N93" s="142">
        <f t="shared" si="71"/>
        <v>0</v>
      </c>
      <c r="O93" s="142">
        <f t="shared" si="72"/>
        <v>0</v>
      </c>
      <c r="P93" s="123"/>
      <c r="Q93" s="123"/>
    </row>
    <row r="94" spans="1:17" ht="15" hidden="1" customHeight="1" outlineLevel="1" x14ac:dyDescent="0.25">
      <c r="A94" s="146"/>
      <c r="B94" s="159" t="s">
        <v>163</v>
      </c>
      <c r="C94" s="157">
        <v>0</v>
      </c>
      <c r="D94" s="157">
        <v>0</v>
      </c>
      <c r="E94" s="157">
        <v>0</v>
      </c>
      <c r="F94" s="157">
        <v>0</v>
      </c>
      <c r="G94" s="157">
        <v>0</v>
      </c>
      <c r="H94" s="157">
        <v>0</v>
      </c>
      <c r="I94" s="157">
        <v>0</v>
      </c>
      <c r="J94" s="157">
        <v>0</v>
      </c>
      <c r="K94" s="157">
        <v>0</v>
      </c>
      <c r="L94" s="157">
        <v>0</v>
      </c>
      <c r="M94" s="142">
        <f t="shared" si="70"/>
        <v>0</v>
      </c>
      <c r="N94" s="142">
        <f t="shared" si="71"/>
        <v>0</v>
      </c>
      <c r="O94" s="142">
        <f t="shared" si="72"/>
        <v>0</v>
      </c>
      <c r="P94" s="123"/>
      <c r="Q94" s="123"/>
    </row>
    <row r="95" spans="1:17" ht="15" hidden="1" customHeight="1" outlineLevel="1" x14ac:dyDescent="0.25">
      <c r="A95" s="145"/>
      <c r="B95" s="159" t="s">
        <v>164</v>
      </c>
      <c r="C95" s="157">
        <v>25</v>
      </c>
      <c r="D95" s="157">
        <v>32</v>
      </c>
      <c r="E95" s="157">
        <v>78</v>
      </c>
      <c r="F95" s="157">
        <v>112</v>
      </c>
      <c r="G95" s="157">
        <v>79</v>
      </c>
      <c r="H95" s="157">
        <v>32</v>
      </c>
      <c r="I95" s="157">
        <v>187</v>
      </c>
      <c r="J95" s="157">
        <v>376</v>
      </c>
      <c r="K95" s="157">
        <v>47</v>
      </c>
      <c r="L95" s="157">
        <v>258</v>
      </c>
      <c r="M95" s="142">
        <f t="shared" si="70"/>
        <v>416</v>
      </c>
      <c r="N95" s="142">
        <f t="shared" si="71"/>
        <v>810</v>
      </c>
      <c r="O95" s="142">
        <f t="shared" si="72"/>
        <v>1226</v>
      </c>
      <c r="P95" s="123"/>
      <c r="Q95" s="123"/>
    </row>
    <row r="96" spans="1:17" ht="15" hidden="1" customHeight="1" outlineLevel="1" x14ac:dyDescent="0.25">
      <c r="A96" s="145"/>
      <c r="B96" s="159" t="s">
        <v>165</v>
      </c>
      <c r="C96" s="157">
        <v>0</v>
      </c>
      <c r="D96" s="157">
        <v>0</v>
      </c>
      <c r="E96" s="157">
        <v>0</v>
      </c>
      <c r="F96" s="157">
        <v>0</v>
      </c>
      <c r="G96" s="157">
        <v>0</v>
      </c>
      <c r="H96" s="157">
        <v>1</v>
      </c>
      <c r="I96" s="157">
        <v>1</v>
      </c>
      <c r="J96" s="157">
        <v>34</v>
      </c>
      <c r="K96" s="157">
        <v>1</v>
      </c>
      <c r="L96" s="157">
        <v>4</v>
      </c>
      <c r="M96" s="142">
        <f t="shared" si="70"/>
        <v>2</v>
      </c>
      <c r="N96" s="142">
        <f t="shared" si="71"/>
        <v>39</v>
      </c>
      <c r="O96" s="142">
        <f t="shared" si="72"/>
        <v>41</v>
      </c>
      <c r="P96" s="123"/>
      <c r="Q96" s="123"/>
    </row>
    <row r="97" spans="1:17" ht="15" hidden="1" customHeight="1" outlineLevel="1" x14ac:dyDescent="0.25">
      <c r="A97" s="145"/>
      <c r="B97" s="159" t="s">
        <v>166</v>
      </c>
      <c r="C97" s="157">
        <v>0</v>
      </c>
      <c r="D97" s="157">
        <v>0</v>
      </c>
      <c r="E97" s="157">
        <v>0</v>
      </c>
      <c r="F97" s="157">
        <v>0</v>
      </c>
      <c r="G97" s="157">
        <v>0</v>
      </c>
      <c r="H97" s="157">
        <v>0</v>
      </c>
      <c r="I97" s="157">
        <v>0</v>
      </c>
      <c r="J97" s="157">
        <v>0</v>
      </c>
      <c r="K97" s="157">
        <v>0</v>
      </c>
      <c r="L97" s="157">
        <v>0</v>
      </c>
      <c r="M97" s="142">
        <f t="shared" si="70"/>
        <v>0</v>
      </c>
      <c r="N97" s="142">
        <f t="shared" si="71"/>
        <v>0</v>
      </c>
      <c r="O97" s="142">
        <f t="shared" si="72"/>
        <v>0</v>
      </c>
      <c r="P97" s="123"/>
      <c r="Q97" s="123"/>
    </row>
    <row r="98" spans="1:17" collapsed="1" x14ac:dyDescent="0.25">
      <c r="A98" s="145"/>
      <c r="B98" s="153" t="s">
        <v>9</v>
      </c>
      <c r="C98" s="152">
        <f>SUM(C99:C106)</f>
        <v>25</v>
      </c>
      <c r="D98" s="152">
        <f t="shared" ref="D98" si="73">SUM(D99:D106)</f>
        <v>34</v>
      </c>
      <c r="E98" s="152">
        <f t="shared" ref="E98" si="74">SUM(E99:E106)</f>
        <v>78</v>
      </c>
      <c r="F98" s="152">
        <f t="shared" ref="F98" si="75">SUM(F99:F106)</f>
        <v>118</v>
      </c>
      <c r="G98" s="152">
        <f t="shared" ref="G98" si="76">SUM(G99:G106)</f>
        <v>91</v>
      </c>
      <c r="H98" s="152">
        <f t="shared" ref="H98" si="77">SUM(H99:H106)</f>
        <v>71</v>
      </c>
      <c r="I98" s="152">
        <f t="shared" ref="I98" si="78">SUM(I99:I106)</f>
        <v>164</v>
      </c>
      <c r="J98" s="152">
        <f t="shared" ref="J98" si="79">SUM(J99:J106)</f>
        <v>321</v>
      </c>
      <c r="K98" s="152">
        <f>SUM(K99:K106)</f>
        <v>54</v>
      </c>
      <c r="L98" s="152">
        <f t="shared" ref="L98" si="80">SUM(L99:L106)</f>
        <v>109</v>
      </c>
      <c r="M98" s="142">
        <f t="shared" si="70"/>
        <v>412</v>
      </c>
      <c r="N98" s="142">
        <f t="shared" si="71"/>
        <v>653</v>
      </c>
      <c r="O98" s="142">
        <f t="shared" si="72"/>
        <v>1065</v>
      </c>
      <c r="P98" s="123"/>
      <c r="Q98" s="123"/>
    </row>
    <row r="99" spans="1:17" ht="15" hidden="1" customHeight="1" outlineLevel="1" x14ac:dyDescent="0.25">
      <c r="A99" s="145"/>
      <c r="B99" s="159" t="s">
        <v>159</v>
      </c>
      <c r="C99" s="157">
        <v>0</v>
      </c>
      <c r="D99" s="157">
        <v>2</v>
      </c>
      <c r="E99" s="157">
        <v>0</v>
      </c>
      <c r="F99" s="157">
        <v>5</v>
      </c>
      <c r="G99" s="157">
        <v>4</v>
      </c>
      <c r="H99" s="157">
        <v>29</v>
      </c>
      <c r="I99" s="157">
        <v>12</v>
      </c>
      <c r="J99" s="157">
        <v>93</v>
      </c>
      <c r="K99" s="157">
        <v>1</v>
      </c>
      <c r="L99" s="157">
        <v>12</v>
      </c>
      <c r="M99" s="142">
        <f t="shared" si="70"/>
        <v>17</v>
      </c>
      <c r="N99" s="142">
        <f t="shared" si="71"/>
        <v>141</v>
      </c>
      <c r="O99" s="142">
        <f t="shared" si="72"/>
        <v>158</v>
      </c>
      <c r="P99" s="123"/>
      <c r="Q99" s="123"/>
    </row>
    <row r="100" spans="1:17" ht="15" hidden="1" customHeight="1" outlineLevel="1" x14ac:dyDescent="0.25">
      <c r="A100" s="145"/>
      <c r="B100" s="159" t="s">
        <v>160</v>
      </c>
      <c r="C100" s="157">
        <v>0</v>
      </c>
      <c r="D100" s="157">
        <v>0</v>
      </c>
      <c r="E100" s="157">
        <v>0</v>
      </c>
      <c r="F100" s="157">
        <v>0</v>
      </c>
      <c r="G100" s="157">
        <v>0</v>
      </c>
      <c r="H100" s="157">
        <v>0</v>
      </c>
      <c r="I100" s="157">
        <v>0</v>
      </c>
      <c r="J100" s="157">
        <v>0</v>
      </c>
      <c r="K100" s="157">
        <v>0</v>
      </c>
      <c r="L100" s="157">
        <v>0</v>
      </c>
      <c r="M100" s="142">
        <f t="shared" si="70"/>
        <v>0</v>
      </c>
      <c r="N100" s="142">
        <f t="shared" si="71"/>
        <v>0</v>
      </c>
      <c r="O100" s="142">
        <f t="shared" si="72"/>
        <v>0</v>
      </c>
      <c r="P100" s="123"/>
      <c r="Q100" s="123"/>
    </row>
    <row r="101" spans="1:17" ht="15" hidden="1" customHeight="1" outlineLevel="1" x14ac:dyDescent="0.25">
      <c r="A101" s="145"/>
      <c r="B101" s="159" t="s">
        <v>161</v>
      </c>
      <c r="C101" s="157">
        <v>0</v>
      </c>
      <c r="D101" s="157">
        <v>0</v>
      </c>
      <c r="E101" s="157">
        <v>0</v>
      </c>
      <c r="F101" s="157">
        <v>1</v>
      </c>
      <c r="G101" s="157">
        <v>3</v>
      </c>
      <c r="H101" s="157">
        <v>4</v>
      </c>
      <c r="I101" s="157">
        <v>1</v>
      </c>
      <c r="J101" s="157">
        <v>50</v>
      </c>
      <c r="K101" s="157">
        <v>1</v>
      </c>
      <c r="L101" s="157">
        <v>60</v>
      </c>
      <c r="M101" s="142">
        <f t="shared" si="70"/>
        <v>5</v>
      </c>
      <c r="N101" s="142">
        <f t="shared" si="71"/>
        <v>115</v>
      </c>
      <c r="O101" s="142">
        <f t="shared" si="72"/>
        <v>120</v>
      </c>
      <c r="P101" s="129"/>
      <c r="Q101" s="129"/>
    </row>
    <row r="102" spans="1:17" ht="15" hidden="1" customHeight="1" outlineLevel="1" x14ac:dyDescent="0.25">
      <c r="A102" s="145"/>
      <c r="B102" s="159" t="s">
        <v>162</v>
      </c>
      <c r="C102" s="157">
        <v>0</v>
      </c>
      <c r="D102" s="157">
        <v>0</v>
      </c>
      <c r="E102" s="157">
        <v>0</v>
      </c>
      <c r="F102" s="157">
        <v>0</v>
      </c>
      <c r="G102" s="157">
        <v>0</v>
      </c>
      <c r="H102" s="157">
        <v>0</v>
      </c>
      <c r="I102" s="157">
        <v>0</v>
      </c>
      <c r="J102" s="157">
        <v>0</v>
      </c>
      <c r="K102" s="157">
        <v>0</v>
      </c>
      <c r="L102" s="157">
        <v>0</v>
      </c>
      <c r="M102" s="142">
        <f t="shared" si="70"/>
        <v>0</v>
      </c>
      <c r="N102" s="142">
        <f t="shared" si="71"/>
        <v>0</v>
      </c>
      <c r="O102" s="142">
        <f t="shared" si="72"/>
        <v>0</v>
      </c>
      <c r="P102" s="129"/>
      <c r="Q102" s="129"/>
    </row>
    <row r="103" spans="1:17" ht="15" hidden="1" customHeight="1" outlineLevel="1" x14ac:dyDescent="0.25">
      <c r="A103" s="145"/>
      <c r="B103" s="159" t="s">
        <v>163</v>
      </c>
      <c r="C103" s="157">
        <v>0</v>
      </c>
      <c r="D103" s="157">
        <v>0</v>
      </c>
      <c r="E103" s="157">
        <v>0</v>
      </c>
      <c r="F103" s="157">
        <v>0</v>
      </c>
      <c r="G103" s="157">
        <v>0</v>
      </c>
      <c r="H103" s="157">
        <v>0</v>
      </c>
      <c r="I103" s="157">
        <v>0</v>
      </c>
      <c r="J103" s="157">
        <v>0</v>
      </c>
      <c r="K103" s="157">
        <v>0</v>
      </c>
      <c r="L103" s="157">
        <v>0</v>
      </c>
      <c r="M103" s="142">
        <f t="shared" si="70"/>
        <v>0</v>
      </c>
      <c r="N103" s="142">
        <f t="shared" si="71"/>
        <v>0</v>
      </c>
      <c r="O103" s="142">
        <f t="shared" si="72"/>
        <v>0</v>
      </c>
      <c r="P103" s="140"/>
      <c r="Q103" s="140"/>
    </row>
    <row r="104" spans="1:17" ht="15" hidden="1" customHeight="1" outlineLevel="1" x14ac:dyDescent="0.25">
      <c r="A104" s="145"/>
      <c r="B104" s="159" t="s">
        <v>164</v>
      </c>
      <c r="C104" s="157">
        <v>25</v>
      </c>
      <c r="D104" s="157">
        <v>32</v>
      </c>
      <c r="E104" s="157">
        <v>78</v>
      </c>
      <c r="F104" s="157">
        <v>112</v>
      </c>
      <c r="G104" s="157">
        <v>84</v>
      </c>
      <c r="H104" s="157">
        <v>36</v>
      </c>
      <c r="I104" s="157">
        <v>122</v>
      </c>
      <c r="J104" s="157">
        <v>131</v>
      </c>
      <c r="K104" s="157">
        <v>50</v>
      </c>
      <c r="L104" s="157">
        <v>32</v>
      </c>
      <c r="M104" s="142">
        <f t="shared" si="70"/>
        <v>359</v>
      </c>
      <c r="N104" s="142">
        <f t="shared" si="71"/>
        <v>343</v>
      </c>
      <c r="O104" s="142">
        <f t="shared" si="72"/>
        <v>702</v>
      </c>
      <c r="P104" s="137"/>
      <c r="Q104" s="137"/>
    </row>
    <row r="105" spans="1:17" ht="15" hidden="1" customHeight="1" outlineLevel="1" x14ac:dyDescent="0.25">
      <c r="A105" s="145"/>
      <c r="B105" s="159" t="s">
        <v>165</v>
      </c>
      <c r="C105" s="157">
        <v>0</v>
      </c>
      <c r="D105" s="157">
        <v>0</v>
      </c>
      <c r="E105" s="157">
        <v>0</v>
      </c>
      <c r="F105" s="157">
        <v>0</v>
      </c>
      <c r="G105" s="157">
        <v>0</v>
      </c>
      <c r="H105" s="157">
        <v>2</v>
      </c>
      <c r="I105" s="157">
        <v>4</v>
      </c>
      <c r="J105" s="157">
        <v>29</v>
      </c>
      <c r="K105" s="157">
        <v>2</v>
      </c>
      <c r="L105" s="157">
        <v>5</v>
      </c>
      <c r="M105" s="142">
        <f t="shared" si="70"/>
        <v>6</v>
      </c>
      <c r="N105" s="142">
        <f t="shared" si="71"/>
        <v>36</v>
      </c>
      <c r="O105" s="142">
        <f t="shared" si="72"/>
        <v>42</v>
      </c>
      <c r="P105" s="139"/>
      <c r="Q105" s="139"/>
    </row>
    <row r="106" spans="1:17" ht="15" hidden="1" customHeight="1" outlineLevel="1" x14ac:dyDescent="0.25">
      <c r="A106" s="145"/>
      <c r="B106" s="159" t="s">
        <v>166</v>
      </c>
      <c r="C106" s="157">
        <v>0</v>
      </c>
      <c r="D106" s="157">
        <v>0</v>
      </c>
      <c r="E106" s="157">
        <v>0</v>
      </c>
      <c r="F106" s="157">
        <v>0</v>
      </c>
      <c r="G106" s="157">
        <v>0</v>
      </c>
      <c r="H106" s="157">
        <v>0</v>
      </c>
      <c r="I106" s="157">
        <v>25</v>
      </c>
      <c r="J106" s="157">
        <v>18</v>
      </c>
      <c r="K106" s="157">
        <v>0</v>
      </c>
      <c r="L106" s="157">
        <v>0</v>
      </c>
      <c r="M106" s="142">
        <f t="shared" si="70"/>
        <v>25</v>
      </c>
      <c r="N106" s="142">
        <f t="shared" si="71"/>
        <v>18</v>
      </c>
      <c r="O106" s="142">
        <f t="shared" si="72"/>
        <v>43</v>
      </c>
      <c r="P106" s="139"/>
      <c r="Q106" s="139"/>
    </row>
    <row r="107" spans="1:17" collapsed="1" x14ac:dyDescent="0.25">
      <c r="A107" s="145"/>
      <c r="B107" s="153" t="s">
        <v>57</v>
      </c>
      <c r="C107" s="152">
        <f>SUM(C108:C115)</f>
        <v>6</v>
      </c>
      <c r="D107" s="152">
        <f t="shared" ref="D107" si="81">SUM(D108:D115)</f>
        <v>8</v>
      </c>
      <c r="E107" s="152">
        <f t="shared" ref="E107" si="82">SUM(E108:E115)</f>
        <v>93</v>
      </c>
      <c r="F107" s="152">
        <f t="shared" ref="F107" si="83">SUM(F108:F115)</f>
        <v>92</v>
      </c>
      <c r="G107" s="152">
        <f t="shared" ref="G107" si="84">SUM(G108:G115)</f>
        <v>6</v>
      </c>
      <c r="H107" s="152">
        <f t="shared" ref="H107" si="85">SUM(H108:H115)</f>
        <v>23</v>
      </c>
      <c r="I107" s="152">
        <f t="shared" ref="I107" si="86">SUM(I108:I115)</f>
        <v>25</v>
      </c>
      <c r="J107" s="152">
        <f t="shared" ref="J107" si="87">SUM(J108:J115)</f>
        <v>59</v>
      </c>
      <c r="K107" s="152">
        <f>SUM(K108:K115)</f>
        <v>3</v>
      </c>
      <c r="L107" s="152">
        <f t="shared" ref="L107" si="88">SUM(L108:L115)</f>
        <v>20</v>
      </c>
      <c r="M107" s="142">
        <f t="shared" si="70"/>
        <v>133</v>
      </c>
      <c r="N107" s="142">
        <f t="shared" si="71"/>
        <v>202</v>
      </c>
      <c r="O107" s="142">
        <f t="shared" si="72"/>
        <v>335</v>
      </c>
      <c r="P107" s="139"/>
      <c r="Q107" s="139"/>
    </row>
    <row r="108" spans="1:17" ht="15" hidden="1" customHeight="1" outlineLevel="1" x14ac:dyDescent="0.25">
      <c r="A108" s="145"/>
      <c r="B108" s="159" t="s">
        <v>159</v>
      </c>
      <c r="C108" s="157">
        <v>6</v>
      </c>
      <c r="D108" s="157">
        <v>8</v>
      </c>
      <c r="E108" s="157">
        <v>12</v>
      </c>
      <c r="F108" s="157">
        <v>13</v>
      </c>
      <c r="G108" s="157">
        <v>1</v>
      </c>
      <c r="H108" s="157">
        <v>19</v>
      </c>
      <c r="I108" s="157">
        <v>3</v>
      </c>
      <c r="J108" s="157">
        <v>40</v>
      </c>
      <c r="K108" s="157">
        <v>0</v>
      </c>
      <c r="L108" s="157">
        <v>17</v>
      </c>
      <c r="M108" s="142">
        <f t="shared" si="70"/>
        <v>22</v>
      </c>
      <c r="N108" s="142">
        <f t="shared" si="71"/>
        <v>97</v>
      </c>
      <c r="O108" s="142">
        <f t="shared" si="72"/>
        <v>119</v>
      </c>
      <c r="P108" s="139"/>
      <c r="Q108" s="139"/>
    </row>
    <row r="109" spans="1:17" ht="15" hidden="1" customHeight="1" outlineLevel="1" x14ac:dyDescent="0.25">
      <c r="A109" s="145"/>
      <c r="B109" s="159" t="s">
        <v>160</v>
      </c>
      <c r="C109" s="157">
        <v>0</v>
      </c>
      <c r="D109" s="157">
        <v>0</v>
      </c>
      <c r="E109" s="157">
        <v>0</v>
      </c>
      <c r="F109" s="157">
        <v>0</v>
      </c>
      <c r="G109" s="157">
        <v>0</v>
      </c>
      <c r="H109" s="157">
        <v>0</v>
      </c>
      <c r="I109" s="157">
        <v>0</v>
      </c>
      <c r="J109" s="157">
        <v>0</v>
      </c>
      <c r="K109" s="157">
        <v>0</v>
      </c>
      <c r="L109" s="157">
        <v>0</v>
      </c>
      <c r="M109" s="142">
        <f t="shared" si="70"/>
        <v>0</v>
      </c>
      <c r="N109" s="142">
        <f t="shared" si="71"/>
        <v>0</v>
      </c>
      <c r="O109" s="142">
        <f t="shared" si="72"/>
        <v>0</v>
      </c>
      <c r="P109" s="139"/>
      <c r="Q109" s="139"/>
    </row>
    <row r="110" spans="1:17" ht="15" hidden="1" customHeight="1" outlineLevel="1" x14ac:dyDescent="0.25">
      <c r="A110" s="145"/>
      <c r="B110" s="159" t="s">
        <v>161</v>
      </c>
      <c r="C110" s="157">
        <v>0</v>
      </c>
      <c r="D110" s="157">
        <v>0</v>
      </c>
      <c r="E110" s="157">
        <v>0</v>
      </c>
      <c r="F110" s="157">
        <v>0</v>
      </c>
      <c r="G110" s="157">
        <v>0</v>
      </c>
      <c r="H110" s="157">
        <v>0</v>
      </c>
      <c r="I110" s="157">
        <v>0</v>
      </c>
      <c r="J110" s="157">
        <v>0</v>
      </c>
      <c r="K110" s="157">
        <v>0</v>
      </c>
      <c r="L110" s="157">
        <v>0</v>
      </c>
      <c r="M110" s="142">
        <f t="shared" si="70"/>
        <v>0</v>
      </c>
      <c r="N110" s="142">
        <f t="shared" si="71"/>
        <v>0</v>
      </c>
      <c r="O110" s="142">
        <f t="shared" si="72"/>
        <v>0</v>
      </c>
      <c r="P110" s="139"/>
      <c r="Q110" s="139"/>
    </row>
    <row r="111" spans="1:17" ht="15" hidden="1" customHeight="1" outlineLevel="1" x14ac:dyDescent="0.25">
      <c r="A111" s="145"/>
      <c r="B111" s="159" t="s">
        <v>162</v>
      </c>
      <c r="C111" s="157">
        <v>0</v>
      </c>
      <c r="D111" s="157">
        <v>0</v>
      </c>
      <c r="E111" s="157">
        <v>0</v>
      </c>
      <c r="F111" s="157">
        <v>0</v>
      </c>
      <c r="G111" s="157">
        <v>0</v>
      </c>
      <c r="H111" s="157">
        <v>0</v>
      </c>
      <c r="I111" s="157">
        <v>0</v>
      </c>
      <c r="J111" s="157">
        <v>0</v>
      </c>
      <c r="K111" s="157">
        <v>0</v>
      </c>
      <c r="L111" s="157">
        <v>0</v>
      </c>
      <c r="M111" s="142">
        <f t="shared" si="70"/>
        <v>0</v>
      </c>
      <c r="N111" s="142">
        <f t="shared" si="71"/>
        <v>0</v>
      </c>
      <c r="O111" s="142">
        <f t="shared" si="72"/>
        <v>0</v>
      </c>
      <c r="P111" s="139"/>
      <c r="Q111" s="139"/>
    </row>
    <row r="112" spans="1:17" ht="15" hidden="1" customHeight="1" outlineLevel="1" x14ac:dyDescent="0.25">
      <c r="A112" s="145"/>
      <c r="B112" s="159" t="s">
        <v>163</v>
      </c>
      <c r="C112" s="157">
        <v>0</v>
      </c>
      <c r="D112" s="157">
        <v>0</v>
      </c>
      <c r="E112" s="157">
        <v>0</v>
      </c>
      <c r="F112" s="157">
        <v>0</v>
      </c>
      <c r="G112" s="157">
        <v>0</v>
      </c>
      <c r="H112" s="157">
        <v>0</v>
      </c>
      <c r="I112" s="157">
        <v>0</v>
      </c>
      <c r="J112" s="157">
        <v>0</v>
      </c>
      <c r="K112" s="157">
        <v>0</v>
      </c>
      <c r="L112" s="157">
        <v>0</v>
      </c>
      <c r="M112" s="142">
        <f t="shared" si="70"/>
        <v>0</v>
      </c>
      <c r="N112" s="142">
        <f t="shared" si="71"/>
        <v>0</v>
      </c>
      <c r="O112" s="142">
        <f t="shared" si="72"/>
        <v>0</v>
      </c>
      <c r="P112" s="139"/>
      <c r="Q112" s="139"/>
    </row>
    <row r="113" spans="1:17" ht="15" hidden="1" customHeight="1" outlineLevel="1" x14ac:dyDescent="0.25">
      <c r="A113" s="145"/>
      <c r="B113" s="159" t="s">
        <v>164</v>
      </c>
      <c r="C113" s="157">
        <v>0</v>
      </c>
      <c r="D113" s="157">
        <v>0</v>
      </c>
      <c r="E113" s="157">
        <v>25</v>
      </c>
      <c r="F113" s="157">
        <v>5</v>
      </c>
      <c r="G113" s="157">
        <v>5</v>
      </c>
      <c r="H113" s="157">
        <v>4</v>
      </c>
      <c r="I113" s="157">
        <v>12</v>
      </c>
      <c r="J113" s="157">
        <v>10</v>
      </c>
      <c r="K113" s="157">
        <v>3</v>
      </c>
      <c r="L113" s="157">
        <v>3</v>
      </c>
      <c r="M113" s="142">
        <f t="shared" si="70"/>
        <v>45</v>
      </c>
      <c r="N113" s="142">
        <f t="shared" si="71"/>
        <v>22</v>
      </c>
      <c r="O113" s="142">
        <f t="shared" si="72"/>
        <v>67</v>
      </c>
      <c r="P113" s="139"/>
      <c r="Q113" s="139"/>
    </row>
    <row r="114" spans="1:17" ht="15" hidden="1" customHeight="1" outlineLevel="1" x14ac:dyDescent="0.25">
      <c r="A114" s="145"/>
      <c r="B114" s="159" t="s">
        <v>165</v>
      </c>
      <c r="C114" s="157">
        <v>0</v>
      </c>
      <c r="D114" s="157">
        <v>0</v>
      </c>
      <c r="E114" s="157">
        <v>56</v>
      </c>
      <c r="F114" s="157">
        <v>74</v>
      </c>
      <c r="G114" s="157">
        <v>0</v>
      </c>
      <c r="H114" s="157">
        <v>0</v>
      </c>
      <c r="I114" s="157">
        <v>0</v>
      </c>
      <c r="J114" s="157">
        <v>0</v>
      </c>
      <c r="K114" s="157">
        <v>0</v>
      </c>
      <c r="L114" s="157">
        <v>0</v>
      </c>
      <c r="M114" s="142">
        <f t="shared" si="70"/>
        <v>56</v>
      </c>
      <c r="N114" s="142">
        <f t="shared" si="71"/>
        <v>74</v>
      </c>
      <c r="O114" s="142">
        <f t="shared" si="72"/>
        <v>130</v>
      </c>
      <c r="P114" s="138"/>
      <c r="Q114" s="138"/>
    </row>
    <row r="115" spans="1:17" ht="15" hidden="1" customHeight="1" outlineLevel="1" x14ac:dyDescent="0.25">
      <c r="A115" s="145"/>
      <c r="B115" s="159" t="s">
        <v>166</v>
      </c>
      <c r="C115" s="157">
        <v>0</v>
      </c>
      <c r="D115" s="157">
        <v>0</v>
      </c>
      <c r="E115" s="157">
        <v>0</v>
      </c>
      <c r="F115" s="157">
        <v>0</v>
      </c>
      <c r="G115" s="157">
        <v>0</v>
      </c>
      <c r="H115" s="157">
        <v>0</v>
      </c>
      <c r="I115" s="157">
        <v>10</v>
      </c>
      <c r="J115" s="157">
        <v>9</v>
      </c>
      <c r="K115" s="157">
        <v>0</v>
      </c>
      <c r="L115" s="157">
        <v>0</v>
      </c>
      <c r="M115" s="142">
        <f t="shared" si="70"/>
        <v>10</v>
      </c>
      <c r="N115" s="142">
        <f t="shared" si="71"/>
        <v>9</v>
      </c>
      <c r="O115" s="142">
        <f t="shared" si="72"/>
        <v>19</v>
      </c>
      <c r="P115" s="129"/>
      <c r="Q115" s="129"/>
    </row>
    <row r="116" spans="1:17" collapsed="1" x14ac:dyDescent="0.25">
      <c r="A116" s="145"/>
      <c r="B116" s="153" t="s">
        <v>10</v>
      </c>
      <c r="C116" s="152">
        <f>SUM(C117:C124)</f>
        <v>0</v>
      </c>
      <c r="D116" s="152">
        <f t="shared" ref="D116" si="89">SUM(D117:D124)</f>
        <v>0</v>
      </c>
      <c r="E116" s="152">
        <f t="shared" ref="E116" si="90">SUM(E117:E124)</f>
        <v>12</v>
      </c>
      <c r="F116" s="152">
        <f t="shared" ref="F116" si="91">SUM(F117:F124)</f>
        <v>55</v>
      </c>
      <c r="G116" s="152">
        <f t="shared" ref="G116" si="92">SUM(G117:G124)</f>
        <v>13</v>
      </c>
      <c r="H116" s="152">
        <f t="shared" ref="H116" si="93">SUM(H117:H124)</f>
        <v>24</v>
      </c>
      <c r="I116" s="152">
        <f t="shared" ref="I116" si="94">SUM(I117:I124)</f>
        <v>20</v>
      </c>
      <c r="J116" s="152">
        <f t="shared" ref="J116" si="95">SUM(J117:J124)</f>
        <v>232</v>
      </c>
      <c r="K116" s="152">
        <f>SUM(K117:K124)</f>
        <v>7</v>
      </c>
      <c r="L116" s="152">
        <f t="shared" ref="L116" si="96">SUM(L117:L124)</f>
        <v>56</v>
      </c>
      <c r="M116" s="142">
        <f t="shared" si="70"/>
        <v>52</v>
      </c>
      <c r="N116" s="142">
        <f t="shared" si="71"/>
        <v>367</v>
      </c>
      <c r="O116" s="142">
        <f t="shared" si="72"/>
        <v>419</v>
      </c>
      <c r="P116" s="129"/>
      <c r="Q116" s="129"/>
    </row>
    <row r="117" spans="1:17" ht="15" hidden="1" customHeight="1" outlineLevel="1" x14ac:dyDescent="0.25">
      <c r="A117" s="145"/>
      <c r="B117" s="159" t="s">
        <v>159</v>
      </c>
      <c r="C117" s="157">
        <v>0</v>
      </c>
      <c r="D117" s="157">
        <v>0</v>
      </c>
      <c r="E117" s="157">
        <v>0</v>
      </c>
      <c r="F117" s="157">
        <v>6</v>
      </c>
      <c r="G117" s="157">
        <v>0</v>
      </c>
      <c r="H117" s="157">
        <v>0</v>
      </c>
      <c r="I117" s="157">
        <v>2</v>
      </c>
      <c r="J117" s="157">
        <v>108</v>
      </c>
      <c r="K117" s="157">
        <v>0</v>
      </c>
      <c r="L117" s="157">
        <v>10</v>
      </c>
      <c r="M117" s="142">
        <f t="shared" si="70"/>
        <v>2</v>
      </c>
      <c r="N117" s="142">
        <f t="shared" si="71"/>
        <v>124</v>
      </c>
      <c r="O117" s="142">
        <f t="shared" si="72"/>
        <v>126</v>
      </c>
    </row>
    <row r="118" spans="1:17" ht="15" hidden="1" customHeight="1" outlineLevel="1" x14ac:dyDescent="0.25">
      <c r="A118" s="145"/>
      <c r="B118" s="159" t="s">
        <v>160</v>
      </c>
      <c r="C118" s="157">
        <v>0</v>
      </c>
      <c r="D118" s="157">
        <v>0</v>
      </c>
      <c r="E118" s="157">
        <v>0</v>
      </c>
      <c r="F118" s="157">
        <v>0</v>
      </c>
      <c r="G118" s="157">
        <v>0</v>
      </c>
      <c r="H118" s="157">
        <v>0</v>
      </c>
      <c r="I118" s="157">
        <v>0</v>
      </c>
      <c r="J118" s="157">
        <v>0</v>
      </c>
      <c r="K118" s="157">
        <v>0</v>
      </c>
      <c r="L118" s="157">
        <v>0</v>
      </c>
      <c r="M118" s="142">
        <f t="shared" si="70"/>
        <v>0</v>
      </c>
      <c r="N118" s="142">
        <f t="shared" si="71"/>
        <v>0</v>
      </c>
      <c r="O118" s="142">
        <f t="shared" si="72"/>
        <v>0</v>
      </c>
    </row>
    <row r="119" spans="1:17" ht="15" hidden="1" customHeight="1" outlineLevel="1" x14ac:dyDescent="0.25">
      <c r="A119" s="145"/>
      <c r="B119" s="159" t="s">
        <v>161</v>
      </c>
      <c r="C119" s="157">
        <v>0</v>
      </c>
      <c r="D119" s="157">
        <v>0</v>
      </c>
      <c r="E119" s="157">
        <v>0</v>
      </c>
      <c r="F119" s="157">
        <v>15</v>
      </c>
      <c r="G119" s="157">
        <v>1</v>
      </c>
      <c r="H119" s="157">
        <v>20</v>
      </c>
      <c r="I119" s="157">
        <v>1</v>
      </c>
      <c r="J119" s="157">
        <v>32</v>
      </c>
      <c r="K119" s="157">
        <v>0</v>
      </c>
      <c r="L119" s="157">
        <v>21</v>
      </c>
      <c r="M119" s="142">
        <f t="shared" si="70"/>
        <v>2</v>
      </c>
      <c r="N119" s="142">
        <f t="shared" si="71"/>
        <v>88</v>
      </c>
      <c r="O119" s="142">
        <f t="shared" si="72"/>
        <v>90</v>
      </c>
    </row>
    <row r="120" spans="1:17" ht="15" hidden="1" customHeight="1" outlineLevel="1" x14ac:dyDescent="0.25">
      <c r="A120" s="145"/>
      <c r="B120" s="159" t="s">
        <v>162</v>
      </c>
      <c r="C120" s="157">
        <v>0</v>
      </c>
      <c r="D120" s="157">
        <v>0</v>
      </c>
      <c r="E120" s="157">
        <v>0</v>
      </c>
      <c r="F120" s="157">
        <v>0</v>
      </c>
      <c r="G120" s="157">
        <v>0</v>
      </c>
      <c r="H120" s="157">
        <v>0</v>
      </c>
      <c r="I120" s="157">
        <v>0</v>
      </c>
      <c r="J120" s="157">
        <v>0</v>
      </c>
      <c r="K120" s="157">
        <v>0</v>
      </c>
      <c r="L120" s="157">
        <v>0</v>
      </c>
      <c r="M120" s="142">
        <f t="shared" si="70"/>
        <v>0</v>
      </c>
      <c r="N120" s="142">
        <f t="shared" si="71"/>
        <v>0</v>
      </c>
      <c r="O120" s="142">
        <f t="shared" si="72"/>
        <v>0</v>
      </c>
    </row>
    <row r="121" spans="1:17" ht="15" hidden="1" customHeight="1" outlineLevel="1" x14ac:dyDescent="0.25">
      <c r="A121" s="145"/>
      <c r="B121" s="159" t="s">
        <v>163</v>
      </c>
      <c r="C121" s="157">
        <v>0</v>
      </c>
      <c r="D121" s="157">
        <v>0</v>
      </c>
      <c r="E121" s="157">
        <v>0</v>
      </c>
      <c r="F121" s="157">
        <v>0</v>
      </c>
      <c r="G121" s="157">
        <v>0</v>
      </c>
      <c r="H121" s="157">
        <v>0</v>
      </c>
      <c r="I121" s="157">
        <v>0</v>
      </c>
      <c r="J121" s="157">
        <v>0</v>
      </c>
      <c r="K121" s="157">
        <v>0</v>
      </c>
      <c r="L121" s="157">
        <v>0</v>
      </c>
      <c r="M121" s="142">
        <f t="shared" si="70"/>
        <v>0</v>
      </c>
      <c r="N121" s="142">
        <f t="shared" si="71"/>
        <v>0</v>
      </c>
      <c r="O121" s="142">
        <f t="shared" si="72"/>
        <v>0</v>
      </c>
    </row>
    <row r="122" spans="1:17" ht="15" hidden="1" customHeight="1" outlineLevel="1" x14ac:dyDescent="0.25">
      <c r="A122" s="145"/>
      <c r="B122" s="159" t="s">
        <v>164</v>
      </c>
      <c r="C122" s="157">
        <v>0</v>
      </c>
      <c r="D122" s="157">
        <v>0</v>
      </c>
      <c r="E122" s="157">
        <v>12</v>
      </c>
      <c r="F122" s="157">
        <v>34</v>
      </c>
      <c r="G122" s="157">
        <v>12</v>
      </c>
      <c r="H122" s="157">
        <v>4</v>
      </c>
      <c r="I122" s="157">
        <v>5</v>
      </c>
      <c r="J122" s="157">
        <v>75</v>
      </c>
      <c r="K122" s="157">
        <v>5</v>
      </c>
      <c r="L122" s="157">
        <v>23</v>
      </c>
      <c r="M122" s="142">
        <f t="shared" si="70"/>
        <v>34</v>
      </c>
      <c r="N122" s="142">
        <f t="shared" si="71"/>
        <v>136</v>
      </c>
      <c r="O122" s="142">
        <f t="shared" si="72"/>
        <v>170</v>
      </c>
    </row>
    <row r="123" spans="1:17" ht="15" hidden="1" customHeight="1" outlineLevel="1" x14ac:dyDescent="0.25">
      <c r="A123" s="145"/>
      <c r="B123" s="159" t="s">
        <v>165</v>
      </c>
      <c r="C123" s="157">
        <v>0</v>
      </c>
      <c r="D123" s="157">
        <v>0</v>
      </c>
      <c r="E123" s="157">
        <v>0</v>
      </c>
      <c r="F123" s="157">
        <v>0</v>
      </c>
      <c r="G123" s="157">
        <v>0</v>
      </c>
      <c r="H123" s="157">
        <v>0</v>
      </c>
      <c r="I123" s="157">
        <v>12</v>
      </c>
      <c r="J123" s="157">
        <v>17</v>
      </c>
      <c r="K123" s="157">
        <v>2</v>
      </c>
      <c r="L123" s="157">
        <v>2</v>
      </c>
      <c r="M123" s="142">
        <f t="shared" si="70"/>
        <v>14</v>
      </c>
      <c r="N123" s="142">
        <f t="shared" si="71"/>
        <v>19</v>
      </c>
      <c r="O123" s="142">
        <f t="shared" si="72"/>
        <v>33</v>
      </c>
    </row>
    <row r="124" spans="1:17" ht="15" hidden="1" customHeight="1" outlineLevel="1" x14ac:dyDescent="0.25">
      <c r="A124" s="145"/>
      <c r="B124" s="159" t="s">
        <v>166</v>
      </c>
      <c r="C124" s="157">
        <v>0</v>
      </c>
      <c r="D124" s="157">
        <v>0</v>
      </c>
      <c r="E124" s="157">
        <v>0</v>
      </c>
      <c r="F124" s="157">
        <v>0</v>
      </c>
      <c r="G124" s="157">
        <v>0</v>
      </c>
      <c r="H124" s="157">
        <v>0</v>
      </c>
      <c r="I124" s="157">
        <v>0</v>
      </c>
      <c r="J124" s="157">
        <v>0</v>
      </c>
      <c r="K124" s="157">
        <v>0</v>
      </c>
      <c r="L124" s="157">
        <v>0</v>
      </c>
      <c r="M124" s="142">
        <f t="shared" si="70"/>
        <v>0</v>
      </c>
      <c r="N124" s="142">
        <f t="shared" si="71"/>
        <v>0</v>
      </c>
      <c r="O124" s="142">
        <f t="shared" si="72"/>
        <v>0</v>
      </c>
    </row>
    <row r="125" spans="1:17" collapsed="1" x14ac:dyDescent="0.25">
      <c r="A125" s="145"/>
      <c r="B125" s="153" t="s">
        <v>58</v>
      </c>
      <c r="C125" s="152">
        <f>SUM(C126:C133)</f>
        <v>0</v>
      </c>
      <c r="D125" s="152">
        <f t="shared" ref="D125" si="97">SUM(D126:D133)</f>
        <v>0</v>
      </c>
      <c r="E125" s="152">
        <f t="shared" ref="E125" si="98">SUM(E126:E133)</f>
        <v>0</v>
      </c>
      <c r="F125" s="152">
        <f t="shared" ref="F125" si="99">SUM(F126:F133)</f>
        <v>0</v>
      </c>
      <c r="G125" s="152">
        <f t="shared" ref="G125" si="100">SUM(G126:G133)</f>
        <v>0</v>
      </c>
      <c r="H125" s="152">
        <f t="shared" ref="H125" si="101">SUM(H126:H133)</f>
        <v>0</v>
      </c>
      <c r="I125" s="152">
        <f t="shared" ref="I125" si="102">SUM(I126:I133)</f>
        <v>0</v>
      </c>
      <c r="J125" s="152">
        <f t="shared" ref="J125" si="103">SUM(J126:J133)</f>
        <v>4</v>
      </c>
      <c r="K125" s="152">
        <f>SUM(K126:K133)</f>
        <v>0</v>
      </c>
      <c r="L125" s="152">
        <f t="shared" ref="L125" si="104">SUM(L126:L133)</f>
        <v>0</v>
      </c>
      <c r="M125" s="142">
        <f t="shared" si="70"/>
        <v>0</v>
      </c>
      <c r="N125" s="142">
        <f t="shared" si="71"/>
        <v>4</v>
      </c>
      <c r="O125" s="142">
        <f t="shared" si="72"/>
        <v>4</v>
      </c>
    </row>
    <row r="126" spans="1:17" ht="15" hidden="1" customHeight="1" outlineLevel="1" x14ac:dyDescent="0.25">
      <c r="A126" s="145"/>
      <c r="B126" s="159" t="s">
        <v>159</v>
      </c>
      <c r="C126" s="157">
        <v>0</v>
      </c>
      <c r="D126" s="157">
        <v>0</v>
      </c>
      <c r="E126" s="157">
        <v>0</v>
      </c>
      <c r="F126" s="157">
        <v>0</v>
      </c>
      <c r="G126" s="157">
        <v>0</v>
      </c>
      <c r="H126" s="157">
        <v>0</v>
      </c>
      <c r="I126" s="157">
        <v>0</v>
      </c>
      <c r="J126" s="157">
        <v>4</v>
      </c>
      <c r="K126" s="157">
        <v>0</v>
      </c>
      <c r="L126" s="157">
        <v>0</v>
      </c>
      <c r="M126" s="142">
        <f t="shared" ref="M126:M134" si="105">SUM(K126,I126,G126,E126,C126)</f>
        <v>0</v>
      </c>
      <c r="N126" s="142">
        <f t="shared" ref="N126:N134" si="106">SUM(L126,J126,H126,F126,D126)</f>
        <v>4</v>
      </c>
      <c r="O126" s="142">
        <f t="shared" ref="O126:O134" si="107">SUM(M126:N126)</f>
        <v>4</v>
      </c>
    </row>
    <row r="127" spans="1:17" ht="15" hidden="1" customHeight="1" outlineLevel="1" x14ac:dyDescent="0.25">
      <c r="A127" s="145"/>
      <c r="B127" s="159" t="s">
        <v>160</v>
      </c>
      <c r="C127" s="157">
        <v>0</v>
      </c>
      <c r="D127" s="157">
        <v>0</v>
      </c>
      <c r="E127" s="157">
        <v>0</v>
      </c>
      <c r="F127" s="157">
        <v>0</v>
      </c>
      <c r="G127" s="157">
        <v>0</v>
      </c>
      <c r="H127" s="157">
        <v>0</v>
      </c>
      <c r="I127" s="157">
        <v>0</v>
      </c>
      <c r="J127" s="157">
        <v>0</v>
      </c>
      <c r="K127" s="157">
        <v>0</v>
      </c>
      <c r="L127" s="157">
        <v>0</v>
      </c>
      <c r="M127" s="142">
        <f t="shared" si="105"/>
        <v>0</v>
      </c>
      <c r="N127" s="142">
        <f t="shared" si="106"/>
        <v>0</v>
      </c>
      <c r="O127" s="142">
        <f t="shared" si="107"/>
        <v>0</v>
      </c>
    </row>
    <row r="128" spans="1:17" ht="15" hidden="1" customHeight="1" outlineLevel="1" x14ac:dyDescent="0.25">
      <c r="A128" s="145"/>
      <c r="B128" s="159" t="s">
        <v>161</v>
      </c>
      <c r="C128" s="157">
        <v>0</v>
      </c>
      <c r="D128" s="157">
        <v>0</v>
      </c>
      <c r="E128" s="157">
        <v>0</v>
      </c>
      <c r="F128" s="157">
        <v>0</v>
      </c>
      <c r="G128" s="157">
        <v>0</v>
      </c>
      <c r="H128" s="157">
        <v>0</v>
      </c>
      <c r="I128" s="157">
        <v>0</v>
      </c>
      <c r="J128" s="157">
        <v>0</v>
      </c>
      <c r="K128" s="157">
        <v>0</v>
      </c>
      <c r="L128" s="157">
        <v>0</v>
      </c>
      <c r="M128" s="142">
        <f t="shared" si="105"/>
        <v>0</v>
      </c>
      <c r="N128" s="142">
        <f t="shared" si="106"/>
        <v>0</v>
      </c>
      <c r="O128" s="142">
        <f t="shared" si="107"/>
        <v>0</v>
      </c>
    </row>
    <row r="129" spans="1:17" ht="15" hidden="1" customHeight="1" outlineLevel="1" x14ac:dyDescent="0.25">
      <c r="A129" s="145"/>
      <c r="B129" s="159" t="s">
        <v>162</v>
      </c>
      <c r="C129" s="157">
        <v>0</v>
      </c>
      <c r="D129" s="157">
        <v>0</v>
      </c>
      <c r="E129" s="157">
        <v>0</v>
      </c>
      <c r="F129" s="157">
        <v>0</v>
      </c>
      <c r="G129" s="157">
        <v>0</v>
      </c>
      <c r="H129" s="157">
        <v>0</v>
      </c>
      <c r="I129" s="157">
        <v>0</v>
      </c>
      <c r="J129" s="157">
        <v>0</v>
      </c>
      <c r="K129" s="157">
        <v>0</v>
      </c>
      <c r="L129" s="157">
        <v>0</v>
      </c>
      <c r="M129" s="142">
        <f t="shared" si="105"/>
        <v>0</v>
      </c>
      <c r="N129" s="142">
        <f t="shared" si="106"/>
        <v>0</v>
      </c>
      <c r="O129" s="142">
        <f t="shared" si="107"/>
        <v>0</v>
      </c>
    </row>
    <row r="130" spans="1:17" ht="15" hidden="1" customHeight="1" outlineLevel="1" x14ac:dyDescent="0.25">
      <c r="A130" s="145"/>
      <c r="B130" s="159" t="s">
        <v>163</v>
      </c>
      <c r="C130" s="157">
        <v>0</v>
      </c>
      <c r="D130" s="157">
        <v>0</v>
      </c>
      <c r="E130" s="157">
        <v>0</v>
      </c>
      <c r="F130" s="157">
        <v>0</v>
      </c>
      <c r="G130" s="157">
        <v>0</v>
      </c>
      <c r="H130" s="157">
        <v>0</v>
      </c>
      <c r="I130" s="157">
        <v>0</v>
      </c>
      <c r="J130" s="157">
        <v>0</v>
      </c>
      <c r="K130" s="157">
        <v>0</v>
      </c>
      <c r="L130" s="157">
        <v>0</v>
      </c>
      <c r="M130" s="142">
        <f t="shared" si="105"/>
        <v>0</v>
      </c>
      <c r="N130" s="142">
        <f t="shared" si="106"/>
        <v>0</v>
      </c>
      <c r="O130" s="142">
        <f t="shared" si="107"/>
        <v>0</v>
      </c>
    </row>
    <row r="131" spans="1:17" ht="15" hidden="1" customHeight="1" outlineLevel="1" x14ac:dyDescent="0.25">
      <c r="A131" s="145"/>
      <c r="B131" s="159" t="s">
        <v>164</v>
      </c>
      <c r="C131" s="157">
        <v>0</v>
      </c>
      <c r="D131" s="157">
        <v>0</v>
      </c>
      <c r="E131" s="157">
        <v>0</v>
      </c>
      <c r="F131" s="157">
        <v>0</v>
      </c>
      <c r="G131" s="157">
        <v>0</v>
      </c>
      <c r="H131" s="157">
        <v>0</v>
      </c>
      <c r="I131" s="157">
        <v>0</v>
      </c>
      <c r="J131" s="157">
        <v>0</v>
      </c>
      <c r="K131" s="157">
        <v>0</v>
      </c>
      <c r="L131" s="157">
        <v>0</v>
      </c>
      <c r="M131" s="142">
        <f t="shared" si="105"/>
        <v>0</v>
      </c>
      <c r="N131" s="142">
        <f t="shared" si="106"/>
        <v>0</v>
      </c>
      <c r="O131" s="142">
        <f t="shared" si="107"/>
        <v>0</v>
      </c>
    </row>
    <row r="132" spans="1:17" ht="15" hidden="1" customHeight="1" outlineLevel="1" x14ac:dyDescent="0.25">
      <c r="A132" s="145"/>
      <c r="B132" s="159" t="s">
        <v>165</v>
      </c>
      <c r="C132" s="157">
        <v>0</v>
      </c>
      <c r="D132" s="157">
        <v>0</v>
      </c>
      <c r="E132" s="157">
        <v>0</v>
      </c>
      <c r="F132" s="157">
        <v>0</v>
      </c>
      <c r="G132" s="157">
        <v>0</v>
      </c>
      <c r="H132" s="157">
        <v>0</v>
      </c>
      <c r="I132" s="157">
        <v>0</v>
      </c>
      <c r="J132" s="157">
        <v>0</v>
      </c>
      <c r="K132" s="157">
        <v>0</v>
      </c>
      <c r="L132" s="157">
        <v>0</v>
      </c>
      <c r="M132" s="142">
        <f t="shared" si="105"/>
        <v>0</v>
      </c>
      <c r="N132" s="142">
        <f t="shared" si="106"/>
        <v>0</v>
      </c>
      <c r="O132" s="142">
        <f t="shared" si="107"/>
        <v>0</v>
      </c>
    </row>
    <row r="133" spans="1:17" ht="15" hidden="1" customHeight="1" outlineLevel="1" x14ac:dyDescent="0.25">
      <c r="A133" s="145"/>
      <c r="B133" s="159" t="s">
        <v>166</v>
      </c>
      <c r="C133" s="157">
        <v>0</v>
      </c>
      <c r="D133" s="157">
        <v>0</v>
      </c>
      <c r="E133" s="157">
        <v>0</v>
      </c>
      <c r="F133" s="157">
        <v>0</v>
      </c>
      <c r="G133" s="157">
        <v>0</v>
      </c>
      <c r="H133" s="157">
        <v>0</v>
      </c>
      <c r="I133" s="157">
        <v>0</v>
      </c>
      <c r="J133" s="157">
        <v>0</v>
      </c>
      <c r="K133" s="157">
        <v>0</v>
      </c>
      <c r="L133" s="157">
        <v>0</v>
      </c>
      <c r="M133" s="142">
        <f t="shared" si="105"/>
        <v>0</v>
      </c>
      <c r="N133" s="142">
        <f t="shared" si="106"/>
        <v>0</v>
      </c>
      <c r="O133" s="142">
        <f t="shared" si="107"/>
        <v>0</v>
      </c>
    </row>
    <row r="134" spans="1:17" collapsed="1" x14ac:dyDescent="0.25">
      <c r="A134" s="145"/>
      <c r="B134" s="151"/>
      <c r="C134" s="155">
        <f>SUM(C26,C35,C44,C53,C62,C71,C80,C89,C98,C107,C116,C125)</f>
        <v>56</v>
      </c>
      <c r="D134" s="155">
        <f t="shared" ref="D134:J134" si="108">SUM(D26,D35,D44,D53,D62,D71,D80,D89,D98,D107,D116,D125)</f>
        <v>78</v>
      </c>
      <c r="E134" s="155">
        <f t="shared" si="108"/>
        <v>278</v>
      </c>
      <c r="F134" s="155">
        <f t="shared" si="108"/>
        <v>417</v>
      </c>
      <c r="G134" s="155">
        <f t="shared" si="108"/>
        <v>244</v>
      </c>
      <c r="H134" s="155">
        <f t="shared" si="108"/>
        <v>286</v>
      </c>
      <c r="I134" s="155">
        <f t="shared" si="108"/>
        <v>508</v>
      </c>
      <c r="J134" s="155">
        <f t="shared" si="108"/>
        <v>1866</v>
      </c>
      <c r="K134" s="155">
        <f>SUM(K26,K35,K44,K53,K62,K71,K80,K89,K98,K107,K116,K125)</f>
        <v>147</v>
      </c>
      <c r="L134" s="155">
        <f>SUM(L26,L35,L44,L53,L62,L71,L80,L89,L98,L107,L116,L125)</f>
        <v>753</v>
      </c>
      <c r="M134" s="142">
        <f t="shared" si="105"/>
        <v>1233</v>
      </c>
      <c r="N134" s="142">
        <f t="shared" si="106"/>
        <v>3400</v>
      </c>
      <c r="O134" s="142">
        <f t="shared" si="107"/>
        <v>4633</v>
      </c>
    </row>
    <row r="135" spans="1:17" x14ac:dyDescent="0.25">
      <c r="A135" s="145"/>
      <c r="B135" s="151"/>
      <c r="C135" s="375">
        <f>SUM(C134:D134)</f>
        <v>134</v>
      </c>
      <c r="D135" s="376"/>
      <c r="E135" s="375">
        <f t="shared" ref="E135" si="109">SUM(E134:F134)</f>
        <v>695</v>
      </c>
      <c r="F135" s="376"/>
      <c r="G135" s="375">
        <f t="shared" ref="G135" si="110">SUM(G134:H134)</f>
        <v>530</v>
      </c>
      <c r="H135" s="376"/>
      <c r="I135" s="375">
        <f t="shared" ref="I135" si="111">SUM(I134:J134)</f>
        <v>2374</v>
      </c>
      <c r="J135" s="376"/>
      <c r="K135" s="375">
        <f t="shared" ref="K135" si="112">SUM(K134:L134)</f>
        <v>900</v>
      </c>
      <c r="L135" s="376"/>
      <c r="M135" s="375">
        <f t="shared" ref="M135" si="113">SUM(M134:N134)</f>
        <v>4633</v>
      </c>
      <c r="N135" s="376"/>
      <c r="O135" s="151"/>
    </row>
    <row r="137" spans="1:17" x14ac:dyDescent="0.25">
      <c r="A137" s="163"/>
      <c r="B137" s="164" t="s">
        <v>33</v>
      </c>
      <c r="C137" s="161"/>
      <c r="D137" s="161"/>
      <c r="E137" s="160"/>
      <c r="F137" s="165"/>
      <c r="G137" s="165"/>
      <c r="H137" s="165"/>
      <c r="I137" s="165"/>
      <c r="J137" s="165"/>
      <c r="K137" s="165"/>
      <c r="L137" s="166"/>
      <c r="M137" s="167"/>
      <c r="N137" s="168"/>
      <c r="O137" s="168"/>
      <c r="P137" s="151"/>
      <c r="Q137" s="151"/>
    </row>
    <row r="138" spans="1:17" x14ac:dyDescent="0.25">
      <c r="A138" s="163"/>
      <c r="B138" s="169"/>
      <c r="C138" s="353" t="s">
        <v>64</v>
      </c>
      <c r="D138" s="353"/>
      <c r="E138" s="353"/>
      <c r="F138" s="353"/>
      <c r="G138" s="353"/>
      <c r="H138" s="353"/>
      <c r="I138" s="353"/>
      <c r="J138" s="353"/>
      <c r="K138" s="353"/>
      <c r="L138" s="353"/>
      <c r="M138" s="160"/>
      <c r="N138" s="160"/>
      <c r="O138" s="160"/>
      <c r="P138" s="151"/>
      <c r="Q138" s="151"/>
    </row>
    <row r="139" spans="1:17" x14ac:dyDescent="0.25">
      <c r="A139" s="163"/>
      <c r="B139" s="169"/>
      <c r="C139" s="348" t="s">
        <v>76</v>
      </c>
      <c r="D139" s="350"/>
      <c r="E139" s="353" t="s">
        <v>77</v>
      </c>
      <c r="F139" s="353"/>
      <c r="G139" s="348" t="s">
        <v>78</v>
      </c>
      <c r="H139" s="350"/>
      <c r="I139" s="348" t="s">
        <v>79</v>
      </c>
      <c r="J139" s="350"/>
      <c r="K139" s="348" t="s">
        <v>0</v>
      </c>
      <c r="L139" s="350"/>
      <c r="M139" s="353" t="s">
        <v>42</v>
      </c>
      <c r="N139" s="353"/>
      <c r="O139" s="353"/>
      <c r="P139" s="151"/>
      <c r="Q139" s="151"/>
    </row>
    <row r="140" spans="1:17" x14ac:dyDescent="0.25">
      <c r="A140" s="163"/>
      <c r="B140" s="170" t="s">
        <v>115</v>
      </c>
      <c r="C140" s="171" t="s">
        <v>2</v>
      </c>
      <c r="D140" s="172" t="s">
        <v>3</v>
      </c>
      <c r="E140" s="170" t="s">
        <v>2</v>
      </c>
      <c r="F140" s="172" t="s">
        <v>3</v>
      </c>
      <c r="G140" s="170" t="s">
        <v>2</v>
      </c>
      <c r="H140" s="172" t="s">
        <v>3</v>
      </c>
      <c r="I140" s="170" t="s">
        <v>2</v>
      </c>
      <c r="J140" s="172" t="s">
        <v>3</v>
      </c>
      <c r="K140" s="170" t="s">
        <v>2</v>
      </c>
      <c r="L140" s="172" t="s">
        <v>3</v>
      </c>
      <c r="M140" s="173" t="s">
        <v>2</v>
      </c>
      <c r="N140" s="174" t="s">
        <v>3</v>
      </c>
      <c r="O140" s="174" t="s">
        <v>7</v>
      </c>
      <c r="P140" s="151"/>
      <c r="Q140" s="151"/>
    </row>
    <row r="141" spans="1:17" x14ac:dyDescent="0.25">
      <c r="A141" s="163"/>
      <c r="B141" s="184" t="s">
        <v>116</v>
      </c>
      <c r="C141" s="175"/>
      <c r="D141" s="162"/>
      <c r="E141" s="162"/>
      <c r="F141" s="162"/>
      <c r="G141" s="162"/>
      <c r="H141" s="162"/>
      <c r="I141" s="162"/>
      <c r="J141" s="162"/>
      <c r="K141" s="162"/>
      <c r="L141" s="162"/>
      <c r="M141" s="170">
        <f>SUM(K141,I141,G141,E141,C141)</f>
        <v>0</v>
      </c>
      <c r="N141" s="170">
        <f>SUM(L141,J141,H141,F141,D141)</f>
        <v>0</v>
      </c>
      <c r="O141" s="170">
        <f>SUM(M141:N141)</f>
        <v>0</v>
      </c>
      <c r="P141" s="151"/>
      <c r="Q141" s="151"/>
    </row>
    <row r="142" spans="1:17" x14ac:dyDescent="0.25">
      <c r="A142" s="163"/>
      <c r="B142" s="184" t="s">
        <v>117</v>
      </c>
      <c r="C142" s="76"/>
      <c r="D142" s="77"/>
      <c r="E142" s="77"/>
      <c r="F142" s="77"/>
      <c r="G142" s="77"/>
      <c r="H142" s="77"/>
      <c r="I142" s="77"/>
      <c r="J142" s="77">
        <v>1</v>
      </c>
      <c r="K142" s="77"/>
      <c r="L142" s="77"/>
      <c r="M142" s="170">
        <f t="shared" ref="M142:M146" si="114">SUM(K142,I142,G142,E142,C142)</f>
        <v>0</v>
      </c>
      <c r="N142" s="170">
        <f t="shared" ref="N142:N146" si="115">SUM(L142,J142,H142,F142,D142)</f>
        <v>1</v>
      </c>
      <c r="O142" s="170">
        <f t="shared" ref="O142:O146" si="116">SUM(M142:N142)</f>
        <v>1</v>
      </c>
      <c r="P142" s="151"/>
      <c r="Q142" s="151"/>
    </row>
    <row r="143" spans="1:17" x14ac:dyDescent="0.25">
      <c r="A143" s="160"/>
      <c r="B143" s="184" t="s">
        <v>118</v>
      </c>
      <c r="C143" s="175"/>
      <c r="D143" s="162"/>
      <c r="E143" s="162"/>
      <c r="F143" s="162"/>
      <c r="G143" s="162"/>
      <c r="H143" s="162"/>
      <c r="I143" s="162"/>
      <c r="J143" s="162"/>
      <c r="K143" s="162"/>
      <c r="L143" s="162"/>
      <c r="M143" s="170">
        <f t="shared" si="114"/>
        <v>0</v>
      </c>
      <c r="N143" s="170">
        <f t="shared" si="115"/>
        <v>0</v>
      </c>
      <c r="O143" s="170">
        <f t="shared" si="116"/>
        <v>0</v>
      </c>
      <c r="P143" s="151"/>
      <c r="Q143" s="151"/>
    </row>
    <row r="144" spans="1:17" x14ac:dyDescent="0.25">
      <c r="A144" s="160"/>
      <c r="B144" s="184" t="s">
        <v>119</v>
      </c>
      <c r="C144" s="175"/>
      <c r="D144" s="162"/>
      <c r="E144" s="162"/>
      <c r="F144" s="162"/>
      <c r="G144" s="162"/>
      <c r="H144" s="162"/>
      <c r="I144" s="162"/>
      <c r="J144" s="162"/>
      <c r="K144" s="162"/>
      <c r="L144" s="162"/>
      <c r="M144" s="170">
        <f t="shared" si="114"/>
        <v>0</v>
      </c>
      <c r="N144" s="170">
        <f t="shared" si="115"/>
        <v>0</v>
      </c>
      <c r="O144" s="170">
        <f t="shared" si="116"/>
        <v>0</v>
      </c>
      <c r="P144" s="151"/>
      <c r="Q144" s="151"/>
    </row>
    <row r="145" spans="1:17" x14ac:dyDescent="0.25">
      <c r="A145" s="160"/>
      <c r="B145" s="184" t="s">
        <v>72</v>
      </c>
      <c r="C145" s="175"/>
      <c r="D145" s="162"/>
      <c r="E145" s="162"/>
      <c r="F145" s="162"/>
      <c r="G145" s="162"/>
      <c r="H145" s="162"/>
      <c r="I145" s="162"/>
      <c r="J145" s="162"/>
      <c r="K145" s="162"/>
      <c r="L145" s="162"/>
      <c r="M145" s="170">
        <f t="shared" si="114"/>
        <v>0</v>
      </c>
      <c r="N145" s="170">
        <f t="shared" si="115"/>
        <v>0</v>
      </c>
      <c r="O145" s="170">
        <f t="shared" si="116"/>
        <v>0</v>
      </c>
      <c r="P145" s="151"/>
      <c r="Q145" s="151"/>
    </row>
    <row r="146" spans="1:17" x14ac:dyDescent="0.25">
      <c r="A146" s="160"/>
      <c r="B146" s="160"/>
      <c r="C146" s="176">
        <f>SUM(C141:C145)</f>
        <v>0</v>
      </c>
      <c r="D146" s="176">
        <f t="shared" ref="D146:L146" si="117">SUM(D141:D145)</f>
        <v>0</v>
      </c>
      <c r="E146" s="176">
        <f t="shared" si="117"/>
        <v>0</v>
      </c>
      <c r="F146" s="176">
        <f>SUM(F141:F145)</f>
        <v>0</v>
      </c>
      <c r="G146" s="176">
        <f t="shared" si="117"/>
        <v>0</v>
      </c>
      <c r="H146" s="176">
        <f t="shared" si="117"/>
        <v>0</v>
      </c>
      <c r="I146" s="176">
        <f t="shared" si="117"/>
        <v>0</v>
      </c>
      <c r="J146" s="176">
        <f t="shared" si="117"/>
        <v>1</v>
      </c>
      <c r="K146" s="176">
        <f t="shared" si="117"/>
        <v>0</v>
      </c>
      <c r="L146" s="176">
        <f t="shared" si="117"/>
        <v>0</v>
      </c>
      <c r="M146" s="170">
        <f t="shared" si="114"/>
        <v>0</v>
      </c>
      <c r="N146" s="170">
        <f t="shared" si="115"/>
        <v>1</v>
      </c>
      <c r="O146" s="170">
        <f t="shared" si="116"/>
        <v>1</v>
      </c>
      <c r="P146" s="151"/>
      <c r="Q146" s="151"/>
    </row>
    <row r="147" spans="1:17" x14ac:dyDescent="0.25">
      <c r="A147" s="160"/>
      <c r="B147" s="160"/>
      <c r="C147" s="351">
        <f>SUM(C146:D146)</f>
        <v>0</v>
      </c>
      <c r="D147" s="352"/>
      <c r="E147" s="351">
        <f t="shared" ref="E147" si="118">SUM(E146:F146)</f>
        <v>0</v>
      </c>
      <c r="F147" s="352"/>
      <c r="G147" s="351">
        <f t="shared" ref="G147" si="119">SUM(G146:H146)</f>
        <v>0</v>
      </c>
      <c r="H147" s="352"/>
      <c r="I147" s="351">
        <f t="shared" ref="I147" si="120">SUM(I146:J146)</f>
        <v>1</v>
      </c>
      <c r="J147" s="352"/>
      <c r="K147" s="351">
        <f t="shared" ref="K147" si="121">SUM(K146:L146)</f>
        <v>0</v>
      </c>
      <c r="L147" s="352"/>
      <c r="M147" s="351">
        <f t="shared" ref="M147" si="122">SUM(M146:N146)</f>
        <v>1</v>
      </c>
      <c r="N147" s="352"/>
      <c r="O147" s="177"/>
      <c r="P147" s="151"/>
      <c r="Q147" s="151"/>
    </row>
    <row r="148" spans="1:17" x14ac:dyDescent="0.25">
      <c r="A148" s="151"/>
      <c r="B148" s="160"/>
      <c r="C148" s="160"/>
      <c r="D148" s="165"/>
      <c r="E148" s="165"/>
      <c r="F148" s="165"/>
      <c r="G148" s="165"/>
      <c r="H148" s="165"/>
      <c r="I148" s="165"/>
      <c r="J148" s="165"/>
      <c r="K148" s="165"/>
      <c r="L148" s="166"/>
      <c r="M148" s="167"/>
      <c r="N148" s="160"/>
      <c r="O148" s="160"/>
      <c r="P148" s="160"/>
      <c r="Q148" s="160"/>
    </row>
    <row r="149" spans="1:17" x14ac:dyDescent="0.25">
      <c r="A149" s="151"/>
      <c r="B149" s="178" t="s">
        <v>120</v>
      </c>
      <c r="C149" s="160"/>
      <c r="D149" s="165"/>
      <c r="E149" s="165"/>
      <c r="F149" s="165"/>
      <c r="G149" s="165"/>
      <c r="H149" s="165"/>
      <c r="I149" s="165"/>
      <c r="J149" s="165"/>
      <c r="K149" s="165"/>
      <c r="L149" s="166"/>
      <c r="M149" s="167"/>
      <c r="N149" s="160"/>
      <c r="O149" s="160"/>
      <c r="P149" s="160"/>
      <c r="Q149" s="160"/>
    </row>
    <row r="150" spans="1:17" x14ac:dyDescent="0.25">
      <c r="A150" s="151"/>
      <c r="B150" s="160"/>
      <c r="C150" s="343" t="s">
        <v>64</v>
      </c>
      <c r="D150" s="343"/>
      <c r="E150" s="343"/>
      <c r="F150" s="343"/>
      <c r="G150" s="343"/>
      <c r="H150" s="343"/>
      <c r="I150" s="343"/>
      <c r="J150" s="343"/>
      <c r="K150" s="343"/>
      <c r="L150" s="343"/>
      <c r="M150" s="167"/>
      <c r="N150" s="160"/>
      <c r="O150" s="160"/>
      <c r="P150" s="180"/>
      <c r="Q150" s="180"/>
    </row>
    <row r="151" spans="1:17" x14ac:dyDescent="0.25">
      <c r="A151" s="151"/>
      <c r="B151" s="160"/>
      <c r="C151" s="377" t="s">
        <v>76</v>
      </c>
      <c r="D151" s="343"/>
      <c r="E151" s="344" t="s">
        <v>77</v>
      </c>
      <c r="F151" s="345"/>
      <c r="G151" s="344" t="s">
        <v>78</v>
      </c>
      <c r="H151" s="345"/>
      <c r="I151" s="343" t="s">
        <v>79</v>
      </c>
      <c r="J151" s="343"/>
      <c r="K151" s="343" t="s">
        <v>0</v>
      </c>
      <c r="L151" s="343"/>
      <c r="M151" s="343" t="s">
        <v>42</v>
      </c>
      <c r="N151" s="343"/>
      <c r="O151" s="343"/>
      <c r="P151" s="168"/>
      <c r="Q151" s="168"/>
    </row>
    <row r="152" spans="1:17" x14ac:dyDescent="0.25">
      <c r="A152" s="151"/>
      <c r="B152" s="178" t="s">
        <v>67</v>
      </c>
      <c r="C152" s="178" t="s">
        <v>2</v>
      </c>
      <c r="D152" s="181" t="s">
        <v>3</v>
      </c>
      <c r="E152" s="178" t="s">
        <v>2</v>
      </c>
      <c r="F152" s="181" t="s">
        <v>3</v>
      </c>
      <c r="G152" s="178" t="s">
        <v>2</v>
      </c>
      <c r="H152" s="181" t="s">
        <v>3</v>
      </c>
      <c r="I152" s="178" t="s">
        <v>2</v>
      </c>
      <c r="J152" s="181" t="s">
        <v>3</v>
      </c>
      <c r="K152" s="178" t="s">
        <v>2</v>
      </c>
      <c r="L152" s="181" t="s">
        <v>3</v>
      </c>
      <c r="M152" s="178" t="s">
        <v>2</v>
      </c>
      <c r="N152" s="181" t="s">
        <v>3</v>
      </c>
      <c r="O152" s="181" t="s">
        <v>7</v>
      </c>
      <c r="P152" s="179"/>
      <c r="Q152" s="179"/>
    </row>
    <row r="153" spans="1:17" x14ac:dyDescent="0.25">
      <c r="A153" s="151"/>
      <c r="B153" s="162" t="s">
        <v>121</v>
      </c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82">
        <f>SUM(K153,I153,G153,E153,C153)</f>
        <v>0</v>
      </c>
      <c r="N153" s="182">
        <f>SUM(L153,J153,H153,F153,D153)</f>
        <v>0</v>
      </c>
      <c r="O153" s="182">
        <f>SUM(M153:N153)</f>
        <v>0</v>
      </c>
      <c r="P153" s="179"/>
      <c r="Q153" s="179"/>
    </row>
    <row r="154" spans="1:17" x14ac:dyDescent="0.25">
      <c r="A154" s="151"/>
      <c r="B154" s="184" t="s">
        <v>122</v>
      </c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82">
        <f t="shared" ref="M154:M161" si="123">SUM(K154,I154,G154,E154,C154)</f>
        <v>0</v>
      </c>
      <c r="N154" s="182">
        <f t="shared" ref="N154:N161" si="124">SUM(L154,J154,H154,F154,D154)</f>
        <v>0</v>
      </c>
      <c r="O154" s="182">
        <f t="shared" ref="O154:O161" si="125">SUM(M154:N154)</f>
        <v>0</v>
      </c>
      <c r="P154" s="179"/>
      <c r="Q154" s="179"/>
    </row>
    <row r="155" spans="1:17" x14ac:dyDescent="0.25">
      <c r="A155" s="151"/>
      <c r="B155" s="162" t="s">
        <v>123</v>
      </c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82">
        <f t="shared" si="123"/>
        <v>0</v>
      </c>
      <c r="N155" s="182">
        <f t="shared" si="124"/>
        <v>0</v>
      </c>
      <c r="O155" s="182">
        <f t="shared" si="125"/>
        <v>0</v>
      </c>
      <c r="P155" s="179"/>
      <c r="Q155" s="179"/>
    </row>
    <row r="156" spans="1:17" x14ac:dyDescent="0.25">
      <c r="A156" s="151"/>
      <c r="B156" s="184" t="s">
        <v>124</v>
      </c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82">
        <f t="shared" si="123"/>
        <v>0</v>
      </c>
      <c r="N156" s="182">
        <f t="shared" si="124"/>
        <v>0</v>
      </c>
      <c r="O156" s="182">
        <f t="shared" si="125"/>
        <v>0</v>
      </c>
      <c r="P156" s="179"/>
      <c r="Q156" s="179"/>
    </row>
    <row r="157" spans="1:17" x14ac:dyDescent="0.25">
      <c r="A157" s="151"/>
      <c r="B157" s="184" t="s">
        <v>125</v>
      </c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82">
        <f t="shared" si="123"/>
        <v>0</v>
      </c>
      <c r="N157" s="182">
        <f t="shared" si="124"/>
        <v>0</v>
      </c>
      <c r="O157" s="182">
        <f t="shared" si="125"/>
        <v>0</v>
      </c>
      <c r="P157" s="179"/>
      <c r="Q157" s="179"/>
    </row>
    <row r="158" spans="1:17" x14ac:dyDescent="0.25">
      <c r="A158" s="151"/>
      <c r="B158" s="184" t="s">
        <v>126</v>
      </c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82">
        <f t="shared" si="123"/>
        <v>0</v>
      </c>
      <c r="N158" s="182">
        <f t="shared" si="124"/>
        <v>0</v>
      </c>
      <c r="O158" s="182">
        <f t="shared" si="125"/>
        <v>0</v>
      </c>
      <c r="P158" s="179"/>
      <c r="Q158" s="179"/>
    </row>
    <row r="159" spans="1:17" x14ac:dyDescent="0.25">
      <c r="A159" s="151"/>
      <c r="B159" s="184" t="s">
        <v>127</v>
      </c>
      <c r="C159" s="77"/>
      <c r="D159" s="77"/>
      <c r="E159" s="77"/>
      <c r="F159" s="77"/>
      <c r="G159" s="77"/>
      <c r="H159" s="77"/>
      <c r="I159" s="77"/>
      <c r="J159" s="77">
        <v>1</v>
      </c>
      <c r="K159" s="77"/>
      <c r="L159" s="77"/>
      <c r="M159" s="182">
        <f t="shared" si="123"/>
        <v>0</v>
      </c>
      <c r="N159" s="182">
        <f t="shared" si="124"/>
        <v>1</v>
      </c>
      <c r="O159" s="182">
        <f t="shared" si="125"/>
        <v>1</v>
      </c>
      <c r="P159" s="179"/>
      <c r="Q159" s="179"/>
    </row>
    <row r="160" spans="1:17" x14ac:dyDescent="0.25">
      <c r="A160" s="151"/>
      <c r="B160" s="184" t="s">
        <v>128</v>
      </c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82">
        <f t="shared" si="123"/>
        <v>0</v>
      </c>
      <c r="N160" s="182">
        <f t="shared" si="124"/>
        <v>0</v>
      </c>
      <c r="O160" s="182">
        <f t="shared" si="125"/>
        <v>0</v>
      </c>
      <c r="P160" s="179"/>
      <c r="Q160" s="179"/>
    </row>
    <row r="161" spans="1:17" x14ac:dyDescent="0.25">
      <c r="A161" s="151"/>
      <c r="B161" s="184" t="s">
        <v>129</v>
      </c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82">
        <f t="shared" si="123"/>
        <v>0</v>
      </c>
      <c r="N161" s="182">
        <f t="shared" si="124"/>
        <v>0</v>
      </c>
      <c r="O161" s="182">
        <f t="shared" si="125"/>
        <v>0</v>
      </c>
      <c r="P161" s="177"/>
      <c r="Q161" s="177"/>
    </row>
    <row r="162" spans="1:17" x14ac:dyDescent="0.25">
      <c r="A162" s="151"/>
      <c r="B162" s="160"/>
      <c r="C162" s="183">
        <f>SUM(C153:C161)</f>
        <v>0</v>
      </c>
      <c r="D162" s="183">
        <f t="shared" ref="D162:L162" si="126">SUM(D153:D161)</f>
        <v>0</v>
      </c>
      <c r="E162" s="183">
        <f t="shared" si="126"/>
        <v>0</v>
      </c>
      <c r="F162" s="183">
        <f t="shared" si="126"/>
        <v>0</v>
      </c>
      <c r="G162" s="183">
        <f t="shared" si="126"/>
        <v>0</v>
      </c>
      <c r="H162" s="183">
        <f t="shared" si="126"/>
        <v>0</v>
      </c>
      <c r="I162" s="183">
        <f t="shared" si="126"/>
        <v>0</v>
      </c>
      <c r="J162" s="183">
        <f t="shared" si="126"/>
        <v>1</v>
      </c>
      <c r="K162" s="183">
        <f t="shared" si="126"/>
        <v>0</v>
      </c>
      <c r="L162" s="183">
        <f t="shared" si="126"/>
        <v>0</v>
      </c>
      <c r="M162" s="183">
        <f>SUM(K162,I162,G162,E162,C162)</f>
        <v>0</v>
      </c>
      <c r="N162" s="183">
        <f>SUM(L162,J162,H162,F162,D162)</f>
        <v>1</v>
      </c>
      <c r="O162" s="183">
        <f>SUM(M162:N162)</f>
        <v>1</v>
      </c>
      <c r="P162" s="160"/>
      <c r="Q162" s="160"/>
    </row>
    <row r="163" spans="1:17" x14ac:dyDescent="0.25">
      <c r="A163" s="151"/>
      <c r="B163" s="160"/>
      <c r="C163" s="346">
        <f>SUM(C162:D162)</f>
        <v>0</v>
      </c>
      <c r="D163" s="347"/>
      <c r="E163" s="346">
        <f t="shared" ref="E163" si="127">SUM(E162:F162)</f>
        <v>0</v>
      </c>
      <c r="F163" s="347"/>
      <c r="G163" s="346">
        <f t="shared" ref="G163" si="128">SUM(G162:H162)</f>
        <v>0</v>
      </c>
      <c r="H163" s="347"/>
      <c r="I163" s="346">
        <f t="shared" ref="I163" si="129">SUM(I162:J162)</f>
        <v>1</v>
      </c>
      <c r="J163" s="347"/>
      <c r="K163" s="346">
        <f t="shared" ref="K163" si="130">SUM(K162:L162)</f>
        <v>0</v>
      </c>
      <c r="L163" s="347"/>
      <c r="M163" s="346">
        <f t="shared" ref="M163" si="131">SUM(M162:N162)</f>
        <v>1</v>
      </c>
      <c r="N163" s="347"/>
      <c r="O163" s="160"/>
      <c r="P163" s="160"/>
      <c r="Q163" s="160"/>
    </row>
  </sheetData>
  <mergeCells count="52">
    <mergeCell ref="M163:N163"/>
    <mergeCell ref="E151:F151"/>
    <mergeCell ref="G151:H151"/>
    <mergeCell ref="I151:J151"/>
    <mergeCell ref="C150:L150"/>
    <mergeCell ref="C163:D163"/>
    <mergeCell ref="E163:F163"/>
    <mergeCell ref="G163:H163"/>
    <mergeCell ref="I163:J163"/>
    <mergeCell ref="K163:L163"/>
    <mergeCell ref="C138:L138"/>
    <mergeCell ref="K139:L139"/>
    <mergeCell ref="C151:D151"/>
    <mergeCell ref="M151:O151"/>
    <mergeCell ref="K151:L151"/>
    <mergeCell ref="G139:H139"/>
    <mergeCell ref="I139:J139"/>
    <mergeCell ref="M139:O139"/>
    <mergeCell ref="K147:L147"/>
    <mergeCell ref="M147:N147"/>
    <mergeCell ref="C147:D147"/>
    <mergeCell ref="C139:D139"/>
    <mergeCell ref="E139:F139"/>
    <mergeCell ref="E147:F147"/>
    <mergeCell ref="G147:H147"/>
    <mergeCell ref="I147:J147"/>
    <mergeCell ref="M135:N135"/>
    <mergeCell ref="C135:D135"/>
    <mergeCell ref="E135:F135"/>
    <mergeCell ref="G135:H135"/>
    <mergeCell ref="I135:J135"/>
    <mergeCell ref="K135:L135"/>
    <mergeCell ref="C8:L8"/>
    <mergeCell ref="G9:H9"/>
    <mergeCell ref="I9:J9"/>
    <mergeCell ref="K9:L9"/>
    <mergeCell ref="K20:L20"/>
    <mergeCell ref="C23:L23"/>
    <mergeCell ref="C24:D24"/>
    <mergeCell ref="E24:F24"/>
    <mergeCell ref="M9:O9"/>
    <mergeCell ref="C9:D9"/>
    <mergeCell ref="E9:F9"/>
    <mergeCell ref="M20:N20"/>
    <mergeCell ref="M24:O24"/>
    <mergeCell ref="G24:H24"/>
    <mergeCell ref="I24:J24"/>
    <mergeCell ref="K24:L24"/>
    <mergeCell ref="C20:D20"/>
    <mergeCell ref="E20:F20"/>
    <mergeCell ref="G20:H20"/>
    <mergeCell ref="I20:J20"/>
  </mergeCells>
  <phoneticPr fontId="2" type="noConversion"/>
  <pageMargins left="0.7" right="0.7" top="0.75" bottom="0.75" header="0.3" footer="0.3"/>
  <pageSetup paperSize="9" orientation="portrait" horizontalDpi="300" verticalDpi="300" r:id="rId1"/>
  <ignoredErrors>
    <ignoredError sqref="M11:O18 C19:O19 C20:N20 M26:O134 M141:O146 C146:L146 C147:N147 M153:O161 O162 M162:N162 C163:N163 C162:L162" unlocked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6:Q150"/>
  <sheetViews>
    <sheetView topLeftCell="A21" zoomScale="110" zoomScaleNormal="110" workbookViewId="0">
      <selection activeCell="R13" sqref="R13"/>
    </sheetView>
  </sheetViews>
  <sheetFormatPr baseColWidth="10" defaultRowHeight="15" outlineLevelRow="1" x14ac:dyDescent="0.25"/>
  <cols>
    <col min="1" max="1" width="8.5703125" style="160" customWidth="1"/>
    <col min="2" max="2" width="30.28515625" style="160" customWidth="1"/>
    <col min="3" max="15" width="6.85546875" style="160" customWidth="1"/>
    <col min="16" max="16384" width="11.42578125" style="160"/>
  </cols>
  <sheetData>
    <row r="6" spans="2:17" x14ac:dyDescent="0.25">
      <c r="B6" s="262" t="s">
        <v>267</v>
      </c>
      <c r="C6" s="14"/>
      <c r="D6" s="388" t="s">
        <v>63</v>
      </c>
      <c r="E6" s="388"/>
      <c r="F6" s="388"/>
      <c r="G6" s="388"/>
      <c r="H6" s="388"/>
      <c r="I6" s="388"/>
      <c r="J6" s="388"/>
      <c r="K6" s="388"/>
    </row>
    <row r="8" spans="2:17" s="13" customFormat="1" x14ac:dyDescent="0.25">
      <c r="B8" s="17"/>
      <c r="C8" s="396" t="s">
        <v>64</v>
      </c>
      <c r="D8" s="397"/>
      <c r="E8" s="397"/>
      <c r="F8" s="397"/>
      <c r="G8" s="397"/>
      <c r="H8" s="397"/>
      <c r="I8" s="397"/>
      <c r="J8" s="397"/>
      <c r="K8" s="397"/>
      <c r="L8" s="398"/>
      <c r="M8" s="14"/>
      <c r="N8" s="15"/>
      <c r="O8" s="16"/>
      <c r="P8" s="16"/>
      <c r="Q8" s="15"/>
    </row>
    <row r="9" spans="2:17" s="13" customFormat="1" x14ac:dyDescent="0.25">
      <c r="B9" s="14"/>
      <c r="C9" s="396" t="s">
        <v>76</v>
      </c>
      <c r="D9" s="398"/>
      <c r="E9" s="396" t="s">
        <v>77</v>
      </c>
      <c r="F9" s="398"/>
      <c r="G9" s="396" t="s">
        <v>78</v>
      </c>
      <c r="H9" s="398"/>
      <c r="I9" s="388" t="s">
        <v>79</v>
      </c>
      <c r="J9" s="388"/>
      <c r="K9" s="388" t="s">
        <v>0</v>
      </c>
      <c r="L9" s="388"/>
      <c r="M9" s="388" t="s">
        <v>42</v>
      </c>
      <c r="N9" s="388"/>
      <c r="O9" s="388"/>
      <c r="P9" s="16"/>
      <c r="Q9" s="15"/>
    </row>
    <row r="10" spans="2:17" s="13" customFormat="1" x14ac:dyDescent="0.25">
      <c r="B10" s="262" t="s">
        <v>11</v>
      </c>
      <c r="C10" s="18" t="s">
        <v>2</v>
      </c>
      <c r="D10" s="270" t="s">
        <v>3</v>
      </c>
      <c r="E10" s="18" t="s">
        <v>2</v>
      </c>
      <c r="F10" s="270" t="s">
        <v>3</v>
      </c>
      <c r="G10" s="18" t="s">
        <v>2</v>
      </c>
      <c r="H10" s="270" t="s">
        <v>3</v>
      </c>
      <c r="I10" s="18" t="s">
        <v>2</v>
      </c>
      <c r="J10" s="270" t="s">
        <v>3</v>
      </c>
      <c r="K10" s="18" t="s">
        <v>2</v>
      </c>
      <c r="L10" s="270" t="s">
        <v>3</v>
      </c>
      <c r="M10" s="87" t="s">
        <v>2</v>
      </c>
      <c r="N10" s="88" t="s">
        <v>3</v>
      </c>
      <c r="O10" s="88" t="s">
        <v>7</v>
      </c>
      <c r="P10" s="16"/>
      <c r="Q10" s="15"/>
    </row>
    <row r="11" spans="2:17" s="13" customFormat="1" x14ac:dyDescent="0.25">
      <c r="B11" s="19" t="s">
        <v>137</v>
      </c>
      <c r="C11" s="19">
        <v>473</v>
      </c>
      <c r="D11" s="19">
        <v>444</v>
      </c>
      <c r="E11" s="19">
        <v>0</v>
      </c>
      <c r="F11" s="19">
        <v>0</v>
      </c>
      <c r="G11" s="19">
        <v>0</v>
      </c>
      <c r="H11" s="19">
        <v>0</v>
      </c>
      <c r="I11" s="19">
        <v>0</v>
      </c>
      <c r="J11" s="158">
        <v>0</v>
      </c>
      <c r="K11" s="158">
        <v>0</v>
      </c>
      <c r="L11" s="158">
        <v>0</v>
      </c>
      <c r="M11" s="257">
        <f>SUM(K11,I11,G11,E11,C11)</f>
        <v>473</v>
      </c>
      <c r="N11" s="257">
        <f>SUM(L11,J11,H11,F11,D11)</f>
        <v>444</v>
      </c>
      <c r="O11" s="257">
        <f>SUM(M11:N11)</f>
        <v>917</v>
      </c>
      <c r="P11" s="16"/>
      <c r="Q11" s="15"/>
    </row>
    <row r="12" spans="2:17" s="13" customFormat="1" x14ac:dyDescent="0.25">
      <c r="B12" s="19" t="s">
        <v>138</v>
      </c>
      <c r="C12" s="19">
        <v>0</v>
      </c>
      <c r="D12" s="19">
        <v>0</v>
      </c>
      <c r="E12" s="19">
        <v>173</v>
      </c>
      <c r="F12" s="19">
        <v>115</v>
      </c>
      <c r="G12" s="19">
        <v>0</v>
      </c>
      <c r="H12" s="19">
        <v>3</v>
      </c>
      <c r="I12" s="19">
        <v>0</v>
      </c>
      <c r="J12" s="158">
        <v>0</v>
      </c>
      <c r="K12" s="158">
        <v>0</v>
      </c>
      <c r="L12" s="158">
        <v>0</v>
      </c>
      <c r="M12" s="257">
        <f>SUM(K12,I12,G12,E12,C12)</f>
        <v>173</v>
      </c>
      <c r="N12" s="257">
        <f>SUM(L12,J12,H12,F12,D12)</f>
        <v>118</v>
      </c>
      <c r="O12" s="257">
        <f t="shared" ref="O12:O18" si="0">SUM(M12:N12)</f>
        <v>291</v>
      </c>
      <c r="P12" s="16"/>
      <c r="Q12" s="15"/>
    </row>
    <row r="13" spans="2:17" s="13" customFormat="1" x14ac:dyDescent="0.25">
      <c r="B13" s="19" t="s">
        <v>139</v>
      </c>
      <c r="C13" s="19">
        <v>0</v>
      </c>
      <c r="D13" s="19">
        <v>0</v>
      </c>
      <c r="E13" s="19">
        <v>13</v>
      </c>
      <c r="F13" s="19">
        <v>16</v>
      </c>
      <c r="G13" s="19">
        <v>94</v>
      </c>
      <c r="H13" s="19">
        <v>67</v>
      </c>
      <c r="I13" s="19">
        <v>10</v>
      </c>
      <c r="J13" s="19">
        <v>5</v>
      </c>
      <c r="K13" s="19">
        <v>0</v>
      </c>
      <c r="L13" s="19">
        <v>0</v>
      </c>
      <c r="M13" s="257">
        <f t="shared" ref="M13:N18" si="1">SUM(K13,I13,G13,E13,C13)</f>
        <v>117</v>
      </c>
      <c r="N13" s="257">
        <f t="shared" si="1"/>
        <v>88</v>
      </c>
      <c r="O13" s="257">
        <f t="shared" si="0"/>
        <v>205</v>
      </c>
      <c r="P13" s="16"/>
      <c r="Q13" s="15"/>
    </row>
    <row r="14" spans="2:17" s="13" customFormat="1" x14ac:dyDescent="0.25">
      <c r="B14" s="19" t="s">
        <v>140</v>
      </c>
      <c r="C14" s="19"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v>0</v>
      </c>
      <c r="J14" s="19">
        <v>21</v>
      </c>
      <c r="K14" s="19">
        <v>194</v>
      </c>
      <c r="L14" s="19">
        <v>297</v>
      </c>
      <c r="M14" s="257">
        <f t="shared" si="1"/>
        <v>194</v>
      </c>
      <c r="N14" s="257">
        <f t="shared" si="1"/>
        <v>318</v>
      </c>
      <c r="O14" s="257">
        <f t="shared" si="0"/>
        <v>512</v>
      </c>
      <c r="P14" s="16"/>
      <c r="Q14" s="15"/>
    </row>
    <row r="15" spans="2:17" s="13" customFormat="1" x14ac:dyDescent="0.25">
      <c r="B15" s="19" t="s">
        <v>141</v>
      </c>
      <c r="C15" s="19">
        <v>160</v>
      </c>
      <c r="D15" s="19">
        <v>192</v>
      </c>
      <c r="E15" s="19">
        <v>313</v>
      </c>
      <c r="F15" s="19">
        <v>322</v>
      </c>
      <c r="G15" s="19">
        <v>24</v>
      </c>
      <c r="H15" s="19">
        <v>37</v>
      </c>
      <c r="I15" s="19">
        <v>69</v>
      </c>
      <c r="J15" s="19">
        <v>97</v>
      </c>
      <c r="K15" s="19">
        <v>0</v>
      </c>
      <c r="L15" s="19">
        <v>15</v>
      </c>
      <c r="M15" s="257">
        <f t="shared" si="1"/>
        <v>566</v>
      </c>
      <c r="N15" s="257">
        <f t="shared" si="1"/>
        <v>663</v>
      </c>
      <c r="O15" s="257">
        <f>SUM(M15:N15)</f>
        <v>1229</v>
      </c>
      <c r="P15" s="16"/>
      <c r="Q15" s="15"/>
    </row>
    <row r="16" spans="2:17" s="13" customFormat="1" x14ac:dyDescent="0.25">
      <c r="B16" s="19" t="s">
        <v>142</v>
      </c>
      <c r="C16" s="19">
        <v>1</v>
      </c>
      <c r="D16" s="19">
        <v>0</v>
      </c>
      <c r="E16" s="19">
        <v>18</v>
      </c>
      <c r="F16" s="19">
        <v>14</v>
      </c>
      <c r="G16" s="19">
        <v>19</v>
      </c>
      <c r="H16" s="19">
        <v>12</v>
      </c>
      <c r="I16" s="19">
        <v>98</v>
      </c>
      <c r="J16" s="19">
        <v>34</v>
      </c>
      <c r="K16" s="19">
        <v>15</v>
      </c>
      <c r="L16" s="19">
        <v>11</v>
      </c>
      <c r="M16" s="257">
        <f t="shared" si="1"/>
        <v>151</v>
      </c>
      <c r="N16" s="257">
        <f t="shared" si="1"/>
        <v>71</v>
      </c>
      <c r="O16" s="257">
        <f t="shared" si="0"/>
        <v>222</v>
      </c>
      <c r="P16" s="16"/>
      <c r="Q16" s="15"/>
    </row>
    <row r="17" spans="2:17" s="13" customFormat="1" x14ac:dyDescent="0.25">
      <c r="B17" s="19" t="s">
        <v>268</v>
      </c>
      <c r="C17" s="19">
        <v>2</v>
      </c>
      <c r="D17" s="19">
        <v>4</v>
      </c>
      <c r="E17" s="19">
        <v>12</v>
      </c>
      <c r="F17" s="19">
        <v>13</v>
      </c>
      <c r="G17" s="19">
        <v>5</v>
      </c>
      <c r="H17" s="19">
        <v>9</v>
      </c>
      <c r="I17" s="19">
        <v>2</v>
      </c>
      <c r="J17" s="19">
        <v>3</v>
      </c>
      <c r="K17" s="19">
        <v>0</v>
      </c>
      <c r="L17" s="19">
        <v>0</v>
      </c>
      <c r="M17" s="257">
        <f t="shared" si="1"/>
        <v>21</v>
      </c>
      <c r="N17" s="257">
        <f t="shared" si="1"/>
        <v>29</v>
      </c>
      <c r="O17" s="257">
        <f t="shared" si="0"/>
        <v>50</v>
      </c>
      <c r="P17" s="16"/>
      <c r="Q17" s="15"/>
    </row>
    <row r="18" spans="2:17" s="13" customFormat="1" x14ac:dyDescent="0.25">
      <c r="B18" s="263" t="s">
        <v>143</v>
      </c>
      <c r="C18" s="263">
        <f>SUM(C11,C12,C13,C14,C15,C16,C17)</f>
        <v>636</v>
      </c>
      <c r="D18" s="263">
        <f t="shared" ref="D18:L18" si="2">SUM(D11,D12,D13,D14,D15,D16,D17)</f>
        <v>640</v>
      </c>
      <c r="E18" s="263">
        <f t="shared" si="2"/>
        <v>529</v>
      </c>
      <c r="F18" s="263">
        <f>SUM(F11,F12,F13,F14,F15,F16,F17)</f>
        <v>480</v>
      </c>
      <c r="G18" s="263">
        <f t="shared" si="2"/>
        <v>142</v>
      </c>
      <c r="H18" s="263">
        <f t="shared" si="2"/>
        <v>128</v>
      </c>
      <c r="I18" s="263">
        <f t="shared" si="2"/>
        <v>179</v>
      </c>
      <c r="J18" s="263">
        <f t="shared" si="2"/>
        <v>160</v>
      </c>
      <c r="K18" s="263">
        <f t="shared" si="2"/>
        <v>209</v>
      </c>
      <c r="L18" s="263">
        <f t="shared" si="2"/>
        <v>323</v>
      </c>
      <c r="M18" s="307">
        <f t="shared" si="1"/>
        <v>1695</v>
      </c>
      <c r="N18" s="307">
        <f t="shared" si="1"/>
        <v>1731</v>
      </c>
      <c r="O18" s="307">
        <f t="shared" si="0"/>
        <v>3426</v>
      </c>
      <c r="P18" s="16"/>
      <c r="Q18" s="15"/>
    </row>
    <row r="19" spans="2:17" s="13" customFormat="1" x14ac:dyDescent="0.25">
      <c r="B19" s="14"/>
      <c r="C19" s="393">
        <f>SUM(C18:D18)</f>
        <v>1276</v>
      </c>
      <c r="D19" s="394"/>
      <c r="E19" s="393">
        <f t="shared" ref="E19" si="3">SUM(E18:F18)</f>
        <v>1009</v>
      </c>
      <c r="F19" s="394"/>
      <c r="G19" s="393">
        <f t="shared" ref="G19" si="4">SUM(G18:H18)</f>
        <v>270</v>
      </c>
      <c r="H19" s="394"/>
      <c r="I19" s="393">
        <f t="shared" ref="I19" si="5">SUM(I18:J18)</f>
        <v>339</v>
      </c>
      <c r="J19" s="394"/>
      <c r="K19" s="393">
        <f t="shared" ref="K19" si="6">SUM(K18:L18)</f>
        <v>532</v>
      </c>
      <c r="L19" s="394"/>
      <c r="M19" s="393">
        <f t="shared" ref="M19" si="7">SUM(M18:N18)</f>
        <v>3426</v>
      </c>
      <c r="N19" s="394"/>
      <c r="O19" s="115"/>
      <c r="P19" s="16"/>
      <c r="Q19" s="15"/>
    </row>
    <row r="20" spans="2:17" s="13" customFormat="1" x14ac:dyDescent="0.25">
      <c r="B20" s="14"/>
      <c r="C20" s="14"/>
      <c r="D20" s="14"/>
      <c r="E20" s="14"/>
      <c r="F20" s="14"/>
      <c r="G20" s="14"/>
      <c r="H20" s="14"/>
      <c r="I20" s="14"/>
      <c r="J20" s="15"/>
      <c r="K20" s="15"/>
      <c r="L20" s="15"/>
      <c r="M20" s="14"/>
      <c r="N20" s="15"/>
      <c r="O20" s="16"/>
      <c r="P20" s="16"/>
      <c r="Q20" s="15"/>
    </row>
    <row r="21" spans="2:17" s="13" customFormat="1" x14ac:dyDescent="0.25">
      <c r="B21" s="14"/>
      <c r="C21" s="14"/>
      <c r="D21" s="14"/>
      <c r="E21" s="14"/>
      <c r="F21" s="14"/>
      <c r="G21" s="14"/>
      <c r="H21" s="14"/>
      <c r="I21" s="14"/>
      <c r="J21" s="15"/>
      <c r="K21" s="15"/>
      <c r="L21" s="15"/>
      <c r="M21" s="14"/>
      <c r="N21" s="15"/>
      <c r="O21" s="16"/>
      <c r="P21" s="16"/>
      <c r="Q21" s="15"/>
    </row>
    <row r="22" spans="2:17" s="13" customFormat="1" x14ac:dyDescent="0.25">
      <c r="D22" s="389" t="s">
        <v>132</v>
      </c>
      <c r="E22" s="390"/>
      <c r="F22" s="390"/>
      <c r="G22" s="390"/>
      <c r="H22" s="390"/>
      <c r="I22" s="390"/>
      <c r="J22" s="390"/>
      <c r="K22" s="390"/>
      <c r="L22" s="390"/>
      <c r="M22" s="391"/>
    </row>
    <row r="23" spans="2:17" s="13" customFormat="1" x14ac:dyDescent="0.25">
      <c r="B23" s="395" t="s">
        <v>51</v>
      </c>
      <c r="C23" s="395"/>
      <c r="D23" s="389" t="s">
        <v>76</v>
      </c>
      <c r="E23" s="391"/>
      <c r="F23" s="389" t="s">
        <v>77</v>
      </c>
      <c r="G23" s="391"/>
      <c r="H23" s="389" t="s">
        <v>78</v>
      </c>
      <c r="I23" s="391"/>
      <c r="J23" s="392" t="s">
        <v>79</v>
      </c>
      <c r="K23" s="392"/>
      <c r="L23" s="392" t="s">
        <v>0</v>
      </c>
      <c r="M23" s="392"/>
      <c r="N23" s="392" t="s">
        <v>42</v>
      </c>
      <c r="O23" s="392"/>
      <c r="P23" s="392"/>
    </row>
    <row r="24" spans="2:17" s="13" customFormat="1" x14ac:dyDescent="0.25">
      <c r="B24" s="395"/>
      <c r="C24" s="395"/>
      <c r="D24" s="119" t="s">
        <v>2</v>
      </c>
      <c r="E24" s="120" t="s">
        <v>3</v>
      </c>
      <c r="F24" s="119" t="s">
        <v>2</v>
      </c>
      <c r="G24" s="120" t="s">
        <v>3</v>
      </c>
      <c r="H24" s="119" t="s">
        <v>2</v>
      </c>
      <c r="I24" s="120" t="s">
        <v>3</v>
      </c>
      <c r="J24" s="119" t="s">
        <v>2</v>
      </c>
      <c r="K24" s="120" t="s">
        <v>3</v>
      </c>
      <c r="L24" s="119" t="s">
        <v>2</v>
      </c>
      <c r="M24" s="120" t="s">
        <v>3</v>
      </c>
      <c r="N24" s="121" t="s">
        <v>2</v>
      </c>
      <c r="O24" s="122" t="s">
        <v>3</v>
      </c>
      <c r="P24" s="122" t="s">
        <v>7</v>
      </c>
    </row>
    <row r="25" spans="2:17" s="13" customFormat="1" x14ac:dyDescent="0.25">
      <c r="B25" s="384" t="s">
        <v>52</v>
      </c>
      <c r="C25" s="384"/>
      <c r="D25" s="158">
        <f>SUM(D26:D32)</f>
        <v>95</v>
      </c>
      <c r="E25" s="158">
        <f t="shared" ref="E25:M25" si="8">SUM(E26:E32)</f>
        <v>105</v>
      </c>
      <c r="F25" s="158">
        <f t="shared" si="8"/>
        <v>63</v>
      </c>
      <c r="G25" s="158">
        <f t="shared" si="8"/>
        <v>37</v>
      </c>
      <c r="H25" s="158">
        <f t="shared" si="8"/>
        <v>15</v>
      </c>
      <c r="I25" s="158">
        <f t="shared" si="8"/>
        <v>7</v>
      </c>
      <c r="J25" s="158">
        <f t="shared" si="8"/>
        <v>2</v>
      </c>
      <c r="K25" s="158">
        <f t="shared" si="8"/>
        <v>3</v>
      </c>
      <c r="L25" s="158">
        <f t="shared" si="8"/>
        <v>44</v>
      </c>
      <c r="M25" s="158">
        <f t="shared" si="8"/>
        <v>83</v>
      </c>
      <c r="N25" s="257">
        <f>SUM(L25,J25,H25,F25,D25)</f>
        <v>219</v>
      </c>
      <c r="O25" s="257">
        <f>SUM(M25,K25,I25,G25,E25)</f>
        <v>235</v>
      </c>
      <c r="P25" s="257">
        <f>SUM(N25:O25)</f>
        <v>454</v>
      </c>
    </row>
    <row r="26" spans="2:17" s="13" customFormat="1" hidden="1" outlineLevel="1" x14ac:dyDescent="0.25">
      <c r="B26" s="378" t="s">
        <v>144</v>
      </c>
      <c r="C26" s="378"/>
      <c r="D26" s="18">
        <v>95</v>
      </c>
      <c r="E26" s="18">
        <v>105</v>
      </c>
      <c r="F26" s="18"/>
      <c r="G26" s="18"/>
      <c r="H26" s="18"/>
      <c r="I26" s="18"/>
      <c r="J26" s="18"/>
      <c r="K26" s="18"/>
      <c r="L26" s="18"/>
      <c r="M26" s="18"/>
      <c r="N26" s="262">
        <f t="shared" ref="N26:O98" si="9">SUM(L26,J26,H26,F26,D26)</f>
        <v>95</v>
      </c>
      <c r="O26" s="262">
        <f t="shared" si="9"/>
        <v>105</v>
      </c>
      <c r="P26" s="262">
        <f t="shared" ref="P26:P98" si="10">SUM(N26:O26)</f>
        <v>200</v>
      </c>
    </row>
    <row r="27" spans="2:17" s="13" customFormat="1" hidden="1" outlineLevel="1" x14ac:dyDescent="0.25">
      <c r="B27" s="378" t="s">
        <v>145</v>
      </c>
      <c r="C27" s="378"/>
      <c r="D27" s="18"/>
      <c r="E27" s="18"/>
      <c r="F27" s="18">
        <v>48</v>
      </c>
      <c r="G27" s="18">
        <v>18</v>
      </c>
      <c r="H27" s="18">
        <v>0</v>
      </c>
      <c r="I27" s="18">
        <v>0</v>
      </c>
      <c r="J27" s="18"/>
      <c r="K27" s="18"/>
      <c r="L27" s="18"/>
      <c r="M27" s="18"/>
      <c r="N27" s="262">
        <f t="shared" si="9"/>
        <v>48</v>
      </c>
      <c r="O27" s="262">
        <f t="shared" si="9"/>
        <v>18</v>
      </c>
      <c r="P27" s="262">
        <f t="shared" si="10"/>
        <v>66</v>
      </c>
    </row>
    <row r="28" spans="2:17" s="13" customFormat="1" hidden="1" outlineLevel="1" x14ac:dyDescent="0.25">
      <c r="B28" s="378" t="s">
        <v>146</v>
      </c>
      <c r="C28" s="378"/>
      <c r="D28" s="18"/>
      <c r="E28" s="18"/>
      <c r="F28" s="18">
        <v>0</v>
      </c>
      <c r="G28" s="18">
        <v>4</v>
      </c>
      <c r="H28" s="18">
        <v>15</v>
      </c>
      <c r="I28" s="18">
        <v>7</v>
      </c>
      <c r="J28" s="18">
        <v>2</v>
      </c>
      <c r="K28" s="18">
        <v>3</v>
      </c>
      <c r="L28" s="18"/>
      <c r="M28" s="18"/>
      <c r="N28" s="262">
        <f t="shared" si="9"/>
        <v>17</v>
      </c>
      <c r="O28" s="262">
        <f t="shared" si="9"/>
        <v>14</v>
      </c>
      <c r="P28" s="262">
        <f t="shared" si="10"/>
        <v>31</v>
      </c>
    </row>
    <row r="29" spans="2:17" s="13" customFormat="1" hidden="1" outlineLevel="1" x14ac:dyDescent="0.25">
      <c r="B29" s="378" t="s">
        <v>147</v>
      </c>
      <c r="C29" s="378"/>
      <c r="D29" s="18"/>
      <c r="E29" s="18"/>
      <c r="F29" s="18"/>
      <c r="G29" s="18"/>
      <c r="H29" s="18"/>
      <c r="I29" s="18"/>
      <c r="J29" s="18">
        <v>0</v>
      </c>
      <c r="K29" s="18">
        <v>0</v>
      </c>
      <c r="L29" s="18">
        <v>44</v>
      </c>
      <c r="M29" s="18">
        <v>83</v>
      </c>
      <c r="N29" s="262">
        <f t="shared" si="9"/>
        <v>44</v>
      </c>
      <c r="O29" s="262">
        <f t="shared" si="9"/>
        <v>83</v>
      </c>
      <c r="P29" s="262">
        <f t="shared" si="10"/>
        <v>127</v>
      </c>
    </row>
    <row r="30" spans="2:17" s="13" customFormat="1" hidden="1" outlineLevel="1" x14ac:dyDescent="0.25">
      <c r="B30" s="378" t="s">
        <v>148</v>
      </c>
      <c r="C30" s="378"/>
      <c r="D30" s="18">
        <v>0</v>
      </c>
      <c r="E30" s="18">
        <v>0</v>
      </c>
      <c r="F30" s="18">
        <v>15</v>
      </c>
      <c r="G30" s="18">
        <v>15</v>
      </c>
      <c r="H30" s="18">
        <v>0</v>
      </c>
      <c r="I30" s="18">
        <v>0</v>
      </c>
      <c r="J30" s="18">
        <v>0</v>
      </c>
      <c r="K30" s="18">
        <v>0</v>
      </c>
      <c r="L30" s="18">
        <v>0</v>
      </c>
      <c r="M30" s="18">
        <v>0</v>
      </c>
      <c r="N30" s="262">
        <f t="shared" si="9"/>
        <v>15</v>
      </c>
      <c r="O30" s="262">
        <f t="shared" si="9"/>
        <v>15</v>
      </c>
      <c r="P30" s="262">
        <f t="shared" si="10"/>
        <v>30</v>
      </c>
    </row>
    <row r="31" spans="2:17" s="13" customFormat="1" hidden="1" outlineLevel="1" x14ac:dyDescent="0.25">
      <c r="B31" s="378" t="s">
        <v>149</v>
      </c>
      <c r="C31" s="37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262">
        <f t="shared" si="9"/>
        <v>0</v>
      </c>
      <c r="O31" s="262">
        <f t="shared" si="9"/>
        <v>0</v>
      </c>
      <c r="P31" s="262">
        <f t="shared" si="10"/>
        <v>0</v>
      </c>
    </row>
    <row r="32" spans="2:17" s="13" customFormat="1" hidden="1" outlineLevel="1" x14ac:dyDescent="0.25">
      <c r="B32" s="378" t="s">
        <v>268</v>
      </c>
      <c r="C32" s="37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262">
        <f t="shared" si="9"/>
        <v>0</v>
      </c>
      <c r="O32" s="262">
        <f t="shared" si="9"/>
        <v>0</v>
      </c>
      <c r="P32" s="262">
        <f t="shared" si="10"/>
        <v>0</v>
      </c>
    </row>
    <row r="33" spans="2:16" s="13" customFormat="1" collapsed="1" x14ac:dyDescent="0.25">
      <c r="B33" s="384" t="s">
        <v>55</v>
      </c>
      <c r="C33" s="384"/>
      <c r="D33" s="158">
        <f>SUM(D34:D40)</f>
        <v>0</v>
      </c>
      <c r="E33" s="158">
        <f t="shared" ref="E33:M33" si="11">SUM(E34:E40)</f>
        <v>0</v>
      </c>
      <c r="F33" s="158">
        <f t="shared" si="11"/>
        <v>30</v>
      </c>
      <c r="G33" s="158">
        <f t="shared" si="11"/>
        <v>25</v>
      </c>
      <c r="H33" s="158">
        <f t="shared" si="11"/>
        <v>0</v>
      </c>
      <c r="I33" s="158">
        <f t="shared" si="11"/>
        <v>0</v>
      </c>
      <c r="J33" s="158">
        <f t="shared" si="11"/>
        <v>0</v>
      </c>
      <c r="K33" s="158">
        <f t="shared" si="11"/>
        <v>0</v>
      </c>
      <c r="L33" s="158">
        <f t="shared" si="11"/>
        <v>0</v>
      </c>
      <c r="M33" s="158">
        <f t="shared" si="11"/>
        <v>0</v>
      </c>
      <c r="N33" s="257">
        <f t="shared" si="9"/>
        <v>30</v>
      </c>
      <c r="O33" s="257">
        <f t="shared" si="9"/>
        <v>25</v>
      </c>
      <c r="P33" s="257">
        <f t="shared" si="10"/>
        <v>55</v>
      </c>
    </row>
    <row r="34" spans="2:16" s="13" customFormat="1" hidden="1" outlineLevel="1" x14ac:dyDescent="0.25">
      <c r="B34" s="378" t="s">
        <v>144</v>
      </c>
      <c r="C34" s="37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262">
        <f t="shared" si="9"/>
        <v>0</v>
      </c>
      <c r="O34" s="262">
        <f t="shared" si="9"/>
        <v>0</v>
      </c>
      <c r="P34" s="262">
        <f t="shared" si="10"/>
        <v>0</v>
      </c>
    </row>
    <row r="35" spans="2:16" s="13" customFormat="1" hidden="1" outlineLevel="1" x14ac:dyDescent="0.25">
      <c r="B35" s="378" t="s">
        <v>145</v>
      </c>
      <c r="C35" s="37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262">
        <f>SUM(L35,J35,H35,F35,D35)</f>
        <v>0</v>
      </c>
      <c r="O35" s="262">
        <f t="shared" si="9"/>
        <v>0</v>
      </c>
      <c r="P35" s="262">
        <f t="shared" si="10"/>
        <v>0</v>
      </c>
    </row>
    <row r="36" spans="2:16" s="13" customFormat="1" hidden="1" outlineLevel="1" x14ac:dyDescent="0.25">
      <c r="B36" s="378" t="s">
        <v>146</v>
      </c>
      <c r="C36" s="37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262">
        <f t="shared" si="9"/>
        <v>0</v>
      </c>
      <c r="O36" s="262">
        <f t="shared" si="9"/>
        <v>0</v>
      </c>
      <c r="P36" s="262">
        <f t="shared" si="10"/>
        <v>0</v>
      </c>
    </row>
    <row r="37" spans="2:16" s="13" customFormat="1" hidden="1" outlineLevel="1" x14ac:dyDescent="0.25">
      <c r="B37" s="378" t="s">
        <v>147</v>
      </c>
      <c r="C37" s="37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262">
        <f t="shared" si="9"/>
        <v>0</v>
      </c>
      <c r="O37" s="262">
        <f t="shared" si="9"/>
        <v>0</v>
      </c>
      <c r="P37" s="262">
        <f t="shared" si="10"/>
        <v>0</v>
      </c>
    </row>
    <row r="38" spans="2:16" s="13" customFormat="1" hidden="1" outlineLevel="1" x14ac:dyDescent="0.25">
      <c r="B38" s="378" t="s">
        <v>150</v>
      </c>
      <c r="C38" s="378"/>
      <c r="D38" s="18">
        <v>0</v>
      </c>
      <c r="E38" s="18">
        <v>0</v>
      </c>
      <c r="F38" s="18">
        <v>30</v>
      </c>
      <c r="G38" s="18">
        <v>25</v>
      </c>
      <c r="H38" s="18">
        <v>0</v>
      </c>
      <c r="I38" s="18">
        <v>0</v>
      </c>
      <c r="J38" s="18">
        <v>0</v>
      </c>
      <c r="K38" s="18">
        <v>0</v>
      </c>
      <c r="L38" s="18">
        <v>0</v>
      </c>
      <c r="M38" s="18">
        <v>0</v>
      </c>
      <c r="N38" s="262">
        <f t="shared" si="9"/>
        <v>30</v>
      </c>
      <c r="O38" s="262">
        <f t="shared" si="9"/>
        <v>25</v>
      </c>
      <c r="P38" s="262">
        <f t="shared" si="10"/>
        <v>55</v>
      </c>
    </row>
    <row r="39" spans="2:16" s="13" customFormat="1" hidden="1" outlineLevel="1" x14ac:dyDescent="0.25">
      <c r="B39" s="378" t="s">
        <v>149</v>
      </c>
      <c r="C39" s="37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262">
        <f t="shared" si="9"/>
        <v>0</v>
      </c>
      <c r="O39" s="262">
        <f t="shared" si="9"/>
        <v>0</v>
      </c>
      <c r="P39" s="262">
        <f t="shared" si="10"/>
        <v>0</v>
      </c>
    </row>
    <row r="40" spans="2:16" s="13" customFormat="1" hidden="1" outlineLevel="1" x14ac:dyDescent="0.25">
      <c r="B40" s="378" t="s">
        <v>268</v>
      </c>
      <c r="C40" s="37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262">
        <f t="shared" si="9"/>
        <v>0</v>
      </c>
      <c r="O40" s="262">
        <f t="shared" si="9"/>
        <v>0</v>
      </c>
      <c r="P40" s="262">
        <f t="shared" si="10"/>
        <v>0</v>
      </c>
    </row>
    <row r="41" spans="2:16" s="13" customFormat="1" collapsed="1" x14ac:dyDescent="0.25">
      <c r="B41" s="384" t="s">
        <v>4</v>
      </c>
      <c r="C41" s="384"/>
      <c r="D41" s="158">
        <f>SUM(D42:D48)</f>
        <v>80</v>
      </c>
      <c r="E41" s="158">
        <f t="shared" ref="E41:M41" si="12">SUM(E42:E48)</f>
        <v>66</v>
      </c>
      <c r="F41" s="158">
        <f t="shared" si="12"/>
        <v>25</v>
      </c>
      <c r="G41" s="158">
        <f t="shared" si="12"/>
        <v>36</v>
      </c>
      <c r="H41" s="158">
        <f t="shared" si="12"/>
        <v>31</v>
      </c>
      <c r="I41" s="158">
        <f t="shared" si="12"/>
        <v>24</v>
      </c>
      <c r="J41" s="158">
        <f t="shared" si="12"/>
        <v>51</v>
      </c>
      <c r="K41" s="158">
        <f t="shared" si="12"/>
        <v>33</v>
      </c>
      <c r="L41" s="158">
        <f t="shared" si="12"/>
        <v>14</v>
      </c>
      <c r="M41" s="158">
        <f t="shared" si="12"/>
        <v>42</v>
      </c>
      <c r="N41" s="257">
        <f t="shared" si="9"/>
        <v>201</v>
      </c>
      <c r="O41" s="257">
        <f t="shared" si="9"/>
        <v>201</v>
      </c>
      <c r="P41" s="257">
        <f t="shared" si="10"/>
        <v>402</v>
      </c>
    </row>
    <row r="42" spans="2:16" s="13" customFormat="1" hidden="1" outlineLevel="1" x14ac:dyDescent="0.25">
      <c r="B42" s="378" t="s">
        <v>144</v>
      </c>
      <c r="C42" s="378"/>
      <c r="D42" s="18">
        <v>78</v>
      </c>
      <c r="E42" s="18">
        <v>62</v>
      </c>
      <c r="F42" s="18"/>
      <c r="G42" s="18"/>
      <c r="H42" s="18"/>
      <c r="I42" s="18"/>
      <c r="J42" s="18"/>
      <c r="K42" s="18"/>
      <c r="L42" s="18"/>
      <c r="M42" s="18"/>
      <c r="N42" s="262">
        <f>SUM(L42,J42,H42,F42,D42)</f>
        <v>78</v>
      </c>
      <c r="O42" s="262">
        <f t="shared" si="9"/>
        <v>62</v>
      </c>
      <c r="P42" s="262">
        <f t="shared" si="10"/>
        <v>140</v>
      </c>
    </row>
    <row r="43" spans="2:16" s="13" customFormat="1" hidden="1" outlineLevel="1" x14ac:dyDescent="0.25">
      <c r="B43" s="378" t="s">
        <v>145</v>
      </c>
      <c r="C43" s="378"/>
      <c r="D43" s="18"/>
      <c r="E43" s="18"/>
      <c r="F43" s="18">
        <v>11</v>
      </c>
      <c r="G43" s="18">
        <v>22</v>
      </c>
      <c r="H43" s="18">
        <v>0</v>
      </c>
      <c r="I43" s="18">
        <v>0</v>
      </c>
      <c r="J43" s="18"/>
      <c r="K43" s="18"/>
      <c r="L43" s="18"/>
      <c r="M43" s="18"/>
      <c r="N43" s="262">
        <f t="shared" si="9"/>
        <v>11</v>
      </c>
      <c r="O43" s="262">
        <f t="shared" si="9"/>
        <v>22</v>
      </c>
      <c r="P43" s="262">
        <f t="shared" si="10"/>
        <v>33</v>
      </c>
    </row>
    <row r="44" spans="2:16" s="13" customFormat="1" hidden="1" outlineLevel="1" x14ac:dyDescent="0.25">
      <c r="B44" s="378" t="s">
        <v>146</v>
      </c>
      <c r="C44" s="378"/>
      <c r="D44" s="18"/>
      <c r="E44" s="18"/>
      <c r="F44" s="18">
        <v>1</v>
      </c>
      <c r="G44" s="18">
        <v>1</v>
      </c>
      <c r="H44" s="18">
        <v>6</v>
      </c>
      <c r="I44" s="18">
        <v>6</v>
      </c>
      <c r="J44" s="18">
        <v>5</v>
      </c>
      <c r="K44" s="18">
        <v>0</v>
      </c>
      <c r="L44" s="18"/>
      <c r="M44" s="18"/>
      <c r="N44" s="262">
        <f t="shared" si="9"/>
        <v>12</v>
      </c>
      <c r="O44" s="262">
        <f t="shared" si="9"/>
        <v>7</v>
      </c>
      <c r="P44" s="262">
        <f t="shared" si="10"/>
        <v>19</v>
      </c>
    </row>
    <row r="45" spans="2:16" s="13" customFormat="1" hidden="1" outlineLevel="1" x14ac:dyDescent="0.25">
      <c r="B45" s="378" t="s">
        <v>147</v>
      </c>
      <c r="C45" s="378"/>
      <c r="D45" s="18"/>
      <c r="E45" s="18"/>
      <c r="F45" s="18"/>
      <c r="G45" s="18"/>
      <c r="H45" s="18"/>
      <c r="I45" s="18"/>
      <c r="J45" s="18">
        <v>0</v>
      </c>
      <c r="K45" s="18">
        <v>2</v>
      </c>
      <c r="L45" s="18">
        <v>12</v>
      </c>
      <c r="M45" s="18">
        <v>42</v>
      </c>
      <c r="N45" s="262">
        <f t="shared" si="9"/>
        <v>12</v>
      </c>
      <c r="O45" s="262">
        <f t="shared" si="9"/>
        <v>44</v>
      </c>
      <c r="P45" s="262">
        <f t="shared" si="10"/>
        <v>56</v>
      </c>
    </row>
    <row r="46" spans="2:16" s="13" customFormat="1" hidden="1" outlineLevel="1" x14ac:dyDescent="0.25">
      <c r="B46" s="378" t="s">
        <v>148</v>
      </c>
      <c r="C46" s="378"/>
      <c r="D46" s="18">
        <v>0</v>
      </c>
      <c r="E46" s="18">
        <v>0</v>
      </c>
      <c r="F46" s="18">
        <v>4</v>
      </c>
      <c r="G46" s="18">
        <v>3</v>
      </c>
      <c r="H46" s="18">
        <v>12</v>
      </c>
      <c r="I46" s="18">
        <v>7</v>
      </c>
      <c r="J46" s="18">
        <v>13</v>
      </c>
      <c r="K46" s="18">
        <v>5</v>
      </c>
      <c r="L46" s="18">
        <v>0</v>
      </c>
      <c r="M46" s="18">
        <v>0</v>
      </c>
      <c r="N46" s="262">
        <f t="shared" si="9"/>
        <v>29</v>
      </c>
      <c r="O46" s="262">
        <f t="shared" si="9"/>
        <v>15</v>
      </c>
      <c r="P46" s="262">
        <f t="shared" si="10"/>
        <v>44</v>
      </c>
    </row>
    <row r="47" spans="2:16" s="13" customFormat="1" hidden="1" outlineLevel="1" x14ac:dyDescent="0.25">
      <c r="B47" s="378" t="s">
        <v>149</v>
      </c>
      <c r="C47" s="378"/>
      <c r="D47" s="18">
        <v>0</v>
      </c>
      <c r="E47" s="18">
        <v>0</v>
      </c>
      <c r="F47" s="18">
        <v>1</v>
      </c>
      <c r="G47" s="18">
        <v>2</v>
      </c>
      <c r="H47" s="18">
        <v>8</v>
      </c>
      <c r="I47" s="18">
        <v>3</v>
      </c>
      <c r="J47" s="18">
        <v>31</v>
      </c>
      <c r="K47" s="18">
        <v>23</v>
      </c>
      <c r="L47" s="18">
        <v>2</v>
      </c>
      <c r="M47" s="18">
        <v>0</v>
      </c>
      <c r="N47" s="262">
        <f t="shared" si="9"/>
        <v>42</v>
      </c>
      <c r="O47" s="262">
        <f t="shared" si="9"/>
        <v>28</v>
      </c>
      <c r="P47" s="262">
        <f t="shared" si="10"/>
        <v>70</v>
      </c>
    </row>
    <row r="48" spans="2:16" s="13" customFormat="1" hidden="1" outlineLevel="1" x14ac:dyDescent="0.25">
      <c r="B48" s="378" t="s">
        <v>268</v>
      </c>
      <c r="C48" s="378"/>
      <c r="D48" s="18">
        <v>2</v>
      </c>
      <c r="E48" s="18">
        <v>4</v>
      </c>
      <c r="F48" s="18">
        <v>8</v>
      </c>
      <c r="G48" s="18">
        <v>8</v>
      </c>
      <c r="H48" s="18">
        <v>5</v>
      </c>
      <c r="I48" s="18">
        <v>8</v>
      </c>
      <c r="J48" s="18">
        <v>2</v>
      </c>
      <c r="K48" s="18">
        <v>3</v>
      </c>
      <c r="L48" s="18">
        <v>0</v>
      </c>
      <c r="M48" s="18">
        <v>0</v>
      </c>
      <c r="N48" s="262">
        <f t="shared" si="9"/>
        <v>17</v>
      </c>
      <c r="O48" s="262">
        <f t="shared" si="9"/>
        <v>23</v>
      </c>
      <c r="P48" s="262">
        <f t="shared" si="10"/>
        <v>40</v>
      </c>
    </row>
    <row r="49" spans="2:16" s="13" customFormat="1" collapsed="1" x14ac:dyDescent="0.25">
      <c r="B49" s="384" t="s">
        <v>6</v>
      </c>
      <c r="C49" s="384"/>
      <c r="D49" s="158">
        <f>SUM(D50:D56)</f>
        <v>28</v>
      </c>
      <c r="E49" s="158">
        <f t="shared" ref="E49:M49" si="13">SUM(E50:E56)</f>
        <v>23</v>
      </c>
      <c r="F49" s="158">
        <f t="shared" si="13"/>
        <v>78</v>
      </c>
      <c r="G49" s="158">
        <f t="shared" si="13"/>
        <v>76</v>
      </c>
      <c r="H49" s="158">
        <f t="shared" si="13"/>
        <v>34</v>
      </c>
      <c r="I49" s="158">
        <f t="shared" si="13"/>
        <v>32</v>
      </c>
      <c r="J49" s="158">
        <f t="shared" si="13"/>
        <v>33</v>
      </c>
      <c r="K49" s="158">
        <f t="shared" si="13"/>
        <v>6</v>
      </c>
      <c r="L49" s="158">
        <f t="shared" si="13"/>
        <v>34</v>
      </c>
      <c r="M49" s="158">
        <f t="shared" si="13"/>
        <v>61</v>
      </c>
      <c r="N49" s="257">
        <f t="shared" si="9"/>
        <v>207</v>
      </c>
      <c r="O49" s="257">
        <f t="shared" si="9"/>
        <v>198</v>
      </c>
      <c r="P49" s="257">
        <f t="shared" si="10"/>
        <v>405</v>
      </c>
    </row>
    <row r="50" spans="2:16" s="13" customFormat="1" hidden="1" outlineLevel="1" x14ac:dyDescent="0.25">
      <c r="B50" s="378" t="s">
        <v>144</v>
      </c>
      <c r="C50" s="378"/>
      <c r="D50" s="18">
        <v>28</v>
      </c>
      <c r="E50" s="18">
        <v>23</v>
      </c>
      <c r="F50" s="18"/>
      <c r="G50" s="18"/>
      <c r="H50" s="18"/>
      <c r="I50" s="18"/>
      <c r="J50" s="18"/>
      <c r="K50" s="18"/>
      <c r="L50" s="18"/>
      <c r="M50" s="18"/>
      <c r="N50" s="262">
        <f t="shared" si="9"/>
        <v>28</v>
      </c>
      <c r="O50" s="262">
        <f t="shared" si="9"/>
        <v>23</v>
      </c>
      <c r="P50" s="262">
        <f t="shared" si="10"/>
        <v>51</v>
      </c>
    </row>
    <row r="51" spans="2:16" s="13" customFormat="1" hidden="1" outlineLevel="1" x14ac:dyDescent="0.25">
      <c r="B51" s="378" t="s">
        <v>145</v>
      </c>
      <c r="C51" s="378"/>
      <c r="D51" s="18"/>
      <c r="E51" s="18"/>
      <c r="F51" s="18">
        <v>20</v>
      </c>
      <c r="G51" s="18">
        <v>25</v>
      </c>
      <c r="H51" s="18">
        <v>0</v>
      </c>
      <c r="I51" s="18">
        <v>0</v>
      </c>
      <c r="J51" s="18"/>
      <c r="K51" s="18"/>
      <c r="L51" s="18"/>
      <c r="M51" s="18"/>
      <c r="N51" s="262">
        <f t="shared" si="9"/>
        <v>20</v>
      </c>
      <c r="O51" s="262">
        <f t="shared" si="9"/>
        <v>25</v>
      </c>
      <c r="P51" s="262">
        <f t="shared" si="10"/>
        <v>45</v>
      </c>
    </row>
    <row r="52" spans="2:16" s="13" customFormat="1" hidden="1" outlineLevel="1" x14ac:dyDescent="0.25">
      <c r="B52" s="378" t="s">
        <v>146</v>
      </c>
      <c r="C52" s="378"/>
      <c r="D52" s="18"/>
      <c r="E52" s="18"/>
      <c r="F52" s="18">
        <v>0</v>
      </c>
      <c r="G52" s="18">
        <v>0</v>
      </c>
      <c r="H52" s="18">
        <v>34</v>
      </c>
      <c r="I52" s="18">
        <v>32</v>
      </c>
      <c r="J52" s="18">
        <v>0</v>
      </c>
      <c r="K52" s="18">
        <v>0</v>
      </c>
      <c r="L52" s="18"/>
      <c r="M52" s="18"/>
      <c r="N52" s="262">
        <f t="shared" si="9"/>
        <v>34</v>
      </c>
      <c r="O52" s="262">
        <f t="shared" si="9"/>
        <v>32</v>
      </c>
      <c r="P52" s="262">
        <f t="shared" si="10"/>
        <v>66</v>
      </c>
    </row>
    <row r="53" spans="2:16" s="13" customFormat="1" hidden="1" outlineLevel="1" x14ac:dyDescent="0.25">
      <c r="B53" s="378" t="s">
        <v>147</v>
      </c>
      <c r="C53" s="378"/>
      <c r="D53" s="18"/>
      <c r="E53" s="18"/>
      <c r="F53" s="18"/>
      <c r="G53" s="18"/>
      <c r="H53" s="18"/>
      <c r="I53" s="18"/>
      <c r="J53" s="18">
        <v>0</v>
      </c>
      <c r="K53" s="18">
        <v>0</v>
      </c>
      <c r="L53" s="18">
        <v>21</v>
      </c>
      <c r="M53" s="18">
        <v>50</v>
      </c>
      <c r="N53" s="262">
        <f t="shared" si="9"/>
        <v>21</v>
      </c>
      <c r="O53" s="262">
        <f t="shared" si="9"/>
        <v>50</v>
      </c>
      <c r="P53" s="262">
        <f t="shared" si="10"/>
        <v>71</v>
      </c>
    </row>
    <row r="54" spans="2:16" s="13" customFormat="1" hidden="1" outlineLevel="1" x14ac:dyDescent="0.25">
      <c r="B54" s="378" t="s">
        <v>148</v>
      </c>
      <c r="C54" s="378"/>
      <c r="D54" s="18">
        <v>0</v>
      </c>
      <c r="E54" s="18">
        <v>0</v>
      </c>
      <c r="F54" s="18">
        <v>58</v>
      </c>
      <c r="G54" s="18">
        <v>51</v>
      </c>
      <c r="H54" s="18">
        <v>0</v>
      </c>
      <c r="I54" s="18">
        <v>0</v>
      </c>
      <c r="J54" s="18">
        <v>0</v>
      </c>
      <c r="K54" s="18">
        <v>0</v>
      </c>
      <c r="L54" s="18">
        <v>0</v>
      </c>
      <c r="M54" s="18">
        <v>0</v>
      </c>
      <c r="N54" s="262">
        <f t="shared" si="9"/>
        <v>58</v>
      </c>
      <c r="O54" s="262">
        <f t="shared" si="9"/>
        <v>51</v>
      </c>
      <c r="P54" s="262">
        <f t="shared" si="10"/>
        <v>109</v>
      </c>
    </row>
    <row r="55" spans="2:16" s="13" customFormat="1" hidden="1" outlineLevel="1" x14ac:dyDescent="0.25">
      <c r="B55" s="378" t="s">
        <v>149</v>
      </c>
      <c r="C55" s="378"/>
      <c r="D55" s="18">
        <v>0</v>
      </c>
      <c r="E55" s="18">
        <v>0</v>
      </c>
      <c r="F55" s="18">
        <v>0</v>
      </c>
      <c r="G55" s="18">
        <v>0</v>
      </c>
      <c r="H55" s="18">
        <v>0</v>
      </c>
      <c r="I55" s="18">
        <v>0</v>
      </c>
      <c r="J55" s="18">
        <v>33</v>
      </c>
      <c r="K55" s="18">
        <v>6</v>
      </c>
      <c r="L55" s="18">
        <v>13</v>
      </c>
      <c r="M55" s="18">
        <v>11</v>
      </c>
      <c r="N55" s="262">
        <f t="shared" si="9"/>
        <v>46</v>
      </c>
      <c r="O55" s="262">
        <f t="shared" si="9"/>
        <v>17</v>
      </c>
      <c r="P55" s="262">
        <f t="shared" si="10"/>
        <v>63</v>
      </c>
    </row>
    <row r="56" spans="2:16" s="13" customFormat="1" hidden="1" outlineLevel="1" x14ac:dyDescent="0.25">
      <c r="B56" s="378" t="s">
        <v>268</v>
      </c>
      <c r="C56" s="37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262">
        <f t="shared" si="9"/>
        <v>0</v>
      </c>
      <c r="O56" s="262">
        <f t="shared" si="9"/>
        <v>0</v>
      </c>
      <c r="P56" s="262">
        <f t="shared" si="10"/>
        <v>0</v>
      </c>
    </row>
    <row r="57" spans="2:16" s="13" customFormat="1" collapsed="1" x14ac:dyDescent="0.25">
      <c r="B57" s="384" t="s">
        <v>56</v>
      </c>
      <c r="C57" s="384"/>
      <c r="D57" s="158">
        <f>SUM(D58:D64)</f>
        <v>15</v>
      </c>
      <c r="E57" s="158">
        <f t="shared" ref="E57:M57" si="14">SUM(E58:E64)</f>
        <v>10</v>
      </c>
      <c r="F57" s="158">
        <f t="shared" si="14"/>
        <v>8</v>
      </c>
      <c r="G57" s="158">
        <f t="shared" si="14"/>
        <v>8</v>
      </c>
      <c r="H57" s="158">
        <f t="shared" si="14"/>
        <v>10</v>
      </c>
      <c r="I57" s="158">
        <f t="shared" si="14"/>
        <v>14</v>
      </c>
      <c r="J57" s="158">
        <f t="shared" si="14"/>
        <v>0</v>
      </c>
      <c r="K57" s="158">
        <f t="shared" si="14"/>
        <v>2</v>
      </c>
      <c r="L57" s="158">
        <f t="shared" si="14"/>
        <v>2</v>
      </c>
      <c r="M57" s="158">
        <f t="shared" si="14"/>
        <v>23</v>
      </c>
      <c r="N57" s="257">
        <f t="shared" si="9"/>
        <v>35</v>
      </c>
      <c r="O57" s="257">
        <f t="shared" si="9"/>
        <v>57</v>
      </c>
      <c r="P57" s="257">
        <f t="shared" si="10"/>
        <v>92</v>
      </c>
    </row>
    <row r="58" spans="2:16" s="13" customFormat="1" hidden="1" outlineLevel="1" x14ac:dyDescent="0.25">
      <c r="B58" s="378" t="s">
        <v>144</v>
      </c>
      <c r="C58" s="378"/>
      <c r="D58" s="18">
        <v>15</v>
      </c>
      <c r="E58" s="18">
        <v>10</v>
      </c>
      <c r="F58" s="18"/>
      <c r="G58" s="18"/>
      <c r="H58" s="18"/>
      <c r="I58" s="18"/>
      <c r="J58" s="18"/>
      <c r="K58" s="18"/>
      <c r="L58" s="18"/>
      <c r="M58" s="18"/>
      <c r="N58" s="262">
        <f t="shared" si="9"/>
        <v>15</v>
      </c>
      <c r="O58" s="262">
        <f t="shared" si="9"/>
        <v>10</v>
      </c>
      <c r="P58" s="262">
        <f t="shared" si="10"/>
        <v>25</v>
      </c>
    </row>
    <row r="59" spans="2:16" s="13" customFormat="1" hidden="1" outlineLevel="1" x14ac:dyDescent="0.25">
      <c r="B59" s="378" t="s">
        <v>145</v>
      </c>
      <c r="C59" s="378"/>
      <c r="D59" s="18"/>
      <c r="E59" s="18"/>
      <c r="F59" s="18">
        <v>8</v>
      </c>
      <c r="G59" s="18">
        <v>8</v>
      </c>
      <c r="H59" s="18"/>
      <c r="I59" s="18"/>
      <c r="J59" s="18"/>
      <c r="K59" s="18"/>
      <c r="L59" s="18"/>
      <c r="M59" s="18"/>
      <c r="N59" s="262">
        <f t="shared" si="9"/>
        <v>8</v>
      </c>
      <c r="O59" s="262">
        <f t="shared" si="9"/>
        <v>8</v>
      </c>
      <c r="P59" s="262">
        <f t="shared" si="10"/>
        <v>16</v>
      </c>
    </row>
    <row r="60" spans="2:16" s="13" customFormat="1" hidden="1" outlineLevel="1" x14ac:dyDescent="0.25">
      <c r="B60" s="378" t="s">
        <v>146</v>
      </c>
      <c r="C60" s="378"/>
      <c r="D60" s="18"/>
      <c r="E60" s="18"/>
      <c r="F60" s="18">
        <v>0</v>
      </c>
      <c r="G60" s="18">
        <v>0</v>
      </c>
      <c r="H60" s="18">
        <v>10</v>
      </c>
      <c r="I60" s="18">
        <v>14</v>
      </c>
      <c r="J60" s="18">
        <v>0</v>
      </c>
      <c r="K60" s="18">
        <v>0</v>
      </c>
      <c r="L60" s="18"/>
      <c r="M60" s="18"/>
      <c r="N60" s="262">
        <f t="shared" si="9"/>
        <v>10</v>
      </c>
      <c r="O60" s="262">
        <f t="shared" si="9"/>
        <v>14</v>
      </c>
      <c r="P60" s="262">
        <f t="shared" si="10"/>
        <v>24</v>
      </c>
    </row>
    <row r="61" spans="2:16" s="13" customFormat="1" hidden="1" outlineLevel="1" x14ac:dyDescent="0.25">
      <c r="B61" s="378" t="s">
        <v>147</v>
      </c>
      <c r="C61" s="378"/>
      <c r="D61" s="18"/>
      <c r="E61" s="18"/>
      <c r="F61" s="18"/>
      <c r="G61" s="18"/>
      <c r="H61" s="18"/>
      <c r="I61" s="18"/>
      <c r="J61" s="18">
        <v>0</v>
      </c>
      <c r="K61" s="18">
        <v>2</v>
      </c>
      <c r="L61" s="18">
        <v>2</v>
      </c>
      <c r="M61" s="18">
        <v>23</v>
      </c>
      <c r="N61" s="262">
        <f t="shared" si="9"/>
        <v>2</v>
      </c>
      <c r="O61" s="262">
        <f t="shared" si="9"/>
        <v>25</v>
      </c>
      <c r="P61" s="262">
        <f t="shared" si="10"/>
        <v>27</v>
      </c>
    </row>
    <row r="62" spans="2:16" s="13" customFormat="1" hidden="1" outlineLevel="1" x14ac:dyDescent="0.25">
      <c r="B62" s="378" t="s">
        <v>148</v>
      </c>
      <c r="C62" s="37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262">
        <f t="shared" si="9"/>
        <v>0</v>
      </c>
      <c r="O62" s="262">
        <f t="shared" si="9"/>
        <v>0</v>
      </c>
      <c r="P62" s="262">
        <f t="shared" si="10"/>
        <v>0</v>
      </c>
    </row>
    <row r="63" spans="2:16" s="13" customFormat="1" hidden="1" outlineLevel="1" x14ac:dyDescent="0.25">
      <c r="B63" s="378" t="s">
        <v>149</v>
      </c>
      <c r="C63" s="37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262">
        <f t="shared" si="9"/>
        <v>0</v>
      </c>
      <c r="O63" s="262">
        <f t="shared" si="9"/>
        <v>0</v>
      </c>
      <c r="P63" s="262">
        <f t="shared" si="10"/>
        <v>0</v>
      </c>
    </row>
    <row r="64" spans="2:16" s="13" customFormat="1" hidden="1" outlineLevel="1" x14ac:dyDescent="0.25">
      <c r="B64" s="378" t="s">
        <v>268</v>
      </c>
      <c r="C64" s="37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262">
        <f t="shared" si="9"/>
        <v>0</v>
      </c>
      <c r="O64" s="262">
        <f t="shared" si="9"/>
        <v>0</v>
      </c>
      <c r="P64" s="262">
        <f t="shared" si="10"/>
        <v>0</v>
      </c>
    </row>
    <row r="65" spans="2:16" s="13" customFormat="1" collapsed="1" x14ac:dyDescent="0.25">
      <c r="B65" s="384" t="s">
        <v>53</v>
      </c>
      <c r="C65" s="384"/>
      <c r="D65" s="158">
        <f>SUM(D66:D72)</f>
        <v>37</v>
      </c>
      <c r="E65" s="158">
        <f t="shared" ref="E65:M65" si="15">SUM(E66:E72)</f>
        <v>58</v>
      </c>
      <c r="F65" s="158">
        <f t="shared" si="15"/>
        <v>60</v>
      </c>
      <c r="G65" s="158">
        <f t="shared" si="15"/>
        <v>86</v>
      </c>
      <c r="H65" s="158">
        <f t="shared" si="15"/>
        <v>10</v>
      </c>
      <c r="I65" s="158">
        <f t="shared" si="15"/>
        <v>27</v>
      </c>
      <c r="J65" s="158">
        <f t="shared" si="15"/>
        <v>53</v>
      </c>
      <c r="K65" s="158">
        <f t="shared" si="15"/>
        <v>56</v>
      </c>
      <c r="L65" s="158">
        <f t="shared" si="15"/>
        <v>12</v>
      </c>
      <c r="M65" s="158">
        <f t="shared" si="15"/>
        <v>37</v>
      </c>
      <c r="N65" s="257">
        <f t="shared" si="9"/>
        <v>172</v>
      </c>
      <c r="O65" s="257">
        <f t="shared" si="9"/>
        <v>264</v>
      </c>
      <c r="P65" s="257">
        <f t="shared" si="10"/>
        <v>436</v>
      </c>
    </row>
    <row r="66" spans="2:16" s="13" customFormat="1" hidden="1" outlineLevel="1" x14ac:dyDescent="0.25">
      <c r="B66" s="378" t="s">
        <v>144</v>
      </c>
      <c r="C66" s="378"/>
      <c r="D66" s="18">
        <v>0</v>
      </c>
      <c r="E66" s="18">
        <v>0</v>
      </c>
      <c r="F66" s="18"/>
      <c r="G66" s="18"/>
      <c r="H66" s="18"/>
      <c r="I66" s="18"/>
      <c r="J66" s="18"/>
      <c r="K66" s="18"/>
      <c r="L66" s="18"/>
      <c r="M66" s="18"/>
      <c r="N66" s="262">
        <f t="shared" si="9"/>
        <v>0</v>
      </c>
      <c r="O66" s="262">
        <f t="shared" si="9"/>
        <v>0</v>
      </c>
      <c r="P66" s="262">
        <f t="shared" si="10"/>
        <v>0</v>
      </c>
    </row>
    <row r="67" spans="2:16" s="13" customFormat="1" hidden="1" outlineLevel="1" x14ac:dyDescent="0.25">
      <c r="B67" s="378" t="s">
        <v>145</v>
      </c>
      <c r="C67" s="378"/>
      <c r="D67" s="18"/>
      <c r="E67" s="18"/>
      <c r="F67" s="18">
        <v>0</v>
      </c>
      <c r="G67" s="18">
        <v>0</v>
      </c>
      <c r="H67" s="18">
        <v>0</v>
      </c>
      <c r="I67" s="18">
        <v>0</v>
      </c>
      <c r="J67" s="18"/>
      <c r="K67" s="18"/>
      <c r="L67" s="18"/>
      <c r="M67" s="18"/>
      <c r="N67" s="262">
        <f t="shared" si="9"/>
        <v>0</v>
      </c>
      <c r="O67" s="262">
        <f t="shared" si="9"/>
        <v>0</v>
      </c>
      <c r="P67" s="262">
        <f t="shared" si="10"/>
        <v>0</v>
      </c>
    </row>
    <row r="68" spans="2:16" s="13" customFormat="1" hidden="1" outlineLevel="1" x14ac:dyDescent="0.25">
      <c r="B68" s="378" t="s">
        <v>146</v>
      </c>
      <c r="C68" s="378"/>
      <c r="D68" s="18"/>
      <c r="E68" s="18"/>
      <c r="F68" s="18">
        <v>0</v>
      </c>
      <c r="G68" s="18">
        <v>0</v>
      </c>
      <c r="H68" s="18">
        <v>10</v>
      </c>
      <c r="I68" s="18">
        <v>14</v>
      </c>
      <c r="J68" s="18">
        <v>0</v>
      </c>
      <c r="K68" s="18">
        <v>0</v>
      </c>
      <c r="L68" s="18"/>
      <c r="M68" s="18"/>
      <c r="N68" s="262">
        <f t="shared" si="9"/>
        <v>10</v>
      </c>
      <c r="O68" s="262">
        <f t="shared" si="9"/>
        <v>14</v>
      </c>
      <c r="P68" s="262">
        <f t="shared" si="10"/>
        <v>24</v>
      </c>
    </row>
    <row r="69" spans="2:16" s="13" customFormat="1" hidden="1" outlineLevel="1" x14ac:dyDescent="0.25">
      <c r="B69" s="378" t="s">
        <v>147</v>
      </c>
      <c r="C69" s="378"/>
      <c r="D69" s="18"/>
      <c r="E69" s="18"/>
      <c r="F69" s="18"/>
      <c r="G69" s="18"/>
      <c r="H69" s="18"/>
      <c r="I69" s="18"/>
      <c r="J69" s="18">
        <v>0</v>
      </c>
      <c r="K69" s="18">
        <v>12</v>
      </c>
      <c r="L69" s="18">
        <v>12</v>
      </c>
      <c r="M69" s="18">
        <v>37</v>
      </c>
      <c r="N69" s="262">
        <f t="shared" si="9"/>
        <v>12</v>
      </c>
      <c r="O69" s="262">
        <f t="shared" si="9"/>
        <v>49</v>
      </c>
      <c r="P69" s="262">
        <f t="shared" si="10"/>
        <v>61</v>
      </c>
    </row>
    <row r="70" spans="2:16" s="13" customFormat="1" hidden="1" outlineLevel="1" x14ac:dyDescent="0.25">
      <c r="B70" s="378" t="s">
        <v>148</v>
      </c>
      <c r="C70" s="378"/>
      <c r="D70" s="18">
        <v>37</v>
      </c>
      <c r="E70" s="18">
        <v>58</v>
      </c>
      <c r="F70" s="18">
        <v>60</v>
      </c>
      <c r="G70" s="18">
        <v>86</v>
      </c>
      <c r="H70" s="18">
        <v>0</v>
      </c>
      <c r="I70" s="18">
        <v>10</v>
      </c>
      <c r="J70" s="18">
        <v>23</v>
      </c>
      <c r="K70" s="18">
        <v>43</v>
      </c>
      <c r="L70" s="18">
        <v>0</v>
      </c>
      <c r="M70" s="18">
        <v>0</v>
      </c>
      <c r="N70" s="262">
        <f t="shared" si="9"/>
        <v>120</v>
      </c>
      <c r="O70" s="262">
        <f t="shared" si="9"/>
        <v>197</v>
      </c>
      <c r="P70" s="262">
        <f t="shared" si="10"/>
        <v>317</v>
      </c>
    </row>
    <row r="71" spans="2:16" s="13" customFormat="1" hidden="1" outlineLevel="1" x14ac:dyDescent="0.25">
      <c r="B71" s="378" t="s">
        <v>149</v>
      </c>
      <c r="C71" s="378"/>
      <c r="D71" s="18">
        <v>0</v>
      </c>
      <c r="E71" s="18">
        <v>0</v>
      </c>
      <c r="F71" s="18">
        <v>0</v>
      </c>
      <c r="G71" s="18">
        <v>0</v>
      </c>
      <c r="H71" s="18">
        <v>0</v>
      </c>
      <c r="I71" s="18">
        <v>3</v>
      </c>
      <c r="J71" s="18">
        <v>30</v>
      </c>
      <c r="K71" s="18">
        <v>1</v>
      </c>
      <c r="L71" s="18">
        <v>0</v>
      </c>
      <c r="M71" s="18">
        <v>0</v>
      </c>
      <c r="N71" s="262">
        <f t="shared" si="9"/>
        <v>30</v>
      </c>
      <c r="O71" s="262">
        <f t="shared" si="9"/>
        <v>4</v>
      </c>
      <c r="P71" s="262">
        <f t="shared" si="10"/>
        <v>34</v>
      </c>
    </row>
    <row r="72" spans="2:16" s="13" customFormat="1" hidden="1" outlineLevel="1" x14ac:dyDescent="0.25">
      <c r="B72" s="378" t="s">
        <v>268</v>
      </c>
      <c r="C72" s="37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262">
        <f t="shared" si="9"/>
        <v>0</v>
      </c>
      <c r="O72" s="262">
        <f t="shared" si="9"/>
        <v>0</v>
      </c>
      <c r="P72" s="262">
        <f t="shared" si="10"/>
        <v>0</v>
      </c>
    </row>
    <row r="73" spans="2:16" s="13" customFormat="1" collapsed="1" x14ac:dyDescent="0.25">
      <c r="B73" s="384" t="s">
        <v>54</v>
      </c>
      <c r="C73" s="384"/>
      <c r="D73" s="158">
        <f>SUM(D74:D80)</f>
        <v>48</v>
      </c>
      <c r="E73" s="158">
        <f t="shared" ref="E73:L73" si="16">SUM(E74:E80)</f>
        <v>41</v>
      </c>
      <c r="F73" s="158">
        <f t="shared" si="16"/>
        <v>43</v>
      </c>
      <c r="G73" s="158">
        <f t="shared" si="16"/>
        <v>8</v>
      </c>
      <c r="H73" s="158">
        <f>SUM(H74:H80)</f>
        <v>11</v>
      </c>
      <c r="I73" s="158">
        <f t="shared" si="16"/>
        <v>2</v>
      </c>
      <c r="J73" s="158">
        <f t="shared" si="16"/>
        <v>2</v>
      </c>
      <c r="K73" s="158">
        <f t="shared" si="16"/>
        <v>0</v>
      </c>
      <c r="L73" s="158">
        <f t="shared" si="16"/>
        <v>54</v>
      </c>
      <c r="M73" s="158">
        <f>SUM(M74:M80)</f>
        <v>18</v>
      </c>
      <c r="N73" s="257">
        <f t="shared" si="9"/>
        <v>158</v>
      </c>
      <c r="O73" s="257">
        <f t="shared" si="9"/>
        <v>69</v>
      </c>
      <c r="P73" s="257">
        <f t="shared" si="10"/>
        <v>227</v>
      </c>
    </row>
    <row r="74" spans="2:16" s="13" customFormat="1" hidden="1" outlineLevel="1" x14ac:dyDescent="0.25">
      <c r="B74" s="378" t="s">
        <v>144</v>
      </c>
      <c r="C74" s="378"/>
      <c r="D74" s="18">
        <v>48</v>
      </c>
      <c r="E74" s="18">
        <v>41</v>
      </c>
      <c r="F74" s="18"/>
      <c r="G74" s="18"/>
      <c r="H74" s="18"/>
      <c r="I74" s="18"/>
      <c r="J74" s="18"/>
      <c r="K74" s="18"/>
      <c r="L74" s="18"/>
      <c r="M74" s="18"/>
      <c r="N74" s="262">
        <f t="shared" si="9"/>
        <v>48</v>
      </c>
      <c r="O74" s="262">
        <f t="shared" si="9"/>
        <v>41</v>
      </c>
      <c r="P74" s="262">
        <f t="shared" si="10"/>
        <v>89</v>
      </c>
    </row>
    <row r="75" spans="2:16" s="13" customFormat="1" hidden="1" outlineLevel="1" x14ac:dyDescent="0.25">
      <c r="B75" s="378" t="s">
        <v>145</v>
      </c>
      <c r="C75" s="378"/>
      <c r="D75" s="18"/>
      <c r="E75" s="18"/>
      <c r="F75" s="18">
        <v>39</v>
      </c>
      <c r="G75" s="18">
        <v>8</v>
      </c>
      <c r="H75" s="18">
        <v>0</v>
      </c>
      <c r="I75" s="18">
        <v>0</v>
      </c>
      <c r="J75" s="18"/>
      <c r="K75" s="18"/>
      <c r="L75" s="18"/>
      <c r="M75" s="18"/>
      <c r="N75" s="262">
        <f t="shared" si="9"/>
        <v>39</v>
      </c>
      <c r="O75" s="262">
        <f t="shared" si="9"/>
        <v>8</v>
      </c>
      <c r="P75" s="262">
        <f t="shared" si="10"/>
        <v>47</v>
      </c>
    </row>
    <row r="76" spans="2:16" s="13" customFormat="1" hidden="1" outlineLevel="1" x14ac:dyDescent="0.25">
      <c r="B76" s="378" t="s">
        <v>146</v>
      </c>
      <c r="C76" s="378"/>
      <c r="D76" s="18"/>
      <c r="E76" s="18"/>
      <c r="F76" s="18">
        <v>4</v>
      </c>
      <c r="G76" s="18">
        <v>0</v>
      </c>
      <c r="H76" s="18">
        <v>11</v>
      </c>
      <c r="I76" s="18">
        <v>2</v>
      </c>
      <c r="J76" s="18">
        <v>2</v>
      </c>
      <c r="K76" s="18">
        <v>0</v>
      </c>
      <c r="L76" s="18"/>
      <c r="M76" s="18"/>
      <c r="N76" s="262">
        <f t="shared" si="9"/>
        <v>17</v>
      </c>
      <c r="O76" s="262">
        <f t="shared" si="9"/>
        <v>2</v>
      </c>
      <c r="P76" s="262">
        <f t="shared" si="10"/>
        <v>19</v>
      </c>
    </row>
    <row r="77" spans="2:16" s="13" customFormat="1" hidden="1" outlineLevel="1" x14ac:dyDescent="0.25">
      <c r="B77" s="378" t="s">
        <v>147</v>
      </c>
      <c r="C77" s="378"/>
      <c r="D77" s="18"/>
      <c r="E77" s="18"/>
      <c r="F77" s="18"/>
      <c r="G77" s="18"/>
      <c r="H77" s="18"/>
      <c r="I77" s="18"/>
      <c r="J77" s="18">
        <v>0</v>
      </c>
      <c r="K77" s="18">
        <v>0</v>
      </c>
      <c r="L77" s="18">
        <v>54</v>
      </c>
      <c r="M77" s="18">
        <v>18</v>
      </c>
      <c r="N77" s="262">
        <f t="shared" si="9"/>
        <v>54</v>
      </c>
      <c r="O77" s="262">
        <f t="shared" si="9"/>
        <v>18</v>
      </c>
      <c r="P77" s="262">
        <f t="shared" si="10"/>
        <v>72</v>
      </c>
    </row>
    <row r="78" spans="2:16" s="13" customFormat="1" hidden="1" outlineLevel="1" x14ac:dyDescent="0.25">
      <c r="B78" s="378" t="s">
        <v>148</v>
      </c>
      <c r="C78" s="37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262">
        <f t="shared" si="9"/>
        <v>0</v>
      </c>
      <c r="O78" s="262">
        <f t="shared" si="9"/>
        <v>0</v>
      </c>
      <c r="P78" s="262">
        <f t="shared" si="10"/>
        <v>0</v>
      </c>
    </row>
    <row r="79" spans="2:16" s="13" customFormat="1" hidden="1" outlineLevel="1" x14ac:dyDescent="0.25">
      <c r="B79" s="378" t="s">
        <v>149</v>
      </c>
      <c r="C79" s="37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262">
        <f t="shared" si="9"/>
        <v>0</v>
      </c>
      <c r="O79" s="262">
        <f t="shared" si="9"/>
        <v>0</v>
      </c>
      <c r="P79" s="262">
        <f t="shared" si="10"/>
        <v>0</v>
      </c>
    </row>
    <row r="80" spans="2:16" s="13" customFormat="1" hidden="1" outlineLevel="1" x14ac:dyDescent="0.25">
      <c r="B80" s="378" t="s">
        <v>268</v>
      </c>
      <c r="C80" s="37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262">
        <f t="shared" si="9"/>
        <v>0</v>
      </c>
      <c r="O80" s="262">
        <f t="shared" si="9"/>
        <v>0</v>
      </c>
      <c r="P80" s="262">
        <f t="shared" si="10"/>
        <v>0</v>
      </c>
    </row>
    <row r="81" spans="2:16" s="13" customFormat="1" collapsed="1" x14ac:dyDescent="0.25">
      <c r="B81" s="384" t="s">
        <v>8</v>
      </c>
      <c r="C81" s="384"/>
      <c r="D81" s="158">
        <f>SUM(D82:D88)</f>
        <v>47</v>
      </c>
      <c r="E81" s="158">
        <f t="shared" ref="E81:M81" si="17">SUM(E82:E88)</f>
        <v>59</v>
      </c>
      <c r="F81" s="158">
        <f t="shared" si="17"/>
        <v>73</v>
      </c>
      <c r="G81" s="158">
        <f t="shared" si="17"/>
        <v>71</v>
      </c>
      <c r="H81" s="158">
        <f t="shared" si="17"/>
        <v>26</v>
      </c>
      <c r="I81" s="158">
        <f t="shared" si="17"/>
        <v>16</v>
      </c>
      <c r="J81" s="158">
        <f t="shared" si="17"/>
        <v>5</v>
      </c>
      <c r="K81" s="158">
        <f t="shared" si="17"/>
        <v>4</v>
      </c>
      <c r="L81" s="158">
        <f t="shared" si="17"/>
        <v>0</v>
      </c>
      <c r="M81" s="158">
        <f t="shared" si="17"/>
        <v>37</v>
      </c>
      <c r="N81" s="257">
        <f t="shared" si="9"/>
        <v>151</v>
      </c>
      <c r="O81" s="257">
        <f t="shared" si="9"/>
        <v>187</v>
      </c>
      <c r="P81" s="257">
        <f t="shared" si="10"/>
        <v>338</v>
      </c>
    </row>
    <row r="82" spans="2:16" s="13" customFormat="1" hidden="1" outlineLevel="1" x14ac:dyDescent="0.25">
      <c r="B82" s="378" t="s">
        <v>144</v>
      </c>
      <c r="C82" s="378"/>
      <c r="D82" s="18">
        <v>28</v>
      </c>
      <c r="E82" s="18">
        <v>32</v>
      </c>
      <c r="F82" s="18"/>
      <c r="G82" s="18"/>
      <c r="H82" s="18"/>
      <c r="I82" s="18"/>
      <c r="J82" s="18"/>
      <c r="K82" s="18"/>
      <c r="L82" s="18"/>
      <c r="M82" s="18"/>
      <c r="N82" s="262">
        <f t="shared" si="9"/>
        <v>28</v>
      </c>
      <c r="O82" s="262">
        <f t="shared" si="9"/>
        <v>32</v>
      </c>
      <c r="P82" s="262">
        <f t="shared" si="10"/>
        <v>60</v>
      </c>
    </row>
    <row r="83" spans="2:16" s="13" customFormat="1" hidden="1" outlineLevel="1" x14ac:dyDescent="0.25">
      <c r="B83" s="378" t="s">
        <v>145</v>
      </c>
      <c r="C83" s="378"/>
      <c r="D83" s="18"/>
      <c r="E83" s="18"/>
      <c r="F83" s="18">
        <v>25</v>
      </c>
      <c r="G83" s="18">
        <v>15</v>
      </c>
      <c r="H83" s="18">
        <v>0</v>
      </c>
      <c r="I83" s="18">
        <v>0</v>
      </c>
      <c r="J83" s="18"/>
      <c r="K83" s="18"/>
      <c r="L83" s="18"/>
      <c r="M83" s="18"/>
      <c r="N83" s="262">
        <f t="shared" si="9"/>
        <v>25</v>
      </c>
      <c r="O83" s="262">
        <f t="shared" si="9"/>
        <v>15</v>
      </c>
      <c r="P83" s="262">
        <f t="shared" si="10"/>
        <v>40</v>
      </c>
    </row>
    <row r="84" spans="2:16" s="13" customFormat="1" hidden="1" outlineLevel="1" x14ac:dyDescent="0.25">
      <c r="B84" s="378" t="s">
        <v>146</v>
      </c>
      <c r="C84" s="378"/>
      <c r="D84" s="18"/>
      <c r="E84" s="18"/>
      <c r="F84" s="18">
        <v>0</v>
      </c>
      <c r="G84" s="18">
        <v>0</v>
      </c>
      <c r="H84" s="18">
        <v>4</v>
      </c>
      <c r="I84" s="18">
        <v>0</v>
      </c>
      <c r="J84" s="18">
        <v>0</v>
      </c>
      <c r="K84" s="18">
        <v>0</v>
      </c>
      <c r="L84" s="18"/>
      <c r="M84" s="18"/>
      <c r="N84" s="262">
        <f t="shared" si="9"/>
        <v>4</v>
      </c>
      <c r="O84" s="262">
        <f t="shared" si="9"/>
        <v>0</v>
      </c>
      <c r="P84" s="262">
        <f t="shared" si="10"/>
        <v>4</v>
      </c>
    </row>
    <row r="85" spans="2:16" s="13" customFormat="1" hidden="1" outlineLevel="1" x14ac:dyDescent="0.25">
      <c r="B85" s="378" t="s">
        <v>147</v>
      </c>
      <c r="C85" s="378"/>
      <c r="D85" s="18"/>
      <c r="E85" s="18"/>
      <c r="F85" s="18"/>
      <c r="G85" s="18"/>
      <c r="H85" s="18"/>
      <c r="I85" s="18"/>
      <c r="J85" s="18">
        <v>0</v>
      </c>
      <c r="K85" s="18">
        <v>0</v>
      </c>
      <c r="L85" s="18">
        <v>0</v>
      </c>
      <c r="M85" s="18">
        <v>22</v>
      </c>
      <c r="N85" s="262">
        <f t="shared" si="9"/>
        <v>0</v>
      </c>
      <c r="O85" s="262">
        <f t="shared" si="9"/>
        <v>22</v>
      </c>
      <c r="P85" s="262">
        <f t="shared" si="10"/>
        <v>22</v>
      </c>
    </row>
    <row r="86" spans="2:16" s="13" customFormat="1" hidden="1" outlineLevel="1" x14ac:dyDescent="0.25">
      <c r="B86" s="378" t="s">
        <v>148</v>
      </c>
      <c r="C86" s="378"/>
      <c r="D86" s="18">
        <v>18</v>
      </c>
      <c r="E86" s="18">
        <v>27</v>
      </c>
      <c r="F86" s="18">
        <v>32</v>
      </c>
      <c r="G86" s="18">
        <v>45</v>
      </c>
      <c r="H86" s="18">
        <v>11</v>
      </c>
      <c r="I86" s="18">
        <v>10</v>
      </c>
      <c r="J86" s="18">
        <v>1</v>
      </c>
      <c r="K86" s="18">
        <v>0</v>
      </c>
      <c r="L86" s="18">
        <v>0</v>
      </c>
      <c r="M86" s="18">
        <v>15</v>
      </c>
      <c r="N86" s="262">
        <f t="shared" si="9"/>
        <v>62</v>
      </c>
      <c r="O86" s="262">
        <f t="shared" si="9"/>
        <v>97</v>
      </c>
      <c r="P86" s="262">
        <f t="shared" si="10"/>
        <v>159</v>
      </c>
    </row>
    <row r="87" spans="2:16" s="13" customFormat="1" hidden="1" outlineLevel="1" x14ac:dyDescent="0.25">
      <c r="B87" s="378" t="s">
        <v>149</v>
      </c>
      <c r="C87" s="378"/>
      <c r="D87" s="18">
        <v>1</v>
      </c>
      <c r="E87" s="18">
        <v>0</v>
      </c>
      <c r="F87" s="18">
        <v>16</v>
      </c>
      <c r="G87" s="18">
        <v>11</v>
      </c>
      <c r="H87" s="18">
        <v>11</v>
      </c>
      <c r="I87" s="18">
        <v>6</v>
      </c>
      <c r="J87" s="18">
        <v>4</v>
      </c>
      <c r="K87" s="18">
        <v>4</v>
      </c>
      <c r="L87" s="18">
        <v>0</v>
      </c>
      <c r="M87" s="18">
        <v>0</v>
      </c>
      <c r="N87" s="262">
        <f t="shared" si="9"/>
        <v>32</v>
      </c>
      <c r="O87" s="262">
        <f t="shared" si="9"/>
        <v>21</v>
      </c>
      <c r="P87" s="262">
        <f t="shared" si="10"/>
        <v>53</v>
      </c>
    </row>
    <row r="88" spans="2:16" s="13" customFormat="1" hidden="1" outlineLevel="1" x14ac:dyDescent="0.25">
      <c r="B88" s="378" t="s">
        <v>268</v>
      </c>
      <c r="C88" s="37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262">
        <f t="shared" si="9"/>
        <v>0</v>
      </c>
      <c r="O88" s="262">
        <f t="shared" si="9"/>
        <v>0</v>
      </c>
      <c r="P88" s="262">
        <f t="shared" si="10"/>
        <v>0</v>
      </c>
    </row>
    <row r="89" spans="2:16" s="13" customFormat="1" collapsed="1" x14ac:dyDescent="0.25">
      <c r="B89" s="379" t="s">
        <v>9</v>
      </c>
      <c r="C89" s="379"/>
      <c r="D89" s="19">
        <f>SUM(D90:D96)</f>
        <v>86</v>
      </c>
      <c r="E89" s="19">
        <f>SUM(E90:E96)</f>
        <v>93</v>
      </c>
      <c r="F89" s="19">
        <f>SUM(F90:F96)</f>
        <v>19</v>
      </c>
      <c r="G89" s="19">
        <f t="shared" ref="G89:M89" si="18">SUM(G90:G96)</f>
        <v>23</v>
      </c>
      <c r="H89" s="19">
        <f t="shared" si="18"/>
        <v>1</v>
      </c>
      <c r="I89" s="19">
        <f t="shared" si="18"/>
        <v>4</v>
      </c>
      <c r="J89" s="19">
        <f t="shared" si="18"/>
        <v>12</v>
      </c>
      <c r="K89" s="19">
        <f>SUM(K90:K96)</f>
        <v>2</v>
      </c>
      <c r="L89" s="19">
        <f t="shared" si="18"/>
        <v>0</v>
      </c>
      <c r="M89" s="19">
        <f t="shared" si="18"/>
        <v>0</v>
      </c>
      <c r="N89" s="257">
        <f t="shared" si="9"/>
        <v>118</v>
      </c>
      <c r="O89" s="257">
        <f t="shared" si="9"/>
        <v>122</v>
      </c>
      <c r="P89" s="257">
        <f t="shared" si="10"/>
        <v>240</v>
      </c>
    </row>
    <row r="90" spans="2:16" s="13" customFormat="1" hidden="1" outlineLevel="1" x14ac:dyDescent="0.25">
      <c r="B90" s="378" t="s">
        <v>144</v>
      </c>
      <c r="C90" s="378"/>
      <c r="D90" s="18">
        <v>86</v>
      </c>
      <c r="E90" s="18">
        <v>93</v>
      </c>
      <c r="F90" s="18"/>
      <c r="G90" s="18"/>
      <c r="H90" s="18"/>
      <c r="I90" s="18"/>
      <c r="J90" s="18"/>
      <c r="K90" s="18"/>
      <c r="L90" s="18"/>
      <c r="M90" s="18"/>
      <c r="N90" s="262">
        <f t="shared" si="9"/>
        <v>86</v>
      </c>
      <c r="O90" s="262">
        <f t="shared" si="9"/>
        <v>93</v>
      </c>
      <c r="P90" s="262">
        <f t="shared" si="10"/>
        <v>179</v>
      </c>
    </row>
    <row r="91" spans="2:16" s="13" customFormat="1" hidden="1" outlineLevel="1" x14ac:dyDescent="0.25">
      <c r="B91" s="378" t="s">
        <v>145</v>
      </c>
      <c r="C91" s="378"/>
      <c r="D91" s="18"/>
      <c r="E91" s="18"/>
      <c r="F91" s="18">
        <v>14</v>
      </c>
      <c r="G91" s="18">
        <v>17</v>
      </c>
      <c r="H91" s="18">
        <v>0</v>
      </c>
      <c r="I91" s="18">
        <v>3</v>
      </c>
      <c r="J91" s="18"/>
      <c r="K91" s="18"/>
      <c r="L91" s="18"/>
      <c r="M91" s="18"/>
      <c r="N91" s="262">
        <f t="shared" si="9"/>
        <v>14</v>
      </c>
      <c r="O91" s="262">
        <f t="shared" si="9"/>
        <v>20</v>
      </c>
      <c r="P91" s="262">
        <f t="shared" si="10"/>
        <v>34</v>
      </c>
    </row>
    <row r="92" spans="2:16" s="13" customFormat="1" hidden="1" outlineLevel="1" x14ac:dyDescent="0.25">
      <c r="B92" s="378" t="s">
        <v>146</v>
      </c>
      <c r="C92" s="37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262">
        <f t="shared" si="9"/>
        <v>0</v>
      </c>
      <c r="O92" s="262">
        <f t="shared" si="9"/>
        <v>0</v>
      </c>
      <c r="P92" s="262">
        <f t="shared" si="10"/>
        <v>0</v>
      </c>
    </row>
    <row r="93" spans="2:16" s="13" customFormat="1" hidden="1" outlineLevel="1" x14ac:dyDescent="0.25">
      <c r="B93" s="378" t="s">
        <v>147</v>
      </c>
      <c r="C93" s="37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262">
        <f t="shared" si="9"/>
        <v>0</v>
      </c>
      <c r="O93" s="262">
        <f t="shared" si="9"/>
        <v>0</v>
      </c>
      <c r="P93" s="262">
        <f t="shared" si="10"/>
        <v>0</v>
      </c>
    </row>
    <row r="94" spans="2:16" s="13" customFormat="1" hidden="1" outlineLevel="1" x14ac:dyDescent="0.25">
      <c r="B94" s="378" t="s">
        <v>148</v>
      </c>
      <c r="C94" s="378"/>
      <c r="D94" s="18">
        <v>0</v>
      </c>
      <c r="E94" s="18">
        <v>0</v>
      </c>
      <c r="F94" s="18">
        <v>0</v>
      </c>
      <c r="G94" s="18">
        <v>0</v>
      </c>
      <c r="H94" s="18">
        <v>1</v>
      </c>
      <c r="I94" s="18">
        <v>0</v>
      </c>
      <c r="J94" s="18">
        <v>12</v>
      </c>
      <c r="K94" s="18">
        <v>2</v>
      </c>
      <c r="L94" s="18">
        <v>0</v>
      </c>
      <c r="M94" s="18">
        <v>0</v>
      </c>
      <c r="N94" s="262">
        <f t="shared" si="9"/>
        <v>13</v>
      </c>
      <c r="O94" s="262">
        <f t="shared" si="9"/>
        <v>2</v>
      </c>
      <c r="P94" s="262">
        <f t="shared" si="10"/>
        <v>15</v>
      </c>
    </row>
    <row r="95" spans="2:16" s="13" customFormat="1" hidden="1" outlineLevel="1" x14ac:dyDescent="0.25">
      <c r="B95" s="378" t="s">
        <v>149</v>
      </c>
      <c r="C95" s="378"/>
      <c r="D95" s="18">
        <v>0</v>
      </c>
      <c r="E95" s="18">
        <v>0</v>
      </c>
      <c r="F95" s="18">
        <v>1</v>
      </c>
      <c r="G95" s="18">
        <v>1</v>
      </c>
      <c r="H95" s="18">
        <v>0</v>
      </c>
      <c r="I95" s="18">
        <v>0</v>
      </c>
      <c r="J95" s="18">
        <v>0</v>
      </c>
      <c r="K95" s="18">
        <v>0</v>
      </c>
      <c r="L95" s="18">
        <v>0</v>
      </c>
      <c r="M95" s="18">
        <v>0</v>
      </c>
      <c r="N95" s="262">
        <f t="shared" si="9"/>
        <v>1</v>
      </c>
      <c r="O95" s="262">
        <f t="shared" si="9"/>
        <v>1</v>
      </c>
      <c r="P95" s="262">
        <f t="shared" si="10"/>
        <v>2</v>
      </c>
    </row>
    <row r="96" spans="2:16" s="13" customFormat="1" hidden="1" outlineLevel="1" x14ac:dyDescent="0.25">
      <c r="B96" s="378" t="s">
        <v>268</v>
      </c>
      <c r="C96" s="378"/>
      <c r="D96" s="18">
        <v>0</v>
      </c>
      <c r="E96" s="18">
        <v>0</v>
      </c>
      <c r="F96" s="18">
        <v>4</v>
      </c>
      <c r="G96" s="18">
        <v>5</v>
      </c>
      <c r="H96" s="18">
        <v>0</v>
      </c>
      <c r="I96" s="18">
        <v>1</v>
      </c>
      <c r="J96" s="18">
        <v>0</v>
      </c>
      <c r="K96" s="18">
        <v>0</v>
      </c>
      <c r="L96" s="18">
        <v>0</v>
      </c>
      <c r="M96" s="18">
        <v>0</v>
      </c>
      <c r="N96" s="262">
        <f t="shared" si="9"/>
        <v>4</v>
      </c>
      <c r="O96" s="262">
        <f t="shared" si="9"/>
        <v>6</v>
      </c>
      <c r="P96" s="262">
        <f t="shared" si="10"/>
        <v>10</v>
      </c>
    </row>
    <row r="97" spans="2:16" s="13" customFormat="1" collapsed="1" x14ac:dyDescent="0.25">
      <c r="B97" s="382" t="s">
        <v>57</v>
      </c>
      <c r="C97" s="383"/>
      <c r="D97" s="19">
        <f>SUM(D98:D104)</f>
        <v>63</v>
      </c>
      <c r="E97" s="19">
        <f>SUM(E98:E104)</f>
        <v>50</v>
      </c>
      <c r="F97" s="19">
        <f t="shared" ref="F97:M97" si="19">SUM(F98:F104)</f>
        <v>50</v>
      </c>
      <c r="G97" s="19">
        <f t="shared" si="19"/>
        <v>27</v>
      </c>
      <c r="H97" s="19">
        <f t="shared" si="19"/>
        <v>0</v>
      </c>
      <c r="I97" s="19">
        <f t="shared" si="19"/>
        <v>10</v>
      </c>
      <c r="J97" s="19">
        <f t="shared" si="19"/>
        <v>20</v>
      </c>
      <c r="K97" s="19">
        <f t="shared" si="19"/>
        <v>52</v>
      </c>
      <c r="L97" s="19">
        <f t="shared" si="19"/>
        <v>0</v>
      </c>
      <c r="M97" s="19">
        <f t="shared" si="19"/>
        <v>14</v>
      </c>
      <c r="N97" s="257">
        <f t="shared" si="9"/>
        <v>133</v>
      </c>
      <c r="O97" s="257">
        <f t="shared" si="9"/>
        <v>153</v>
      </c>
      <c r="P97" s="257">
        <f t="shared" si="10"/>
        <v>286</v>
      </c>
    </row>
    <row r="98" spans="2:16" s="13" customFormat="1" hidden="1" outlineLevel="1" x14ac:dyDescent="0.25">
      <c r="B98" s="380" t="s">
        <v>144</v>
      </c>
      <c r="C98" s="381"/>
      <c r="D98" s="18">
        <v>23</v>
      </c>
      <c r="E98" s="18">
        <v>15</v>
      </c>
      <c r="F98" s="18"/>
      <c r="G98" s="18"/>
      <c r="H98" s="18"/>
      <c r="I98" s="18"/>
      <c r="J98" s="18"/>
      <c r="K98" s="18"/>
      <c r="L98" s="18"/>
      <c r="M98" s="18"/>
      <c r="N98" s="262">
        <f t="shared" si="9"/>
        <v>23</v>
      </c>
      <c r="O98" s="262">
        <f t="shared" si="9"/>
        <v>15</v>
      </c>
      <c r="P98" s="262">
        <f t="shared" si="10"/>
        <v>38</v>
      </c>
    </row>
    <row r="99" spans="2:16" s="13" customFormat="1" hidden="1" outlineLevel="1" x14ac:dyDescent="0.25">
      <c r="B99" s="380" t="s">
        <v>145</v>
      </c>
      <c r="C99" s="381"/>
      <c r="D99" s="18"/>
      <c r="E99" s="18"/>
      <c r="F99" s="18">
        <v>8</v>
      </c>
      <c r="G99" s="18">
        <v>2</v>
      </c>
      <c r="H99" s="18">
        <v>0</v>
      </c>
      <c r="I99" s="18">
        <v>0</v>
      </c>
      <c r="J99" s="18"/>
      <c r="K99" s="18"/>
      <c r="L99" s="18"/>
      <c r="M99" s="18"/>
      <c r="N99" s="262">
        <f t="shared" ref="N99:O120" si="20">SUM(L99,J99,H99,F99,D99)</f>
        <v>8</v>
      </c>
      <c r="O99" s="262">
        <f t="shared" si="20"/>
        <v>2</v>
      </c>
      <c r="P99" s="262">
        <f t="shared" ref="P99:P120" si="21">SUM(N99:O99)</f>
        <v>10</v>
      </c>
    </row>
    <row r="100" spans="2:16" s="13" customFormat="1" hidden="1" outlineLevel="1" x14ac:dyDescent="0.25">
      <c r="B100" s="380" t="s">
        <v>146</v>
      </c>
      <c r="C100" s="381"/>
      <c r="D100" s="18"/>
      <c r="E100" s="18"/>
      <c r="F100" s="18">
        <v>3</v>
      </c>
      <c r="G100" s="18">
        <v>4</v>
      </c>
      <c r="H100" s="18">
        <v>0</v>
      </c>
      <c r="I100" s="18">
        <v>0</v>
      </c>
      <c r="J100" s="18">
        <v>0</v>
      </c>
      <c r="K100" s="18">
        <v>0</v>
      </c>
      <c r="L100" s="18"/>
      <c r="M100" s="18"/>
      <c r="N100" s="262">
        <f t="shared" si="20"/>
        <v>3</v>
      </c>
      <c r="O100" s="262">
        <f t="shared" si="20"/>
        <v>4</v>
      </c>
      <c r="P100" s="262">
        <f t="shared" si="21"/>
        <v>7</v>
      </c>
    </row>
    <row r="101" spans="2:16" s="13" customFormat="1" hidden="1" outlineLevel="1" x14ac:dyDescent="0.25">
      <c r="B101" s="380" t="s">
        <v>147</v>
      </c>
      <c r="C101" s="381"/>
      <c r="D101" s="18"/>
      <c r="E101" s="18"/>
      <c r="F101" s="18"/>
      <c r="G101" s="18"/>
      <c r="H101" s="18"/>
      <c r="I101" s="18"/>
      <c r="J101" s="18">
        <v>0</v>
      </c>
      <c r="K101" s="18">
        <v>5</v>
      </c>
      <c r="L101" s="18">
        <v>0</v>
      </c>
      <c r="M101" s="18">
        <v>14</v>
      </c>
      <c r="N101" s="262">
        <f t="shared" si="20"/>
        <v>0</v>
      </c>
      <c r="O101" s="262">
        <f t="shared" si="20"/>
        <v>19</v>
      </c>
      <c r="P101" s="262">
        <f t="shared" si="21"/>
        <v>19</v>
      </c>
    </row>
    <row r="102" spans="2:16" s="13" customFormat="1" hidden="1" outlineLevel="1" x14ac:dyDescent="0.25">
      <c r="B102" s="380" t="s">
        <v>148</v>
      </c>
      <c r="C102" s="381"/>
      <c r="D102" s="18">
        <v>40</v>
      </c>
      <c r="E102" s="18">
        <v>35</v>
      </c>
      <c r="F102" s="18">
        <v>39</v>
      </c>
      <c r="G102" s="18">
        <v>21</v>
      </c>
      <c r="H102" s="18">
        <v>0</v>
      </c>
      <c r="I102" s="18">
        <v>10</v>
      </c>
      <c r="J102" s="18">
        <v>20</v>
      </c>
      <c r="K102" s="18">
        <v>47</v>
      </c>
      <c r="L102" s="18">
        <v>0</v>
      </c>
      <c r="M102" s="18">
        <v>0</v>
      </c>
      <c r="N102" s="262">
        <f t="shared" si="20"/>
        <v>99</v>
      </c>
      <c r="O102" s="262">
        <f t="shared" si="20"/>
        <v>113</v>
      </c>
      <c r="P102" s="262">
        <f t="shared" si="21"/>
        <v>212</v>
      </c>
    </row>
    <row r="103" spans="2:16" s="13" customFormat="1" hidden="1" outlineLevel="1" x14ac:dyDescent="0.25">
      <c r="B103" s="380" t="s">
        <v>149</v>
      </c>
      <c r="C103" s="381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262">
        <f t="shared" si="20"/>
        <v>0</v>
      </c>
      <c r="O103" s="262">
        <f t="shared" si="20"/>
        <v>0</v>
      </c>
      <c r="P103" s="262">
        <f t="shared" si="21"/>
        <v>0</v>
      </c>
    </row>
    <row r="104" spans="2:16" s="13" customFormat="1" hidden="1" outlineLevel="1" x14ac:dyDescent="0.25">
      <c r="B104" s="380" t="s">
        <v>268</v>
      </c>
      <c r="C104" s="381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262">
        <f t="shared" si="20"/>
        <v>0</v>
      </c>
      <c r="O104" s="262">
        <f t="shared" si="20"/>
        <v>0</v>
      </c>
      <c r="P104" s="262">
        <f t="shared" si="21"/>
        <v>0</v>
      </c>
    </row>
    <row r="105" spans="2:16" s="13" customFormat="1" collapsed="1" x14ac:dyDescent="0.25">
      <c r="B105" s="379" t="s">
        <v>10</v>
      </c>
      <c r="C105" s="379"/>
      <c r="D105" s="19">
        <f>SUM(D106:D112)</f>
        <v>122</v>
      </c>
      <c r="E105" s="19">
        <f t="shared" ref="E105:L105" si="22">SUM(E106:E112)</f>
        <v>120</v>
      </c>
      <c r="F105" s="19">
        <f t="shared" si="22"/>
        <v>63</v>
      </c>
      <c r="G105" s="19">
        <f>SUM(G106:G112)</f>
        <v>65</v>
      </c>
      <c r="H105" s="19">
        <f t="shared" si="22"/>
        <v>2</v>
      </c>
      <c r="I105" s="19">
        <f t="shared" si="22"/>
        <v>4</v>
      </c>
      <c r="J105" s="19">
        <f>SUM(J106:J112)</f>
        <v>0</v>
      </c>
      <c r="K105" s="19">
        <f t="shared" si="22"/>
        <v>0</v>
      </c>
      <c r="L105" s="19">
        <f t="shared" si="22"/>
        <v>49</v>
      </c>
      <c r="M105" s="19">
        <f>SUM(M106:M112)</f>
        <v>8</v>
      </c>
      <c r="N105" s="257">
        <f t="shared" si="20"/>
        <v>236</v>
      </c>
      <c r="O105" s="257">
        <f t="shared" si="20"/>
        <v>197</v>
      </c>
      <c r="P105" s="257">
        <f t="shared" si="21"/>
        <v>433</v>
      </c>
    </row>
    <row r="106" spans="2:16" s="13" customFormat="1" hidden="1" outlineLevel="1" x14ac:dyDescent="0.25">
      <c r="B106" s="378" t="s">
        <v>144</v>
      </c>
      <c r="C106" s="378"/>
      <c r="D106" s="18">
        <v>57</v>
      </c>
      <c r="E106" s="18">
        <v>48</v>
      </c>
      <c r="F106" s="18"/>
      <c r="G106" s="18"/>
      <c r="H106" s="18"/>
      <c r="I106" s="18"/>
      <c r="J106" s="18"/>
      <c r="K106" s="18"/>
      <c r="L106" s="18"/>
      <c r="M106" s="18"/>
      <c r="N106" s="262">
        <f t="shared" si="20"/>
        <v>57</v>
      </c>
      <c r="O106" s="262">
        <f t="shared" si="20"/>
        <v>48</v>
      </c>
      <c r="P106" s="262">
        <f t="shared" si="21"/>
        <v>105</v>
      </c>
    </row>
    <row r="107" spans="2:16" s="13" customFormat="1" hidden="1" outlineLevel="1" x14ac:dyDescent="0.25">
      <c r="B107" s="378" t="s">
        <v>145</v>
      </c>
      <c r="C107" s="37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262">
        <f t="shared" si="20"/>
        <v>0</v>
      </c>
      <c r="O107" s="262">
        <f t="shared" si="20"/>
        <v>0</v>
      </c>
      <c r="P107" s="262">
        <f t="shared" si="21"/>
        <v>0</v>
      </c>
    </row>
    <row r="108" spans="2:16" s="13" customFormat="1" hidden="1" outlineLevel="1" x14ac:dyDescent="0.25">
      <c r="B108" s="378" t="s">
        <v>146</v>
      </c>
      <c r="C108" s="378"/>
      <c r="D108" s="18"/>
      <c r="E108" s="18"/>
      <c r="F108" s="18">
        <v>1</v>
      </c>
      <c r="G108" s="18">
        <v>4</v>
      </c>
      <c r="H108" s="18">
        <v>2</v>
      </c>
      <c r="I108" s="18">
        <v>4</v>
      </c>
      <c r="J108" s="18">
        <v>0</v>
      </c>
      <c r="K108" s="18">
        <v>0</v>
      </c>
      <c r="L108" s="18"/>
      <c r="M108" s="18"/>
      <c r="N108" s="262">
        <f t="shared" si="20"/>
        <v>3</v>
      </c>
      <c r="O108" s="262">
        <f t="shared" si="20"/>
        <v>8</v>
      </c>
      <c r="P108" s="262">
        <f t="shared" si="21"/>
        <v>11</v>
      </c>
    </row>
    <row r="109" spans="2:16" s="13" customFormat="1" hidden="1" outlineLevel="1" x14ac:dyDescent="0.25">
      <c r="B109" s="378" t="s">
        <v>147</v>
      </c>
      <c r="C109" s="378"/>
      <c r="D109" s="18"/>
      <c r="E109" s="18"/>
      <c r="F109" s="18"/>
      <c r="G109" s="18"/>
      <c r="H109" s="18"/>
      <c r="I109" s="18"/>
      <c r="J109" s="18">
        <v>0</v>
      </c>
      <c r="K109" s="18">
        <v>0</v>
      </c>
      <c r="L109" s="18">
        <v>49</v>
      </c>
      <c r="M109" s="18">
        <v>8</v>
      </c>
      <c r="N109" s="262">
        <f t="shared" si="20"/>
        <v>49</v>
      </c>
      <c r="O109" s="262">
        <f t="shared" si="20"/>
        <v>8</v>
      </c>
      <c r="P109" s="262">
        <f t="shared" si="21"/>
        <v>57</v>
      </c>
    </row>
    <row r="110" spans="2:16" s="13" customFormat="1" hidden="1" outlineLevel="1" x14ac:dyDescent="0.25">
      <c r="B110" s="378" t="s">
        <v>148</v>
      </c>
      <c r="C110" s="378"/>
      <c r="D110" s="18">
        <v>65</v>
      </c>
      <c r="E110" s="18">
        <v>72</v>
      </c>
      <c r="F110" s="18">
        <v>62</v>
      </c>
      <c r="G110" s="18">
        <v>61</v>
      </c>
      <c r="H110" s="18">
        <v>0</v>
      </c>
      <c r="I110" s="18">
        <v>0</v>
      </c>
      <c r="J110" s="18">
        <v>0</v>
      </c>
      <c r="K110" s="18">
        <v>0</v>
      </c>
      <c r="L110" s="18">
        <v>0</v>
      </c>
      <c r="M110" s="18">
        <v>0</v>
      </c>
      <c r="N110" s="262">
        <f t="shared" si="20"/>
        <v>127</v>
      </c>
      <c r="O110" s="262">
        <f t="shared" si="20"/>
        <v>133</v>
      </c>
      <c r="P110" s="262">
        <f t="shared" si="21"/>
        <v>260</v>
      </c>
    </row>
    <row r="111" spans="2:16" s="13" customFormat="1" hidden="1" outlineLevel="1" x14ac:dyDescent="0.25">
      <c r="B111" s="378" t="s">
        <v>149</v>
      </c>
      <c r="C111" s="37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262">
        <f t="shared" si="20"/>
        <v>0</v>
      </c>
      <c r="O111" s="262">
        <f t="shared" si="20"/>
        <v>0</v>
      </c>
      <c r="P111" s="262">
        <f t="shared" si="21"/>
        <v>0</v>
      </c>
    </row>
    <row r="112" spans="2:16" s="13" customFormat="1" hidden="1" outlineLevel="1" x14ac:dyDescent="0.25">
      <c r="B112" s="378" t="s">
        <v>268</v>
      </c>
      <c r="C112" s="37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262">
        <f t="shared" si="20"/>
        <v>0</v>
      </c>
      <c r="O112" s="262">
        <f t="shared" si="20"/>
        <v>0</v>
      </c>
      <c r="P112" s="262">
        <f t="shared" si="21"/>
        <v>0</v>
      </c>
    </row>
    <row r="113" spans="2:17" s="13" customFormat="1" collapsed="1" x14ac:dyDescent="0.25">
      <c r="B113" s="379" t="s">
        <v>58</v>
      </c>
      <c r="C113" s="379"/>
      <c r="D113" s="19">
        <f>SUM(D114:D120)</f>
        <v>15</v>
      </c>
      <c r="E113" s="19">
        <f t="shared" ref="E113:M113" si="23">SUM(E114:E120)</f>
        <v>15</v>
      </c>
      <c r="F113" s="19">
        <f t="shared" si="23"/>
        <v>13</v>
      </c>
      <c r="G113" s="19">
        <f t="shared" si="23"/>
        <v>15</v>
      </c>
      <c r="H113" s="19">
        <f t="shared" si="23"/>
        <v>0</v>
      </c>
      <c r="I113" s="19">
        <f t="shared" si="23"/>
        <v>0</v>
      </c>
      <c r="J113" s="19">
        <f t="shared" si="23"/>
        <v>0</v>
      </c>
      <c r="K113" s="19">
        <f t="shared" si="23"/>
        <v>0</v>
      </c>
      <c r="L113" s="19">
        <f t="shared" si="23"/>
        <v>0</v>
      </c>
      <c r="M113" s="19">
        <f t="shared" si="23"/>
        <v>0</v>
      </c>
      <c r="N113" s="257">
        <f t="shared" si="20"/>
        <v>28</v>
      </c>
      <c r="O113" s="257">
        <f t="shared" si="20"/>
        <v>30</v>
      </c>
      <c r="P113" s="257">
        <f t="shared" si="21"/>
        <v>58</v>
      </c>
    </row>
    <row r="114" spans="2:17" s="13" customFormat="1" hidden="1" outlineLevel="1" x14ac:dyDescent="0.25">
      <c r="B114" s="378" t="s">
        <v>144</v>
      </c>
      <c r="C114" s="378"/>
      <c r="D114" s="18">
        <v>15</v>
      </c>
      <c r="E114" s="18">
        <v>15</v>
      </c>
      <c r="F114" s="18"/>
      <c r="G114" s="18"/>
      <c r="H114" s="18"/>
      <c r="I114" s="18"/>
      <c r="J114" s="18"/>
      <c r="K114" s="18"/>
      <c r="L114" s="18"/>
      <c r="M114" s="18"/>
      <c r="N114" s="262">
        <f t="shared" si="20"/>
        <v>15</v>
      </c>
      <c r="O114" s="262">
        <f t="shared" si="20"/>
        <v>15</v>
      </c>
      <c r="P114" s="262">
        <f t="shared" si="21"/>
        <v>30</v>
      </c>
    </row>
    <row r="115" spans="2:17" s="13" customFormat="1" hidden="1" outlineLevel="1" x14ac:dyDescent="0.25">
      <c r="B115" s="378" t="s">
        <v>145</v>
      </c>
      <c r="C115" s="37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262">
        <f t="shared" si="20"/>
        <v>0</v>
      </c>
      <c r="O115" s="262">
        <f t="shared" si="20"/>
        <v>0</v>
      </c>
      <c r="P115" s="262">
        <f t="shared" si="21"/>
        <v>0</v>
      </c>
    </row>
    <row r="116" spans="2:17" s="13" customFormat="1" hidden="1" outlineLevel="1" x14ac:dyDescent="0.25">
      <c r="B116" s="378" t="s">
        <v>146</v>
      </c>
      <c r="C116" s="37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262">
        <f t="shared" si="20"/>
        <v>0</v>
      </c>
      <c r="O116" s="262">
        <f t="shared" si="20"/>
        <v>0</v>
      </c>
      <c r="P116" s="262">
        <f t="shared" si="21"/>
        <v>0</v>
      </c>
    </row>
    <row r="117" spans="2:17" s="13" customFormat="1" hidden="1" outlineLevel="1" x14ac:dyDescent="0.25">
      <c r="B117" s="378" t="s">
        <v>147</v>
      </c>
      <c r="C117" s="37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262">
        <f t="shared" si="20"/>
        <v>0</v>
      </c>
      <c r="O117" s="262">
        <f t="shared" si="20"/>
        <v>0</v>
      </c>
      <c r="P117" s="262">
        <f t="shared" si="21"/>
        <v>0</v>
      </c>
    </row>
    <row r="118" spans="2:17" s="13" customFormat="1" hidden="1" outlineLevel="1" x14ac:dyDescent="0.25">
      <c r="B118" s="378" t="s">
        <v>148</v>
      </c>
      <c r="C118" s="378"/>
      <c r="D118" s="18">
        <v>0</v>
      </c>
      <c r="E118" s="18">
        <v>0</v>
      </c>
      <c r="F118" s="18">
        <v>13</v>
      </c>
      <c r="G118" s="18">
        <v>15</v>
      </c>
      <c r="H118" s="18">
        <v>0</v>
      </c>
      <c r="I118" s="18">
        <v>0</v>
      </c>
      <c r="J118" s="18">
        <v>0</v>
      </c>
      <c r="K118" s="18">
        <v>0</v>
      </c>
      <c r="L118" s="18">
        <v>0</v>
      </c>
      <c r="M118" s="18">
        <v>0</v>
      </c>
      <c r="N118" s="262">
        <f t="shared" si="20"/>
        <v>13</v>
      </c>
      <c r="O118" s="262">
        <f t="shared" si="20"/>
        <v>15</v>
      </c>
      <c r="P118" s="262">
        <f t="shared" si="21"/>
        <v>28</v>
      </c>
    </row>
    <row r="119" spans="2:17" s="13" customFormat="1" hidden="1" outlineLevel="1" x14ac:dyDescent="0.25">
      <c r="B119" s="378" t="s">
        <v>149</v>
      </c>
      <c r="C119" s="37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262">
        <f t="shared" si="20"/>
        <v>0</v>
      </c>
      <c r="O119" s="262">
        <f t="shared" si="20"/>
        <v>0</v>
      </c>
      <c r="P119" s="262">
        <f t="shared" si="21"/>
        <v>0</v>
      </c>
    </row>
    <row r="120" spans="2:17" s="13" customFormat="1" hidden="1" outlineLevel="1" x14ac:dyDescent="0.25">
      <c r="B120" s="378" t="s">
        <v>268</v>
      </c>
      <c r="C120" s="37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262">
        <f t="shared" si="20"/>
        <v>0</v>
      </c>
      <c r="O120" s="262">
        <f t="shared" si="20"/>
        <v>0</v>
      </c>
      <c r="P120" s="262">
        <f t="shared" si="21"/>
        <v>0</v>
      </c>
    </row>
    <row r="121" spans="2:17" s="13" customFormat="1" collapsed="1" x14ac:dyDescent="0.25">
      <c r="D121" s="264">
        <f>SUM(D113,D105,D97,D89,D81,D73,D65,D57,D49,D41,D33,D25)</f>
        <v>636</v>
      </c>
      <c r="E121" s="264">
        <f t="shared" ref="E121:M121" si="24">SUM(E113,E105,E97,E89,E81,E73,E65,E57,E49,E41,E33,E25)</f>
        <v>640</v>
      </c>
      <c r="F121" s="264">
        <f t="shared" si="24"/>
        <v>525</v>
      </c>
      <c r="G121" s="264">
        <f t="shared" si="24"/>
        <v>477</v>
      </c>
      <c r="H121" s="264">
        <f t="shared" si="24"/>
        <v>140</v>
      </c>
      <c r="I121" s="264">
        <f t="shared" si="24"/>
        <v>140</v>
      </c>
      <c r="J121" s="264">
        <f t="shared" si="24"/>
        <v>178</v>
      </c>
      <c r="K121" s="264">
        <f t="shared" si="24"/>
        <v>158</v>
      </c>
      <c r="L121" s="264">
        <f t="shared" si="24"/>
        <v>209</v>
      </c>
      <c r="M121" s="264">
        <f t="shared" si="24"/>
        <v>323</v>
      </c>
      <c r="N121" s="264">
        <f>SUM(N113,N105,N97,N89,N81,N73,N65,N57,N49,N41,N33,N25)</f>
        <v>1688</v>
      </c>
      <c r="O121" s="264">
        <f>SUM(O113,O105,O97,O89,O81,O73,O65,O57,O49,O41,O33,O25)</f>
        <v>1738</v>
      </c>
      <c r="P121" s="264">
        <f>SUM(P113,P105,P97,P89,P81,P73,P65,P57,P49,P41,P33,P25)</f>
        <v>3426</v>
      </c>
    </row>
    <row r="122" spans="2:17" s="13" customFormat="1" x14ac:dyDescent="0.25">
      <c r="D122" s="385">
        <f>SUM(D121:E121)</f>
        <v>1276</v>
      </c>
      <c r="E122" s="386"/>
      <c r="F122" s="385">
        <f t="shared" ref="F122" si="25">SUM(F121:G121)</f>
        <v>1002</v>
      </c>
      <c r="G122" s="386"/>
      <c r="H122" s="385">
        <f t="shared" ref="H122" si="26">SUM(H121:I121)</f>
        <v>280</v>
      </c>
      <c r="I122" s="386"/>
      <c r="J122" s="385">
        <f t="shared" ref="J122" si="27">SUM(J121:K121)</f>
        <v>336</v>
      </c>
      <c r="K122" s="386"/>
      <c r="L122" s="385">
        <f>SUM(L121:M121)</f>
        <v>532</v>
      </c>
      <c r="M122" s="386"/>
      <c r="N122" s="385">
        <f>SUM(N121:O121)</f>
        <v>3426</v>
      </c>
      <c r="O122" s="386"/>
      <c r="P122" s="105"/>
    </row>
    <row r="124" spans="2:17" s="13" customFormat="1" x14ac:dyDescent="0.25">
      <c r="B124" s="14"/>
      <c r="C124" s="14"/>
      <c r="D124" s="14"/>
      <c r="E124" s="14"/>
      <c r="F124" s="14"/>
      <c r="G124" s="14"/>
      <c r="H124" s="14"/>
      <c r="I124" s="14"/>
      <c r="J124" s="15"/>
      <c r="K124" s="15"/>
      <c r="L124" s="15"/>
      <c r="M124" s="14"/>
      <c r="N124" s="15"/>
      <c r="O124" s="16"/>
      <c r="P124" s="16"/>
      <c r="Q124" s="15"/>
    </row>
    <row r="125" spans="2:17" s="13" customFormat="1" x14ac:dyDescent="0.25">
      <c r="B125" s="164" t="s">
        <v>33</v>
      </c>
      <c r="C125" s="6"/>
      <c r="D125" s="6"/>
      <c r="E125" s="71"/>
      <c r="F125" s="165"/>
      <c r="G125" s="165"/>
      <c r="H125" s="165"/>
      <c r="I125" s="165"/>
      <c r="J125" s="165"/>
      <c r="K125" s="165"/>
      <c r="L125" s="166"/>
      <c r="M125" s="167"/>
      <c r="N125" s="116"/>
      <c r="O125" s="116"/>
      <c r="P125" s="16"/>
      <c r="Q125" s="15"/>
    </row>
    <row r="126" spans="2:17" s="13" customFormat="1" x14ac:dyDescent="0.25">
      <c r="B126" s="70"/>
      <c r="C126" s="348" t="s">
        <v>64</v>
      </c>
      <c r="D126" s="349"/>
      <c r="E126" s="349"/>
      <c r="F126" s="349"/>
      <c r="G126" s="349"/>
      <c r="H126" s="349"/>
      <c r="I126" s="349"/>
      <c r="J126" s="349"/>
      <c r="K126" s="349"/>
      <c r="L126" s="350"/>
      <c r="M126" s="71"/>
      <c r="N126" s="71"/>
      <c r="O126" s="71"/>
      <c r="P126" s="16"/>
      <c r="Q126" s="15"/>
    </row>
    <row r="127" spans="2:17" s="13" customFormat="1" x14ac:dyDescent="0.25">
      <c r="B127" s="70"/>
      <c r="C127" s="348" t="s">
        <v>76</v>
      </c>
      <c r="D127" s="350"/>
      <c r="E127" s="348" t="s">
        <v>77</v>
      </c>
      <c r="F127" s="350"/>
      <c r="G127" s="348" t="s">
        <v>78</v>
      </c>
      <c r="H127" s="350"/>
      <c r="I127" s="348" t="s">
        <v>79</v>
      </c>
      <c r="J127" s="350"/>
      <c r="K127" s="348" t="s">
        <v>0</v>
      </c>
      <c r="L127" s="350"/>
      <c r="M127" s="348" t="s">
        <v>42</v>
      </c>
      <c r="N127" s="349"/>
      <c r="O127" s="350"/>
      <c r="P127" s="16"/>
      <c r="Q127" s="15"/>
    </row>
    <row r="128" spans="2:17" s="13" customFormat="1" x14ac:dyDescent="0.25">
      <c r="B128" s="258" t="s">
        <v>115</v>
      </c>
      <c r="C128" s="259" t="s">
        <v>2</v>
      </c>
      <c r="D128" s="172" t="s">
        <v>3</v>
      </c>
      <c r="E128" s="258" t="s">
        <v>2</v>
      </c>
      <c r="F128" s="172" t="s">
        <v>3</v>
      </c>
      <c r="G128" s="258" t="s">
        <v>2</v>
      </c>
      <c r="H128" s="172" t="s">
        <v>3</v>
      </c>
      <c r="I128" s="258" t="s">
        <v>2</v>
      </c>
      <c r="J128" s="172" t="s">
        <v>3</v>
      </c>
      <c r="K128" s="258" t="s">
        <v>2</v>
      </c>
      <c r="L128" s="172" t="s">
        <v>3</v>
      </c>
      <c r="M128" s="173" t="s">
        <v>2</v>
      </c>
      <c r="N128" s="174" t="s">
        <v>3</v>
      </c>
      <c r="O128" s="174" t="s">
        <v>7</v>
      </c>
      <c r="P128" s="16"/>
      <c r="Q128" s="15"/>
    </row>
    <row r="129" spans="2:17" s="13" customFormat="1" x14ac:dyDescent="0.25">
      <c r="B129" s="265" t="s">
        <v>116</v>
      </c>
      <c r="C129" s="76"/>
      <c r="D129" s="265"/>
      <c r="E129" s="265">
        <v>10</v>
      </c>
      <c r="F129" s="265">
        <v>8</v>
      </c>
      <c r="G129" s="265">
        <v>22</v>
      </c>
      <c r="H129" s="265">
        <v>10</v>
      </c>
      <c r="I129" s="265"/>
      <c r="J129" s="265"/>
      <c r="K129" s="117"/>
      <c r="L129" s="117"/>
      <c r="M129" s="258">
        <f>SUM(K129,I129,G129,E129,C129)</f>
        <v>32</v>
      </c>
      <c r="N129" s="258">
        <f>SUM(L129,J129,H129,F129,D129)</f>
        <v>18</v>
      </c>
      <c r="O129" s="258">
        <f>SUM(M129:N129)</f>
        <v>50</v>
      </c>
      <c r="P129" s="16"/>
      <c r="Q129" s="15"/>
    </row>
    <row r="130" spans="2:17" s="13" customFormat="1" x14ac:dyDescent="0.25">
      <c r="B130" s="265" t="s">
        <v>117</v>
      </c>
      <c r="C130" s="76">
        <v>1</v>
      </c>
      <c r="D130" s="265">
        <v>5</v>
      </c>
      <c r="E130" s="265">
        <v>13</v>
      </c>
      <c r="F130" s="265">
        <v>20</v>
      </c>
      <c r="G130" s="265">
        <v>18</v>
      </c>
      <c r="H130" s="265">
        <v>22</v>
      </c>
      <c r="I130" s="265">
        <v>35</v>
      </c>
      <c r="J130" s="118">
        <v>28</v>
      </c>
      <c r="K130" s="265">
        <v>6</v>
      </c>
      <c r="L130" s="265">
        <v>1</v>
      </c>
      <c r="M130" s="258">
        <f t="shared" ref="M130:N134" si="28">SUM(K130,I130,G130,E130,C130)</f>
        <v>73</v>
      </c>
      <c r="N130" s="258">
        <f t="shared" si="28"/>
        <v>76</v>
      </c>
      <c r="O130" s="258">
        <f t="shared" ref="O130:O134" si="29">SUM(M130:N130)</f>
        <v>149</v>
      </c>
      <c r="P130" s="16"/>
      <c r="Q130" s="15"/>
    </row>
    <row r="131" spans="2:17" s="13" customFormat="1" x14ac:dyDescent="0.25">
      <c r="B131" s="265" t="s">
        <v>269</v>
      </c>
      <c r="C131" s="76"/>
      <c r="D131" s="265"/>
      <c r="E131" s="265">
        <v>5</v>
      </c>
      <c r="F131" s="265">
        <v>2</v>
      </c>
      <c r="G131" s="265"/>
      <c r="H131" s="265"/>
      <c r="I131" s="265"/>
      <c r="J131" s="265"/>
      <c r="K131" s="265"/>
      <c r="L131" s="265"/>
      <c r="M131" s="258">
        <f t="shared" si="28"/>
        <v>5</v>
      </c>
      <c r="N131" s="258">
        <f t="shared" si="28"/>
        <v>2</v>
      </c>
      <c r="O131" s="258">
        <f t="shared" si="29"/>
        <v>7</v>
      </c>
      <c r="P131" s="16"/>
      <c r="Q131" s="15"/>
    </row>
    <row r="132" spans="2:17" s="13" customFormat="1" x14ac:dyDescent="0.25">
      <c r="B132" s="265" t="s">
        <v>119</v>
      </c>
      <c r="C132" s="76"/>
      <c r="D132" s="265"/>
      <c r="E132" s="265">
        <v>10</v>
      </c>
      <c r="F132" s="265">
        <v>5</v>
      </c>
      <c r="G132" s="265"/>
      <c r="H132" s="265"/>
      <c r="I132" s="265"/>
      <c r="J132" s="265"/>
      <c r="K132" s="265"/>
      <c r="L132" s="265"/>
      <c r="M132" s="258">
        <f t="shared" si="28"/>
        <v>10</v>
      </c>
      <c r="N132" s="258">
        <f t="shared" si="28"/>
        <v>5</v>
      </c>
      <c r="O132" s="258">
        <f t="shared" si="29"/>
        <v>15</v>
      </c>
      <c r="P132" s="16"/>
      <c r="Q132" s="15"/>
    </row>
    <row r="133" spans="2:17" s="13" customFormat="1" x14ac:dyDescent="0.25">
      <c r="B133" s="265" t="s">
        <v>72</v>
      </c>
      <c r="C133" s="76"/>
      <c r="D133" s="265"/>
      <c r="E133" s="265">
        <v>1</v>
      </c>
      <c r="F133" s="265"/>
      <c r="G133" s="265"/>
      <c r="H133" s="265"/>
      <c r="I133" s="265"/>
      <c r="J133" s="265"/>
      <c r="K133" s="265"/>
      <c r="L133" s="265"/>
      <c r="M133" s="258">
        <f t="shared" si="28"/>
        <v>1</v>
      </c>
      <c r="N133" s="258">
        <f t="shared" si="28"/>
        <v>0</v>
      </c>
      <c r="O133" s="258">
        <f t="shared" si="29"/>
        <v>1</v>
      </c>
      <c r="P133" s="16"/>
      <c r="Q133" s="15"/>
    </row>
    <row r="134" spans="2:17" s="13" customFormat="1" x14ac:dyDescent="0.25">
      <c r="B134" s="71"/>
      <c r="C134" s="176">
        <f>SUM(C129:C133)</f>
        <v>1</v>
      </c>
      <c r="D134" s="176">
        <f t="shared" ref="D134:L134" si="30">SUM(D129:D133)</f>
        <v>5</v>
      </c>
      <c r="E134" s="176">
        <f t="shared" si="30"/>
        <v>39</v>
      </c>
      <c r="F134" s="176">
        <f t="shared" si="30"/>
        <v>35</v>
      </c>
      <c r="G134" s="176">
        <f t="shared" si="30"/>
        <v>40</v>
      </c>
      <c r="H134" s="176">
        <f t="shared" si="30"/>
        <v>32</v>
      </c>
      <c r="I134" s="176">
        <f t="shared" si="30"/>
        <v>35</v>
      </c>
      <c r="J134" s="176">
        <f t="shared" si="30"/>
        <v>28</v>
      </c>
      <c r="K134" s="176">
        <f t="shared" si="30"/>
        <v>6</v>
      </c>
      <c r="L134" s="176">
        <f t="shared" si="30"/>
        <v>1</v>
      </c>
      <c r="M134" s="258">
        <f t="shared" si="28"/>
        <v>121</v>
      </c>
      <c r="N134" s="258">
        <f t="shared" si="28"/>
        <v>101</v>
      </c>
      <c r="O134" s="258">
        <f t="shared" si="29"/>
        <v>222</v>
      </c>
      <c r="P134" s="16"/>
      <c r="Q134" s="15"/>
    </row>
    <row r="135" spans="2:17" s="13" customFormat="1" x14ac:dyDescent="0.25">
      <c r="B135" s="71"/>
      <c r="C135" s="351">
        <f>SUM(C134:D134)</f>
        <v>6</v>
      </c>
      <c r="D135" s="352"/>
      <c r="E135" s="351">
        <f t="shared" ref="E135" si="31">SUM(E134:F134)</f>
        <v>74</v>
      </c>
      <c r="F135" s="352"/>
      <c r="G135" s="351">
        <f t="shared" ref="G135" si="32">SUM(G134:H134)</f>
        <v>72</v>
      </c>
      <c r="H135" s="352"/>
      <c r="I135" s="351">
        <f t="shared" ref="I135" si="33">SUM(I134:J134)</f>
        <v>63</v>
      </c>
      <c r="J135" s="352"/>
      <c r="K135" s="351">
        <f>SUM(K134:L134)</f>
        <v>7</v>
      </c>
      <c r="L135" s="352"/>
      <c r="M135" s="351">
        <f>SUM(M134:N134)</f>
        <v>222</v>
      </c>
      <c r="N135" s="352"/>
      <c r="O135" s="79"/>
      <c r="P135" s="16"/>
      <c r="Q135" s="15"/>
    </row>
    <row r="136" spans="2:17" s="13" customFormat="1" x14ac:dyDescent="0.25">
      <c r="B136" s="71"/>
      <c r="C136" s="71"/>
      <c r="D136" s="165"/>
      <c r="E136" s="165"/>
      <c r="F136" s="165"/>
      <c r="G136" s="165"/>
      <c r="H136" s="165"/>
      <c r="I136" s="165"/>
      <c r="J136" s="165"/>
      <c r="K136" s="165"/>
      <c r="L136" s="166"/>
      <c r="M136" s="167"/>
      <c r="N136" s="71"/>
      <c r="O136" s="71"/>
      <c r="P136" s="16"/>
      <c r="Q136" s="15"/>
    </row>
    <row r="137" spans="2:17" s="13" customFormat="1" x14ac:dyDescent="0.25">
      <c r="B137" s="71"/>
      <c r="C137" s="71"/>
      <c r="D137" s="165"/>
      <c r="E137" s="165"/>
      <c r="F137" s="165"/>
      <c r="G137" s="165"/>
      <c r="H137" s="165"/>
      <c r="I137" s="165"/>
      <c r="J137" s="165"/>
      <c r="K137" s="165"/>
      <c r="L137" s="166"/>
      <c r="M137" s="167"/>
      <c r="N137" s="71"/>
      <c r="O137" s="71"/>
      <c r="P137" s="16"/>
      <c r="Q137" s="15"/>
    </row>
    <row r="138" spans="2:17" s="13" customFormat="1" x14ac:dyDescent="0.25">
      <c r="C138" s="344" t="s">
        <v>64</v>
      </c>
      <c r="D138" s="387"/>
      <c r="E138" s="387"/>
      <c r="F138" s="387"/>
      <c r="G138" s="387"/>
      <c r="H138" s="387"/>
      <c r="I138" s="387"/>
      <c r="J138" s="387"/>
      <c r="K138" s="387"/>
      <c r="L138" s="345"/>
      <c r="M138" s="167"/>
      <c r="N138" s="71"/>
      <c r="O138" s="71"/>
      <c r="P138" s="16"/>
      <c r="Q138" s="15"/>
    </row>
    <row r="139" spans="2:17" s="13" customFormat="1" x14ac:dyDescent="0.25">
      <c r="B139" s="71"/>
      <c r="C139" s="344" t="s">
        <v>76</v>
      </c>
      <c r="D139" s="345"/>
      <c r="E139" s="344" t="s">
        <v>77</v>
      </c>
      <c r="F139" s="345"/>
      <c r="G139" s="344" t="s">
        <v>78</v>
      </c>
      <c r="H139" s="345"/>
      <c r="I139" s="344" t="s">
        <v>79</v>
      </c>
      <c r="J139" s="345"/>
      <c r="K139" s="344" t="s">
        <v>0</v>
      </c>
      <c r="L139" s="345"/>
      <c r="M139" s="344" t="s">
        <v>42</v>
      </c>
      <c r="N139" s="387"/>
      <c r="O139" s="345"/>
      <c r="P139" s="16"/>
      <c r="Q139" s="15"/>
    </row>
    <row r="140" spans="2:17" s="13" customFormat="1" x14ac:dyDescent="0.25">
      <c r="B140" s="261" t="s">
        <v>120</v>
      </c>
      <c r="C140" s="261" t="s">
        <v>2</v>
      </c>
      <c r="D140" s="260" t="s">
        <v>3</v>
      </c>
      <c r="E140" s="261" t="s">
        <v>2</v>
      </c>
      <c r="F140" s="260" t="s">
        <v>3</v>
      </c>
      <c r="G140" s="261" t="s">
        <v>2</v>
      </c>
      <c r="H140" s="260" t="s">
        <v>3</v>
      </c>
      <c r="I140" s="261" t="s">
        <v>2</v>
      </c>
      <c r="J140" s="260" t="s">
        <v>3</v>
      </c>
      <c r="K140" s="261" t="s">
        <v>2</v>
      </c>
      <c r="L140" s="260" t="s">
        <v>3</v>
      </c>
      <c r="M140" s="261" t="s">
        <v>2</v>
      </c>
      <c r="N140" s="260" t="s">
        <v>3</v>
      </c>
      <c r="O140" s="260" t="s">
        <v>7</v>
      </c>
      <c r="P140" s="16"/>
      <c r="Q140" s="15"/>
    </row>
    <row r="141" spans="2:17" s="13" customFormat="1" x14ac:dyDescent="0.25">
      <c r="B141" s="265" t="s">
        <v>121</v>
      </c>
      <c r="C141" s="265"/>
      <c r="D141" s="265"/>
      <c r="E141" s="265"/>
      <c r="F141" s="265"/>
      <c r="G141" s="265"/>
      <c r="H141" s="265"/>
      <c r="I141" s="265"/>
      <c r="J141" s="265"/>
      <c r="K141" s="265"/>
      <c r="L141" s="265"/>
      <c r="M141" s="182">
        <f>SUM(K141,I141,G141,E141,C141)</f>
        <v>0</v>
      </c>
      <c r="N141" s="182">
        <f>SUM(L141,J141,H141,F141,D141)</f>
        <v>0</v>
      </c>
      <c r="O141" s="182">
        <f>SUM(M141:N141)</f>
        <v>0</v>
      </c>
      <c r="P141" s="16"/>
      <c r="Q141" s="15"/>
    </row>
    <row r="142" spans="2:17" s="13" customFormat="1" x14ac:dyDescent="0.25">
      <c r="B142" s="265" t="s">
        <v>270</v>
      </c>
      <c r="C142" s="265"/>
      <c r="D142" s="265"/>
      <c r="E142" s="265">
        <v>3</v>
      </c>
      <c r="F142" s="265">
        <v>3</v>
      </c>
      <c r="G142" s="265">
        <v>1</v>
      </c>
      <c r="H142" s="265">
        <v>3</v>
      </c>
      <c r="I142" s="265"/>
      <c r="J142" s="265"/>
      <c r="K142" s="265"/>
      <c r="L142" s="265"/>
      <c r="M142" s="182">
        <f t="shared" ref="M142:N148" si="34">SUM(K142,I142,G142,E142,C142)</f>
        <v>4</v>
      </c>
      <c r="N142" s="182">
        <f t="shared" si="34"/>
        <v>6</v>
      </c>
      <c r="O142" s="182">
        <f t="shared" ref="O142:O148" si="35">SUM(M142:N142)</f>
        <v>10</v>
      </c>
      <c r="P142" s="16"/>
      <c r="Q142" s="15"/>
    </row>
    <row r="143" spans="2:17" s="13" customFormat="1" x14ac:dyDescent="0.25">
      <c r="B143" s="265" t="s">
        <v>123</v>
      </c>
      <c r="C143" s="265"/>
      <c r="D143" s="265"/>
      <c r="E143" s="265"/>
      <c r="F143" s="265"/>
      <c r="G143" s="265"/>
      <c r="H143" s="265"/>
      <c r="I143" s="265"/>
      <c r="J143" s="265"/>
      <c r="K143" s="265"/>
      <c r="L143" s="265"/>
      <c r="M143" s="182">
        <f t="shared" si="34"/>
        <v>0</v>
      </c>
      <c r="N143" s="182">
        <f t="shared" si="34"/>
        <v>0</v>
      </c>
      <c r="O143" s="182">
        <f t="shared" si="35"/>
        <v>0</v>
      </c>
      <c r="P143" s="16"/>
      <c r="Q143" s="15"/>
    </row>
    <row r="144" spans="2:17" s="13" customFormat="1" x14ac:dyDescent="0.25">
      <c r="B144" s="265" t="s">
        <v>125</v>
      </c>
      <c r="C144" s="265"/>
      <c r="D144" s="265"/>
      <c r="E144" s="265"/>
      <c r="F144" s="265"/>
      <c r="G144" s="265"/>
      <c r="H144" s="265"/>
      <c r="I144" s="265"/>
      <c r="J144" s="265"/>
      <c r="K144" s="265"/>
      <c r="L144" s="265"/>
      <c r="M144" s="182">
        <f t="shared" si="34"/>
        <v>0</v>
      </c>
      <c r="N144" s="182">
        <f t="shared" si="34"/>
        <v>0</v>
      </c>
      <c r="O144" s="182">
        <f t="shared" si="35"/>
        <v>0</v>
      </c>
      <c r="P144" s="16"/>
      <c r="Q144" s="15"/>
    </row>
    <row r="145" spans="2:17" s="13" customFormat="1" x14ac:dyDescent="0.25">
      <c r="B145" s="265" t="s">
        <v>126</v>
      </c>
      <c r="C145" s="265">
        <v>2</v>
      </c>
      <c r="D145" s="265">
        <v>4</v>
      </c>
      <c r="E145" s="265">
        <v>5</v>
      </c>
      <c r="F145" s="265">
        <v>8</v>
      </c>
      <c r="G145" s="265">
        <v>7</v>
      </c>
      <c r="H145" s="265">
        <v>4</v>
      </c>
      <c r="I145" s="265">
        <v>2</v>
      </c>
      <c r="J145" s="265">
        <v>8</v>
      </c>
      <c r="K145" s="265"/>
      <c r="L145" s="265"/>
      <c r="M145" s="182">
        <f t="shared" si="34"/>
        <v>16</v>
      </c>
      <c r="N145" s="182">
        <f t="shared" si="34"/>
        <v>24</v>
      </c>
      <c r="O145" s="182">
        <f t="shared" si="35"/>
        <v>40</v>
      </c>
      <c r="P145" s="16"/>
      <c r="Q145" s="15"/>
    </row>
    <row r="146" spans="2:17" s="13" customFormat="1" x14ac:dyDescent="0.25">
      <c r="B146" s="265" t="s">
        <v>127</v>
      </c>
      <c r="C146" s="265">
        <v>3</v>
      </c>
      <c r="D146" s="265">
        <v>5</v>
      </c>
      <c r="E146" s="265">
        <v>5</v>
      </c>
      <c r="F146" s="265">
        <v>8</v>
      </c>
      <c r="G146" s="265">
        <v>7</v>
      </c>
      <c r="H146" s="265">
        <v>4</v>
      </c>
      <c r="I146" s="265">
        <v>2</v>
      </c>
      <c r="J146" s="265">
        <v>8</v>
      </c>
      <c r="K146" s="265"/>
      <c r="L146" s="265"/>
      <c r="M146" s="182">
        <f t="shared" si="34"/>
        <v>17</v>
      </c>
      <c r="N146" s="182">
        <f t="shared" si="34"/>
        <v>25</v>
      </c>
      <c r="O146" s="182">
        <f t="shared" si="35"/>
        <v>42</v>
      </c>
      <c r="P146" s="16"/>
      <c r="Q146" s="15"/>
    </row>
    <row r="147" spans="2:17" s="13" customFormat="1" x14ac:dyDescent="0.25">
      <c r="B147" s="265" t="s">
        <v>128</v>
      </c>
      <c r="C147" s="265"/>
      <c r="D147" s="265"/>
      <c r="E147" s="265"/>
      <c r="F147" s="265"/>
      <c r="G147" s="265"/>
      <c r="H147" s="265"/>
      <c r="I147" s="265"/>
      <c r="J147" s="265"/>
      <c r="K147" s="265"/>
      <c r="L147" s="265"/>
      <c r="M147" s="182">
        <f t="shared" si="34"/>
        <v>0</v>
      </c>
      <c r="N147" s="182">
        <f t="shared" si="34"/>
        <v>0</v>
      </c>
      <c r="O147" s="182">
        <f t="shared" si="35"/>
        <v>0</v>
      </c>
      <c r="P147" s="16"/>
      <c r="Q147" s="15"/>
    </row>
    <row r="148" spans="2:17" s="13" customFormat="1" x14ac:dyDescent="0.25">
      <c r="B148" s="265" t="s">
        <v>271</v>
      </c>
      <c r="C148" s="265"/>
      <c r="D148" s="265"/>
      <c r="E148" s="265"/>
      <c r="F148" s="265"/>
      <c r="G148" s="265"/>
      <c r="H148" s="265"/>
      <c r="I148" s="265"/>
      <c r="J148" s="265"/>
      <c r="K148" s="265"/>
      <c r="L148" s="265"/>
      <c r="M148" s="182">
        <f t="shared" si="34"/>
        <v>0</v>
      </c>
      <c r="N148" s="182">
        <f t="shared" si="34"/>
        <v>0</v>
      </c>
      <c r="O148" s="182">
        <f t="shared" si="35"/>
        <v>0</v>
      </c>
      <c r="P148" s="16"/>
      <c r="Q148" s="15"/>
    </row>
    <row r="149" spans="2:17" s="13" customFormat="1" x14ac:dyDescent="0.25">
      <c r="B149" s="71"/>
      <c r="C149" s="183">
        <f>SUM(C141:C148)</f>
        <v>5</v>
      </c>
      <c r="D149" s="183">
        <f t="shared" ref="D149:L149" si="36">SUM(D141:D148)</f>
        <v>9</v>
      </c>
      <c r="E149" s="183">
        <f t="shared" si="36"/>
        <v>13</v>
      </c>
      <c r="F149" s="183">
        <f t="shared" si="36"/>
        <v>19</v>
      </c>
      <c r="G149" s="183">
        <f t="shared" si="36"/>
        <v>15</v>
      </c>
      <c r="H149" s="183">
        <f t="shared" si="36"/>
        <v>11</v>
      </c>
      <c r="I149" s="183">
        <f t="shared" si="36"/>
        <v>4</v>
      </c>
      <c r="J149" s="183">
        <f t="shared" si="36"/>
        <v>16</v>
      </c>
      <c r="K149" s="183">
        <f t="shared" si="36"/>
        <v>0</v>
      </c>
      <c r="L149" s="183">
        <f t="shared" si="36"/>
        <v>0</v>
      </c>
      <c r="M149" s="183">
        <f t="shared" ref="M149:O149" si="37">SUM(M141:M147)</f>
        <v>37</v>
      </c>
      <c r="N149" s="183">
        <f t="shared" si="37"/>
        <v>55</v>
      </c>
      <c r="O149" s="183">
        <f t="shared" si="37"/>
        <v>92</v>
      </c>
      <c r="P149" s="16"/>
      <c r="Q149" s="15"/>
    </row>
    <row r="150" spans="2:17" s="13" customFormat="1" x14ac:dyDescent="0.25">
      <c r="B150" s="71"/>
      <c r="C150" s="346">
        <f>SUM(C149:D149)</f>
        <v>14</v>
      </c>
      <c r="D150" s="347"/>
      <c r="E150" s="346">
        <f t="shared" ref="E150" si="38">SUM(E149:F149)</f>
        <v>32</v>
      </c>
      <c r="F150" s="347"/>
      <c r="G150" s="346">
        <f t="shared" ref="G150" si="39">SUM(G149:H149)</f>
        <v>26</v>
      </c>
      <c r="H150" s="347"/>
      <c r="I150" s="346">
        <f t="shared" ref="I150" si="40">SUM(I149:J149)</f>
        <v>20</v>
      </c>
      <c r="J150" s="347"/>
      <c r="K150" s="346">
        <f t="shared" ref="K150" si="41">SUM(K149:L149)</f>
        <v>0</v>
      </c>
      <c r="L150" s="347"/>
      <c r="M150" s="346">
        <f t="shared" ref="M150" si="42">SUM(M149:N149)</f>
        <v>92</v>
      </c>
      <c r="N150" s="347"/>
      <c r="O150" s="71"/>
      <c r="P150" s="16"/>
      <c r="Q150" s="15"/>
    </row>
  </sheetData>
  <mergeCells count="150">
    <mergeCell ref="D6:K6"/>
    <mergeCell ref="C8:L8"/>
    <mergeCell ref="C9:D9"/>
    <mergeCell ref="E9:F9"/>
    <mergeCell ref="G9:H9"/>
    <mergeCell ref="I9:J9"/>
    <mergeCell ref="K9:L9"/>
    <mergeCell ref="C135:D135"/>
    <mergeCell ref="E135:F135"/>
    <mergeCell ref="G135:H135"/>
    <mergeCell ref="I135:J135"/>
    <mergeCell ref="C19:D19"/>
    <mergeCell ref="E19:F19"/>
    <mergeCell ref="G19:H19"/>
    <mergeCell ref="I19:J19"/>
    <mergeCell ref="K19:L19"/>
    <mergeCell ref="B31:C31"/>
    <mergeCell ref="B32:C32"/>
    <mergeCell ref="B33:C33"/>
    <mergeCell ref="B34:C34"/>
    <mergeCell ref="B35:C35"/>
    <mergeCell ref="B36:C36"/>
    <mergeCell ref="B37:C37"/>
    <mergeCell ref="B38:C38"/>
    <mergeCell ref="M9:O9"/>
    <mergeCell ref="C126:L126"/>
    <mergeCell ref="C127:D127"/>
    <mergeCell ref="E127:F127"/>
    <mergeCell ref="G127:H127"/>
    <mergeCell ref="I127:J127"/>
    <mergeCell ref="K127:L127"/>
    <mergeCell ref="M127:O127"/>
    <mergeCell ref="D22:M22"/>
    <mergeCell ref="D23:E23"/>
    <mergeCell ref="F23:G23"/>
    <mergeCell ref="H23:I23"/>
    <mergeCell ref="J23:K23"/>
    <mergeCell ref="L23:M23"/>
    <mergeCell ref="N23:P23"/>
    <mergeCell ref="M19:N19"/>
    <mergeCell ref="N122:O122"/>
    <mergeCell ref="B23:C24"/>
    <mergeCell ref="B25:C25"/>
    <mergeCell ref="B26:C26"/>
    <mergeCell ref="B27:C27"/>
    <mergeCell ref="B28:C28"/>
    <mergeCell ref="B29:C29"/>
    <mergeCell ref="B30:C30"/>
    <mergeCell ref="M150:N150"/>
    <mergeCell ref="C150:D150"/>
    <mergeCell ref="E150:F150"/>
    <mergeCell ref="G150:H150"/>
    <mergeCell ref="I150:J150"/>
    <mergeCell ref="K150:L150"/>
    <mergeCell ref="K135:L135"/>
    <mergeCell ref="M135:N135"/>
    <mergeCell ref="C138:L138"/>
    <mergeCell ref="C139:D139"/>
    <mergeCell ref="E139:F139"/>
    <mergeCell ref="G139:H139"/>
    <mergeCell ref="I139:J139"/>
    <mergeCell ref="K139:L139"/>
    <mergeCell ref="M139:O139"/>
    <mergeCell ref="D122:E122"/>
    <mergeCell ref="F122:G122"/>
    <mergeCell ref="H122:I122"/>
    <mergeCell ref="J122:K122"/>
    <mergeCell ref="L122:M122"/>
    <mergeCell ref="B44:C44"/>
    <mergeCell ref="B45:C45"/>
    <mergeCell ref="B46:C46"/>
    <mergeCell ref="B47:C47"/>
    <mergeCell ref="B48:C48"/>
    <mergeCell ref="B58:C58"/>
    <mergeCell ref="B64:C64"/>
    <mergeCell ref="B65:C65"/>
    <mergeCell ref="B66:C66"/>
    <mergeCell ref="B67:C67"/>
    <mergeCell ref="B68:C68"/>
    <mergeCell ref="B59:C59"/>
    <mergeCell ref="B60:C60"/>
    <mergeCell ref="B61:C61"/>
    <mergeCell ref="B62:C62"/>
    <mergeCell ref="B63:C63"/>
    <mergeCell ref="B74:C74"/>
    <mergeCell ref="B75:C75"/>
    <mergeCell ref="B76:C76"/>
    <mergeCell ref="B39:C39"/>
    <mergeCell ref="B40:C40"/>
    <mergeCell ref="B41:C41"/>
    <mergeCell ref="B42:C42"/>
    <mergeCell ref="B43:C43"/>
    <mergeCell ref="B54:C54"/>
    <mergeCell ref="B55:C55"/>
    <mergeCell ref="B56:C56"/>
    <mergeCell ref="B57:C57"/>
    <mergeCell ref="B49:C49"/>
    <mergeCell ref="B50:C50"/>
    <mergeCell ref="B51:C51"/>
    <mergeCell ref="B52:C52"/>
    <mergeCell ref="B53:C53"/>
    <mergeCell ref="B77:C77"/>
    <mergeCell ref="B78:C78"/>
    <mergeCell ref="B69:C69"/>
    <mergeCell ref="B70:C70"/>
    <mergeCell ref="B71:C71"/>
    <mergeCell ref="B72:C72"/>
    <mergeCell ref="B73:C73"/>
    <mergeCell ref="B84:C84"/>
    <mergeCell ref="B85:C85"/>
    <mergeCell ref="B86:C86"/>
    <mergeCell ref="B87:C87"/>
    <mergeCell ref="B88:C88"/>
    <mergeCell ref="B79:C79"/>
    <mergeCell ref="B80:C80"/>
    <mergeCell ref="B81:C81"/>
    <mergeCell ref="B82:C82"/>
    <mergeCell ref="B83:C83"/>
    <mergeCell ref="B94:C94"/>
    <mergeCell ref="B95:C95"/>
    <mergeCell ref="B96:C96"/>
    <mergeCell ref="B97:C97"/>
    <mergeCell ref="B98:C98"/>
    <mergeCell ref="B89:C89"/>
    <mergeCell ref="B90:C90"/>
    <mergeCell ref="B91:C91"/>
    <mergeCell ref="B92:C92"/>
    <mergeCell ref="B93:C93"/>
    <mergeCell ref="B104:C104"/>
    <mergeCell ref="B105:C105"/>
    <mergeCell ref="B106:C106"/>
    <mergeCell ref="B107:C107"/>
    <mergeCell ref="B108:C108"/>
    <mergeCell ref="B99:C99"/>
    <mergeCell ref="B100:C100"/>
    <mergeCell ref="B101:C101"/>
    <mergeCell ref="B102:C102"/>
    <mergeCell ref="B103:C103"/>
    <mergeCell ref="B119:C119"/>
    <mergeCell ref="B120:C120"/>
    <mergeCell ref="B114:C114"/>
    <mergeCell ref="B115:C115"/>
    <mergeCell ref="B116:C116"/>
    <mergeCell ref="B117:C117"/>
    <mergeCell ref="B118:C118"/>
    <mergeCell ref="B109:C109"/>
    <mergeCell ref="B110:C110"/>
    <mergeCell ref="B111:C111"/>
    <mergeCell ref="B112:C112"/>
    <mergeCell ref="B113:C113"/>
  </mergeCells>
  <pageMargins left="0.7" right="0.7" top="0.75" bottom="0.75" header="0.3" footer="0.3"/>
  <pageSetup paperSize="9" orientation="portrait" horizontalDpi="300" verticalDpi="300" r:id="rId1"/>
  <ignoredErrors>
    <ignoredError sqref="M129:O133 O134 M134:N134 C135:N135 C134:L134 M141:O148 O149 M149:N149 C150:N150 C149:L149" unlocked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7:P95"/>
  <sheetViews>
    <sheetView zoomScale="120" zoomScaleNormal="120" workbookViewId="0">
      <selection activeCell="H42" sqref="H42"/>
    </sheetView>
  </sheetViews>
  <sheetFormatPr baseColWidth="10" defaultRowHeight="15" outlineLevelRow="1" x14ac:dyDescent="0.25"/>
  <cols>
    <col min="1" max="1" width="8" style="71" customWidth="1"/>
    <col min="2" max="2" width="6" style="71" customWidth="1"/>
    <col min="3" max="3" width="31.140625" style="82" customWidth="1"/>
    <col min="4" max="5" width="7" style="82" customWidth="1"/>
    <col min="6" max="10" width="6.42578125" style="82" customWidth="1"/>
    <col min="11" max="11" width="6.42578125" style="80" customWidth="1"/>
    <col min="12" max="12" width="6.42578125" style="82" customWidth="1"/>
    <col min="13" max="13" width="6.42578125" style="80" customWidth="1"/>
    <col min="14" max="14" width="6.42578125" style="81" customWidth="1"/>
    <col min="15" max="15" width="7.85546875" style="80" customWidth="1"/>
    <col min="16" max="16" width="7.85546875" style="71" customWidth="1"/>
    <col min="17" max="16384" width="11.42578125" style="71"/>
  </cols>
  <sheetData>
    <row r="7" spans="2:14" x14ac:dyDescent="0.25">
      <c r="C7" s="89" t="s">
        <v>130</v>
      </c>
      <c r="E7" s="411" t="s">
        <v>63</v>
      </c>
      <c r="F7" s="411"/>
      <c r="G7" s="411"/>
      <c r="H7" s="411"/>
      <c r="I7" s="411"/>
      <c r="J7" s="411"/>
      <c r="K7" s="411"/>
    </row>
    <row r="8" spans="2:14" x14ac:dyDescent="0.25">
      <c r="C8" s="90"/>
      <c r="E8" s="90"/>
      <c r="F8" s="90"/>
      <c r="G8" s="90"/>
      <c r="H8" s="90"/>
      <c r="I8" s="90"/>
      <c r="J8" s="90"/>
      <c r="K8" s="90"/>
    </row>
    <row r="9" spans="2:14" x14ac:dyDescent="0.25">
      <c r="C9" s="70"/>
      <c r="D9" s="410" t="s">
        <v>64</v>
      </c>
      <c r="E9" s="410"/>
      <c r="F9" s="410"/>
      <c r="G9" s="410"/>
      <c r="H9" s="410"/>
      <c r="I9" s="410"/>
      <c r="J9" s="410"/>
      <c r="K9" s="410"/>
    </row>
    <row r="10" spans="2:14" x14ac:dyDescent="0.25">
      <c r="D10" s="412" t="s">
        <v>76</v>
      </c>
      <c r="E10" s="413"/>
      <c r="F10" s="412" t="s">
        <v>77</v>
      </c>
      <c r="G10" s="413"/>
      <c r="H10" s="412" t="s">
        <v>78</v>
      </c>
      <c r="I10" s="413"/>
      <c r="J10" s="410" t="s">
        <v>79</v>
      </c>
      <c r="K10" s="410"/>
      <c r="L10" s="410" t="s">
        <v>42</v>
      </c>
      <c r="M10" s="410"/>
      <c r="N10" s="410"/>
    </row>
    <row r="11" spans="2:14" ht="14.25" customHeight="1" x14ac:dyDescent="0.25">
      <c r="B11" s="89" t="s">
        <v>35</v>
      </c>
      <c r="C11" s="89" t="s">
        <v>67</v>
      </c>
      <c r="D11" s="89" t="s">
        <v>2</v>
      </c>
      <c r="E11" s="91" t="s">
        <v>3</v>
      </c>
      <c r="F11" s="89" t="s">
        <v>2</v>
      </c>
      <c r="G11" s="91" t="s">
        <v>3</v>
      </c>
      <c r="H11" s="89" t="s">
        <v>2</v>
      </c>
      <c r="I11" s="91" t="s">
        <v>3</v>
      </c>
      <c r="J11" s="89" t="s">
        <v>2</v>
      </c>
      <c r="K11" s="91" t="s">
        <v>3</v>
      </c>
      <c r="L11" s="92" t="s">
        <v>2</v>
      </c>
      <c r="M11" s="93" t="s">
        <v>3</v>
      </c>
      <c r="N11" s="93" t="s">
        <v>7</v>
      </c>
    </row>
    <row r="12" spans="2:14" ht="14.25" customHeight="1" x14ac:dyDescent="0.25">
      <c r="B12" s="94">
        <v>1</v>
      </c>
      <c r="C12" s="112" t="s">
        <v>274</v>
      </c>
      <c r="D12" s="77">
        <v>14</v>
      </c>
      <c r="E12" s="77">
        <v>6</v>
      </c>
      <c r="F12" s="77">
        <v>12</v>
      </c>
      <c r="G12" s="77">
        <v>8</v>
      </c>
      <c r="H12" s="342"/>
      <c r="I12" s="342"/>
      <c r="J12" s="77"/>
      <c r="K12" s="77"/>
      <c r="L12" s="182">
        <f t="shared" ref="L12:L20" si="0">SUM(J12,H12,F12,D12)</f>
        <v>26</v>
      </c>
      <c r="M12" s="182">
        <f t="shared" ref="M12:M20" si="1">SUM(K12,I12,G12,E12)</f>
        <v>14</v>
      </c>
      <c r="N12" s="182">
        <f t="shared" ref="N12:N20" si="2">SUM(L12:M12)</f>
        <v>40</v>
      </c>
    </row>
    <row r="13" spans="2:14" ht="14.25" customHeight="1" x14ac:dyDescent="0.25">
      <c r="B13" s="94">
        <v>2</v>
      </c>
      <c r="C13" s="112" t="s">
        <v>14</v>
      </c>
      <c r="D13" s="77">
        <v>13</v>
      </c>
      <c r="E13" s="77">
        <v>7</v>
      </c>
      <c r="F13" s="77">
        <v>7</v>
      </c>
      <c r="G13" s="77">
        <v>13</v>
      </c>
      <c r="H13" s="342"/>
      <c r="I13" s="342"/>
      <c r="J13" s="77"/>
      <c r="K13" s="77"/>
      <c r="L13" s="182">
        <f t="shared" si="0"/>
        <v>20</v>
      </c>
      <c r="M13" s="182">
        <f t="shared" si="1"/>
        <v>20</v>
      </c>
      <c r="N13" s="182">
        <f t="shared" si="2"/>
        <v>40</v>
      </c>
    </row>
    <row r="14" spans="2:14" ht="14.25" customHeight="1" x14ac:dyDescent="0.25">
      <c r="B14" s="94">
        <v>3</v>
      </c>
      <c r="C14" s="112" t="s">
        <v>17</v>
      </c>
      <c r="D14" s="77">
        <v>12</v>
      </c>
      <c r="E14" s="77">
        <v>8</v>
      </c>
      <c r="F14" s="77">
        <v>11</v>
      </c>
      <c r="G14" s="77">
        <v>9</v>
      </c>
      <c r="H14" s="342"/>
      <c r="I14" s="342"/>
      <c r="J14" s="77"/>
      <c r="K14" s="77"/>
      <c r="L14" s="182">
        <f t="shared" si="0"/>
        <v>23</v>
      </c>
      <c r="M14" s="182">
        <f t="shared" si="1"/>
        <v>17</v>
      </c>
      <c r="N14" s="182">
        <f t="shared" si="2"/>
        <v>40</v>
      </c>
    </row>
    <row r="15" spans="2:14" ht="14.25" customHeight="1" x14ac:dyDescent="0.25">
      <c r="B15" s="94">
        <v>4</v>
      </c>
      <c r="C15" s="112" t="s">
        <v>23</v>
      </c>
      <c r="D15" s="77">
        <v>19</v>
      </c>
      <c r="E15" s="77">
        <v>1</v>
      </c>
      <c r="F15" s="77">
        <v>20</v>
      </c>
      <c r="G15" s="77">
        <v>0</v>
      </c>
      <c r="H15" s="342"/>
      <c r="I15" s="342"/>
      <c r="J15" s="77"/>
      <c r="K15" s="77"/>
      <c r="L15" s="182">
        <f t="shared" si="0"/>
        <v>39</v>
      </c>
      <c r="M15" s="182">
        <f t="shared" si="1"/>
        <v>1</v>
      </c>
      <c r="N15" s="182">
        <f t="shared" si="2"/>
        <v>40</v>
      </c>
    </row>
    <row r="16" spans="2:14" ht="14.25" customHeight="1" x14ac:dyDescent="0.25">
      <c r="B16" s="94">
        <v>5</v>
      </c>
      <c r="C16" s="112" t="s">
        <v>26</v>
      </c>
      <c r="D16" s="77">
        <v>6</v>
      </c>
      <c r="E16" s="77">
        <v>14</v>
      </c>
      <c r="F16" s="77">
        <v>11</v>
      </c>
      <c r="G16" s="77">
        <v>9</v>
      </c>
      <c r="H16" s="342"/>
      <c r="I16" s="342"/>
      <c r="J16" s="77"/>
      <c r="K16" s="77"/>
      <c r="L16" s="182">
        <f t="shared" si="0"/>
        <v>17</v>
      </c>
      <c r="M16" s="182">
        <f t="shared" si="1"/>
        <v>23</v>
      </c>
      <c r="N16" s="182">
        <f t="shared" si="2"/>
        <v>40</v>
      </c>
    </row>
    <row r="17" spans="2:16" ht="14.25" customHeight="1" x14ac:dyDescent="0.25">
      <c r="B17" s="94">
        <v>6</v>
      </c>
      <c r="C17" s="112" t="s">
        <v>26</v>
      </c>
      <c r="D17" s="77">
        <v>11</v>
      </c>
      <c r="E17" s="77">
        <v>9</v>
      </c>
      <c r="F17" s="77">
        <v>12</v>
      </c>
      <c r="G17" s="77">
        <v>8</v>
      </c>
      <c r="H17" s="342"/>
      <c r="I17" s="342"/>
      <c r="J17" s="77"/>
      <c r="K17" s="77"/>
      <c r="L17" s="182">
        <f t="shared" si="0"/>
        <v>23</v>
      </c>
      <c r="M17" s="182">
        <f t="shared" si="1"/>
        <v>17</v>
      </c>
      <c r="N17" s="182">
        <f t="shared" si="2"/>
        <v>40</v>
      </c>
    </row>
    <row r="18" spans="2:16" ht="14.25" customHeight="1" x14ac:dyDescent="0.25">
      <c r="B18" s="94">
        <v>7</v>
      </c>
      <c r="C18" s="112" t="s">
        <v>272</v>
      </c>
      <c r="D18" s="77">
        <v>0</v>
      </c>
      <c r="E18" s="77">
        <v>20</v>
      </c>
      <c r="F18" s="77">
        <v>3</v>
      </c>
      <c r="G18" s="77">
        <v>17</v>
      </c>
      <c r="H18" s="342"/>
      <c r="I18" s="342"/>
      <c r="J18" s="77"/>
      <c r="K18" s="77"/>
      <c r="L18" s="182">
        <f t="shared" si="0"/>
        <v>3</v>
      </c>
      <c r="M18" s="182">
        <f t="shared" si="1"/>
        <v>37</v>
      </c>
      <c r="N18" s="182">
        <f t="shared" si="2"/>
        <v>40</v>
      </c>
    </row>
    <row r="19" spans="2:16" ht="14.25" customHeight="1" x14ac:dyDescent="0.25">
      <c r="B19" s="94">
        <v>8</v>
      </c>
      <c r="C19" s="112" t="s">
        <v>30</v>
      </c>
      <c r="D19" s="77">
        <v>13</v>
      </c>
      <c r="E19" s="77">
        <v>7</v>
      </c>
      <c r="F19" s="77">
        <v>12</v>
      </c>
      <c r="G19" s="77">
        <v>8</v>
      </c>
      <c r="H19" s="342"/>
      <c r="I19" s="342"/>
      <c r="J19" s="77"/>
      <c r="K19" s="77"/>
      <c r="L19" s="182">
        <f t="shared" si="0"/>
        <v>25</v>
      </c>
      <c r="M19" s="182">
        <f t="shared" si="1"/>
        <v>15</v>
      </c>
      <c r="N19" s="182">
        <f t="shared" si="2"/>
        <v>40</v>
      </c>
    </row>
    <row r="20" spans="2:16" ht="14.25" customHeight="1" x14ac:dyDescent="0.25">
      <c r="B20" s="94">
        <v>9</v>
      </c>
      <c r="C20" s="112" t="s">
        <v>273</v>
      </c>
      <c r="D20" s="77">
        <v>1</v>
      </c>
      <c r="E20" s="77">
        <v>3</v>
      </c>
      <c r="F20" s="77">
        <v>4</v>
      </c>
      <c r="G20" s="77">
        <v>32</v>
      </c>
      <c r="H20" s="342"/>
      <c r="I20" s="342"/>
      <c r="J20" s="77"/>
      <c r="K20" s="77"/>
      <c r="L20" s="182">
        <f t="shared" si="0"/>
        <v>5</v>
      </c>
      <c r="M20" s="182">
        <f t="shared" si="1"/>
        <v>35</v>
      </c>
      <c r="N20" s="182">
        <f t="shared" si="2"/>
        <v>40</v>
      </c>
    </row>
    <row r="21" spans="2:16" ht="14.25" customHeight="1" x14ac:dyDescent="0.25">
      <c r="B21" s="94">
        <v>10</v>
      </c>
      <c r="C21" s="112" t="s">
        <v>75</v>
      </c>
      <c r="D21" s="77">
        <v>9</v>
      </c>
      <c r="E21" s="77">
        <v>11</v>
      </c>
      <c r="F21" s="77">
        <v>4</v>
      </c>
      <c r="G21" s="77">
        <v>16</v>
      </c>
      <c r="H21" s="342"/>
      <c r="I21" s="342"/>
      <c r="J21" s="77"/>
      <c r="K21" s="77"/>
      <c r="L21" s="182">
        <f t="shared" ref="L21" si="3">SUM(J21,H21,F21,D21)</f>
        <v>13</v>
      </c>
      <c r="M21" s="182">
        <f t="shared" ref="M21" si="4">SUM(K21,I21,G21,E21)</f>
        <v>27</v>
      </c>
      <c r="N21" s="182">
        <f t="shared" ref="N21" si="5">SUM(L21:M21)</f>
        <v>40</v>
      </c>
    </row>
    <row r="22" spans="2:16" ht="14.25" customHeight="1" x14ac:dyDescent="0.25">
      <c r="B22" s="94">
        <v>11</v>
      </c>
      <c r="C22" s="112"/>
      <c r="D22" s="77"/>
      <c r="E22" s="77"/>
      <c r="F22" s="77"/>
      <c r="G22" s="77"/>
      <c r="H22" s="77"/>
      <c r="I22" s="77"/>
      <c r="J22" s="77"/>
      <c r="K22" s="77"/>
      <c r="L22" s="85">
        <f t="shared" ref="L22:M22" si="6">SUM(J22,H22,F22,D22)</f>
        <v>0</v>
      </c>
      <c r="M22" s="85">
        <f t="shared" si="6"/>
        <v>0</v>
      </c>
      <c r="N22" s="85">
        <f t="shared" ref="N22" si="7">SUM(L22:M22)</f>
        <v>0</v>
      </c>
    </row>
    <row r="23" spans="2:16" ht="14.25" customHeight="1" x14ac:dyDescent="0.25">
      <c r="B23" s="95"/>
      <c r="C23" s="95"/>
      <c r="D23" s="96">
        <f>SUM(D12:D22)</f>
        <v>98</v>
      </c>
      <c r="E23" s="96">
        <f>SUM(E12:E22)</f>
        <v>86</v>
      </c>
      <c r="F23" s="96">
        <f t="shared" ref="F23:N23" si="8">SUM(F12:F22)</f>
        <v>96</v>
      </c>
      <c r="G23" s="96">
        <f t="shared" si="8"/>
        <v>120</v>
      </c>
      <c r="H23" s="96">
        <f t="shared" si="8"/>
        <v>0</v>
      </c>
      <c r="I23" s="96">
        <f t="shared" si="8"/>
        <v>0</v>
      </c>
      <c r="J23" s="96">
        <f t="shared" si="8"/>
        <v>0</v>
      </c>
      <c r="K23" s="96">
        <f t="shared" si="8"/>
        <v>0</v>
      </c>
      <c r="L23" s="96">
        <f t="shared" si="8"/>
        <v>194</v>
      </c>
      <c r="M23" s="96">
        <f t="shared" si="8"/>
        <v>206</v>
      </c>
      <c r="N23" s="96">
        <f t="shared" si="8"/>
        <v>400</v>
      </c>
    </row>
    <row r="24" spans="2:16" ht="12.75" customHeight="1" x14ac:dyDescent="0.25">
      <c r="B24" s="95"/>
      <c r="C24" s="95"/>
      <c r="D24" s="414">
        <f>SUM(D23:E23)</f>
        <v>184</v>
      </c>
      <c r="E24" s="415"/>
      <c r="F24" s="414">
        <f t="shared" ref="F24" si="9">SUM(F23:G23)</f>
        <v>216</v>
      </c>
      <c r="G24" s="415"/>
      <c r="H24" s="414">
        <f t="shared" ref="H24" si="10">SUM(H23:I23)</f>
        <v>0</v>
      </c>
      <c r="I24" s="415"/>
      <c r="J24" s="414">
        <f t="shared" ref="J24" si="11">SUM(J23:K23)</f>
        <v>0</v>
      </c>
      <c r="K24" s="415"/>
      <c r="L24" s="414">
        <f t="shared" ref="L24" si="12">SUM(L23:M23)</f>
        <v>400</v>
      </c>
      <c r="M24" s="415"/>
      <c r="N24" s="79"/>
    </row>
    <row r="25" spans="2:16" s="100" customFormat="1" ht="17.25" customHeight="1" x14ac:dyDescent="0.25">
      <c r="B25" s="101"/>
      <c r="C25" s="101"/>
      <c r="D25" s="102"/>
      <c r="E25" s="102"/>
      <c r="F25" s="102"/>
      <c r="G25" s="102"/>
      <c r="H25" s="102"/>
      <c r="I25" s="102"/>
      <c r="J25" s="102"/>
      <c r="K25" s="102"/>
      <c r="L25" s="102"/>
      <c r="M25" s="102"/>
      <c r="N25" s="103"/>
      <c r="O25" s="104"/>
    </row>
    <row r="26" spans="2:16" s="105" customFormat="1" ht="18" customHeight="1" x14ac:dyDescent="0.25">
      <c r="F26" s="385" t="s">
        <v>132</v>
      </c>
      <c r="G26" s="401"/>
      <c r="H26" s="401"/>
      <c r="I26" s="401"/>
      <c r="J26" s="401"/>
      <c r="K26" s="401"/>
      <c r="L26" s="401"/>
      <c r="M26" s="386"/>
    </row>
    <row r="27" spans="2:16" s="105" customFormat="1" ht="15.75" customHeight="1" x14ac:dyDescent="0.25">
      <c r="C27" s="408" t="s">
        <v>51</v>
      </c>
      <c r="D27" s="395" t="s">
        <v>133</v>
      </c>
      <c r="E27" s="395"/>
      <c r="F27" s="385" t="s">
        <v>76</v>
      </c>
      <c r="G27" s="386"/>
      <c r="H27" s="385" t="s">
        <v>77</v>
      </c>
      <c r="I27" s="386"/>
      <c r="J27" s="385" t="s">
        <v>78</v>
      </c>
      <c r="K27" s="386"/>
      <c r="L27" s="385" t="s">
        <v>136</v>
      </c>
      <c r="M27" s="386"/>
      <c r="N27" s="385" t="s">
        <v>42</v>
      </c>
      <c r="O27" s="401"/>
      <c r="P27" s="386"/>
    </row>
    <row r="28" spans="2:16" s="105" customFormat="1" ht="12" customHeight="1" x14ac:dyDescent="0.25">
      <c r="C28" s="409"/>
      <c r="D28" s="395"/>
      <c r="E28" s="395"/>
      <c r="F28" s="106" t="s">
        <v>2</v>
      </c>
      <c r="G28" s="107" t="s">
        <v>3</v>
      </c>
      <c r="H28" s="106" t="s">
        <v>2</v>
      </c>
      <c r="I28" s="107" t="s">
        <v>3</v>
      </c>
      <c r="J28" s="106" t="s">
        <v>2</v>
      </c>
      <c r="K28" s="107" t="s">
        <v>3</v>
      </c>
      <c r="L28" s="106" t="s">
        <v>2</v>
      </c>
      <c r="M28" s="107" t="s">
        <v>3</v>
      </c>
      <c r="N28" s="108" t="s">
        <v>2</v>
      </c>
      <c r="O28" s="109" t="s">
        <v>3</v>
      </c>
      <c r="P28" s="109" t="s">
        <v>7</v>
      </c>
    </row>
    <row r="29" spans="2:16" s="105" customFormat="1" ht="12" customHeight="1" x14ac:dyDescent="0.25">
      <c r="C29" s="113" t="s">
        <v>52</v>
      </c>
      <c r="D29" s="402"/>
      <c r="E29" s="402"/>
      <c r="F29" s="19">
        <f>SUM(F30:F31)</f>
        <v>0</v>
      </c>
      <c r="G29" s="19">
        <f t="shared" ref="G29:M29" si="13">SUM(G30:G31)</f>
        <v>0</v>
      </c>
      <c r="H29" s="19">
        <f t="shared" si="13"/>
        <v>0</v>
      </c>
      <c r="I29" s="19">
        <f t="shared" si="13"/>
        <v>0</v>
      </c>
      <c r="J29" s="19">
        <f t="shared" si="13"/>
        <v>0</v>
      </c>
      <c r="K29" s="19">
        <f t="shared" si="13"/>
        <v>0</v>
      </c>
      <c r="L29" s="19">
        <f t="shared" si="13"/>
        <v>0</v>
      </c>
      <c r="M29" s="19">
        <f t="shared" si="13"/>
        <v>0</v>
      </c>
      <c r="N29" s="52">
        <f t="shared" ref="N29:O44" si="14">SUM(L29,J29,H29,F29)</f>
        <v>0</v>
      </c>
      <c r="O29" s="52">
        <f t="shared" si="14"/>
        <v>0</v>
      </c>
      <c r="P29" s="52">
        <f>SUM(N29:O29)</f>
        <v>0</v>
      </c>
    </row>
    <row r="30" spans="2:16" s="105" customFormat="1" ht="12" hidden="1" customHeight="1" outlineLevel="1" x14ac:dyDescent="0.25">
      <c r="C30" s="114"/>
      <c r="D30" s="405"/>
      <c r="E30" s="405"/>
      <c r="F30" s="110"/>
      <c r="G30" s="110"/>
      <c r="H30" s="110"/>
      <c r="I30" s="110"/>
      <c r="J30" s="110"/>
      <c r="K30" s="110"/>
      <c r="L30" s="110"/>
      <c r="M30" s="110"/>
      <c r="N30" s="52">
        <f t="shared" si="14"/>
        <v>0</v>
      </c>
      <c r="O30" s="52">
        <f t="shared" si="14"/>
        <v>0</v>
      </c>
      <c r="P30" s="52">
        <f>SUM(N30:O30)</f>
        <v>0</v>
      </c>
    </row>
    <row r="31" spans="2:16" s="105" customFormat="1" ht="12" hidden="1" customHeight="1" outlineLevel="1" x14ac:dyDescent="0.25">
      <c r="C31" s="114"/>
      <c r="D31" s="405"/>
      <c r="E31" s="405"/>
      <c r="F31" s="110"/>
      <c r="G31" s="110"/>
      <c r="H31" s="110"/>
      <c r="I31" s="110"/>
      <c r="J31" s="110"/>
      <c r="K31" s="110"/>
      <c r="L31" s="110"/>
      <c r="M31" s="110"/>
      <c r="N31" s="52">
        <f t="shared" si="14"/>
        <v>0</v>
      </c>
      <c r="O31" s="52">
        <f t="shared" si="14"/>
        <v>0</v>
      </c>
      <c r="P31" s="52">
        <f>SUM(N31:O31)</f>
        <v>0</v>
      </c>
    </row>
    <row r="32" spans="2:16" s="105" customFormat="1" ht="12" customHeight="1" collapsed="1" x14ac:dyDescent="0.25">
      <c r="C32" s="113" t="s">
        <v>55</v>
      </c>
      <c r="D32" s="402"/>
      <c r="E32" s="402"/>
      <c r="F32" s="19">
        <f t="shared" ref="F32:M32" si="15">SUM(F33:F33)</f>
        <v>11</v>
      </c>
      <c r="G32" s="19">
        <f t="shared" si="15"/>
        <v>9</v>
      </c>
      <c r="H32" s="19">
        <f t="shared" si="15"/>
        <v>12</v>
      </c>
      <c r="I32" s="19">
        <f t="shared" si="15"/>
        <v>8</v>
      </c>
      <c r="J32" s="19">
        <f t="shared" si="15"/>
        <v>0</v>
      </c>
      <c r="K32" s="19">
        <f t="shared" si="15"/>
        <v>0</v>
      </c>
      <c r="L32" s="19">
        <f t="shared" si="15"/>
        <v>0</v>
      </c>
      <c r="M32" s="19">
        <f t="shared" si="15"/>
        <v>0</v>
      </c>
      <c r="N32" s="52">
        <f t="shared" si="14"/>
        <v>23</v>
      </c>
      <c r="O32" s="52">
        <f t="shared" si="14"/>
        <v>17</v>
      </c>
      <c r="P32" s="52">
        <f t="shared" ref="P32:P65" si="16">SUM(N32:O32)</f>
        <v>40</v>
      </c>
    </row>
    <row r="33" spans="3:16" s="105" customFormat="1" ht="12" hidden="1" customHeight="1" outlineLevel="1" x14ac:dyDescent="0.25">
      <c r="C33" s="114" t="s">
        <v>276</v>
      </c>
      <c r="D33" s="405" t="s">
        <v>131</v>
      </c>
      <c r="E33" s="405"/>
      <c r="F33" s="110">
        <v>11</v>
      </c>
      <c r="G33" s="110">
        <v>9</v>
      </c>
      <c r="H33" s="110">
        <v>12</v>
      </c>
      <c r="I33" s="110">
        <v>8</v>
      </c>
      <c r="J33" s="110"/>
      <c r="K33" s="110"/>
      <c r="L33" s="110"/>
      <c r="M33" s="110"/>
      <c r="N33" s="52">
        <f t="shared" si="14"/>
        <v>23</v>
      </c>
      <c r="O33" s="52">
        <f t="shared" si="14"/>
        <v>17</v>
      </c>
      <c r="P33" s="52">
        <f t="shared" si="16"/>
        <v>40</v>
      </c>
    </row>
    <row r="34" spans="3:16" s="105" customFormat="1" ht="12" customHeight="1" collapsed="1" x14ac:dyDescent="0.25">
      <c r="C34" s="113" t="s">
        <v>134</v>
      </c>
      <c r="D34" s="402"/>
      <c r="E34" s="402"/>
      <c r="F34" s="19">
        <f>SUM(F35:F38)</f>
        <v>0</v>
      </c>
      <c r="G34" s="19">
        <f t="shared" ref="G34:L34" si="17">SUM(G35:G38)</f>
        <v>0</v>
      </c>
      <c r="H34" s="19">
        <f t="shared" si="17"/>
        <v>0</v>
      </c>
      <c r="I34" s="19">
        <f t="shared" si="17"/>
        <v>0</v>
      </c>
      <c r="J34" s="19">
        <f t="shared" si="17"/>
        <v>0</v>
      </c>
      <c r="K34" s="19">
        <f t="shared" si="17"/>
        <v>0</v>
      </c>
      <c r="L34" s="19">
        <f t="shared" si="17"/>
        <v>0</v>
      </c>
      <c r="M34" s="19">
        <f>SUM(M35:M38)</f>
        <v>0</v>
      </c>
      <c r="N34" s="52">
        <f t="shared" si="14"/>
        <v>0</v>
      </c>
      <c r="O34" s="52">
        <f t="shared" si="14"/>
        <v>0</v>
      </c>
      <c r="P34" s="52">
        <f t="shared" si="16"/>
        <v>0</v>
      </c>
    </row>
    <row r="35" spans="3:16" s="105" customFormat="1" ht="12" hidden="1" customHeight="1" outlineLevel="1" x14ac:dyDescent="0.25">
      <c r="C35" s="114"/>
      <c r="D35" s="405"/>
      <c r="E35" s="405"/>
      <c r="F35" s="110"/>
      <c r="G35" s="110"/>
      <c r="H35" s="110"/>
      <c r="I35" s="110"/>
      <c r="J35" s="110"/>
      <c r="K35" s="110"/>
      <c r="L35" s="110"/>
      <c r="M35" s="110"/>
      <c r="N35" s="52">
        <f>SUM(L35,J35,H35,F35)</f>
        <v>0</v>
      </c>
      <c r="O35" s="52">
        <f t="shared" si="14"/>
        <v>0</v>
      </c>
      <c r="P35" s="52">
        <f t="shared" si="16"/>
        <v>0</v>
      </c>
    </row>
    <row r="36" spans="3:16" s="105" customFormat="1" ht="12" hidden="1" customHeight="1" outlineLevel="1" x14ac:dyDescent="0.25">
      <c r="C36" s="114"/>
      <c r="D36" s="405"/>
      <c r="E36" s="405"/>
      <c r="F36" s="110"/>
      <c r="G36" s="110"/>
      <c r="H36" s="110"/>
      <c r="I36" s="110"/>
      <c r="J36" s="110"/>
      <c r="K36" s="110"/>
      <c r="L36" s="110"/>
      <c r="M36" s="110"/>
      <c r="N36" s="52">
        <f>SUM(L36,J36,H36,F36)</f>
        <v>0</v>
      </c>
      <c r="O36" s="52">
        <f t="shared" si="14"/>
        <v>0</v>
      </c>
      <c r="P36" s="52">
        <f t="shared" si="16"/>
        <v>0</v>
      </c>
    </row>
    <row r="37" spans="3:16" s="105" customFormat="1" ht="12" hidden="1" customHeight="1" outlineLevel="1" x14ac:dyDescent="0.25">
      <c r="C37" s="114"/>
      <c r="D37" s="405"/>
      <c r="E37" s="405"/>
      <c r="F37" s="110"/>
      <c r="G37" s="110"/>
      <c r="H37" s="110"/>
      <c r="I37" s="110"/>
      <c r="J37" s="110"/>
      <c r="K37" s="110"/>
      <c r="L37" s="110"/>
      <c r="M37" s="110"/>
      <c r="N37" s="52">
        <f>SUM(L37,J37,H37,F37)</f>
        <v>0</v>
      </c>
      <c r="O37" s="52">
        <f t="shared" si="14"/>
        <v>0</v>
      </c>
      <c r="P37" s="52">
        <f t="shared" si="16"/>
        <v>0</v>
      </c>
    </row>
    <row r="38" spans="3:16" s="105" customFormat="1" ht="12" hidden="1" customHeight="1" outlineLevel="1" x14ac:dyDescent="0.25">
      <c r="C38" s="114"/>
      <c r="D38" s="406"/>
      <c r="E38" s="407"/>
      <c r="F38" s="110"/>
      <c r="G38" s="110"/>
      <c r="H38" s="110"/>
      <c r="I38" s="110"/>
      <c r="J38" s="110"/>
      <c r="K38" s="110"/>
      <c r="L38" s="110"/>
      <c r="M38" s="110"/>
      <c r="N38" s="213">
        <f>SUM(L38,J38,H38,F38)</f>
        <v>0</v>
      </c>
      <c r="O38" s="213">
        <f t="shared" ref="O38" si="18">SUM(M38,K38,I38,G38)</f>
        <v>0</v>
      </c>
      <c r="P38" s="213">
        <f t="shared" ref="P38" si="19">SUM(N38:O38)</f>
        <v>0</v>
      </c>
    </row>
    <row r="39" spans="3:16" s="105" customFormat="1" ht="12" customHeight="1" collapsed="1" x14ac:dyDescent="0.25">
      <c r="C39" s="113" t="s">
        <v>6</v>
      </c>
      <c r="D39" s="402"/>
      <c r="E39" s="402"/>
      <c r="F39" s="19">
        <f>SUM(F40:F41)</f>
        <v>9</v>
      </c>
      <c r="G39" s="19">
        <f t="shared" ref="G39:M39" si="20">SUM(G40:G41)</f>
        <v>11</v>
      </c>
      <c r="H39" s="19">
        <f t="shared" si="20"/>
        <v>4</v>
      </c>
      <c r="I39" s="19">
        <f t="shared" si="20"/>
        <v>16</v>
      </c>
      <c r="J39" s="19">
        <f t="shared" si="20"/>
        <v>0</v>
      </c>
      <c r="K39" s="19">
        <f t="shared" si="20"/>
        <v>0</v>
      </c>
      <c r="L39" s="19">
        <f t="shared" si="20"/>
        <v>0</v>
      </c>
      <c r="M39" s="19">
        <f t="shared" si="20"/>
        <v>0</v>
      </c>
      <c r="N39" s="52">
        <f t="shared" si="14"/>
        <v>13</v>
      </c>
      <c r="O39" s="52">
        <f t="shared" si="14"/>
        <v>27</v>
      </c>
      <c r="P39" s="52">
        <f t="shared" si="16"/>
        <v>40</v>
      </c>
    </row>
    <row r="40" spans="3:16" s="105" customFormat="1" ht="12" hidden="1" customHeight="1" outlineLevel="1" x14ac:dyDescent="0.25">
      <c r="C40" s="308" t="s">
        <v>31</v>
      </c>
      <c r="D40" s="403" t="s">
        <v>75</v>
      </c>
      <c r="E40" s="403"/>
      <c r="F40" s="110">
        <v>9</v>
      </c>
      <c r="G40" s="110">
        <v>11</v>
      </c>
      <c r="H40" s="110">
        <v>4</v>
      </c>
      <c r="I40" s="110">
        <v>16</v>
      </c>
      <c r="J40" s="110">
        <f>'[2]ESCUELAS DEPORTIVAS'!L42</f>
        <v>0</v>
      </c>
      <c r="K40" s="110">
        <f>'[2]ESCUELAS DEPORTIVAS'!M42</f>
        <v>0</v>
      </c>
      <c r="L40" s="110">
        <f>'[2]ESCUELAS DEPORTIVAS'!N42</f>
        <v>0</v>
      </c>
      <c r="M40" s="110">
        <f>'[2]ESCUELAS DEPORTIVAS'!O42</f>
        <v>0</v>
      </c>
      <c r="N40" s="52">
        <f t="shared" si="14"/>
        <v>13</v>
      </c>
      <c r="O40" s="52">
        <f t="shared" si="14"/>
        <v>27</v>
      </c>
      <c r="P40" s="52">
        <f t="shared" si="16"/>
        <v>40</v>
      </c>
    </row>
    <row r="41" spans="3:16" s="105" customFormat="1" ht="12" hidden="1" customHeight="1" outlineLevel="1" x14ac:dyDescent="0.25">
      <c r="C41" s="111"/>
      <c r="D41" s="404"/>
      <c r="E41" s="404"/>
      <c r="F41" s="110"/>
      <c r="G41" s="110"/>
      <c r="H41" s="110"/>
      <c r="I41" s="110"/>
      <c r="J41" s="110"/>
      <c r="K41" s="110"/>
      <c r="L41" s="110"/>
      <c r="M41" s="110"/>
      <c r="N41" s="52">
        <f t="shared" si="14"/>
        <v>0</v>
      </c>
      <c r="O41" s="52">
        <f t="shared" si="14"/>
        <v>0</v>
      </c>
      <c r="P41" s="52">
        <f t="shared" si="16"/>
        <v>0</v>
      </c>
    </row>
    <row r="42" spans="3:16" s="105" customFormat="1" ht="12" customHeight="1" collapsed="1" x14ac:dyDescent="0.25">
      <c r="C42" s="113" t="s">
        <v>56</v>
      </c>
      <c r="D42" s="402"/>
      <c r="E42" s="402"/>
      <c r="F42" s="19">
        <f t="shared" ref="F42:M42" si="21">SUM(F43:F43)</f>
        <v>13</v>
      </c>
      <c r="G42" s="19">
        <f t="shared" si="21"/>
        <v>7</v>
      </c>
      <c r="H42" s="19">
        <f t="shared" si="21"/>
        <v>7</v>
      </c>
      <c r="I42" s="19">
        <f t="shared" si="21"/>
        <v>13</v>
      </c>
      <c r="J42" s="19">
        <f t="shared" si="21"/>
        <v>0</v>
      </c>
      <c r="K42" s="19">
        <f t="shared" si="21"/>
        <v>0</v>
      </c>
      <c r="L42" s="19">
        <f t="shared" si="21"/>
        <v>0</v>
      </c>
      <c r="M42" s="19">
        <f t="shared" si="21"/>
        <v>0</v>
      </c>
      <c r="N42" s="52">
        <f t="shared" si="14"/>
        <v>20</v>
      </c>
      <c r="O42" s="52">
        <f t="shared" si="14"/>
        <v>20</v>
      </c>
      <c r="P42" s="52">
        <f t="shared" si="16"/>
        <v>40</v>
      </c>
    </row>
    <row r="43" spans="3:16" s="105" customFormat="1" ht="12" hidden="1" customHeight="1" outlineLevel="1" x14ac:dyDescent="0.25">
      <c r="C43" s="111"/>
      <c r="D43" s="404" t="s">
        <v>14</v>
      </c>
      <c r="E43" s="404"/>
      <c r="F43" s="110">
        <v>13</v>
      </c>
      <c r="G43" s="110">
        <v>7</v>
      </c>
      <c r="H43" s="110">
        <v>7</v>
      </c>
      <c r="I43" s="110">
        <v>13</v>
      </c>
      <c r="J43" s="110"/>
      <c r="K43" s="110"/>
      <c r="L43" s="110"/>
      <c r="M43" s="110"/>
      <c r="N43" s="52">
        <f t="shared" si="14"/>
        <v>20</v>
      </c>
      <c r="O43" s="52">
        <f t="shared" si="14"/>
        <v>20</v>
      </c>
      <c r="P43" s="52">
        <f t="shared" si="16"/>
        <v>40</v>
      </c>
    </row>
    <row r="44" spans="3:16" s="105" customFormat="1" ht="12" customHeight="1" collapsed="1" x14ac:dyDescent="0.25">
      <c r="C44" s="113" t="s">
        <v>53</v>
      </c>
      <c r="D44" s="402"/>
      <c r="E44" s="402"/>
      <c r="F44" s="19">
        <f>SUM(F45:F47)</f>
        <v>1</v>
      </c>
      <c r="G44" s="19">
        <f t="shared" ref="G44:M44" si="22">SUM(G45:G47)</f>
        <v>3</v>
      </c>
      <c r="H44" s="19">
        <f t="shared" si="22"/>
        <v>4</v>
      </c>
      <c r="I44" s="19">
        <f t="shared" si="22"/>
        <v>32</v>
      </c>
      <c r="J44" s="19">
        <f t="shared" si="22"/>
        <v>0</v>
      </c>
      <c r="K44" s="19">
        <f t="shared" si="22"/>
        <v>0</v>
      </c>
      <c r="L44" s="19">
        <f t="shared" si="22"/>
        <v>0</v>
      </c>
      <c r="M44" s="19">
        <f t="shared" si="22"/>
        <v>0</v>
      </c>
      <c r="N44" s="52">
        <f t="shared" si="14"/>
        <v>5</v>
      </c>
      <c r="O44" s="52">
        <f t="shared" si="14"/>
        <v>35</v>
      </c>
      <c r="P44" s="52">
        <f t="shared" si="16"/>
        <v>40</v>
      </c>
    </row>
    <row r="45" spans="3:16" s="105" customFormat="1" ht="12" hidden="1" customHeight="1" outlineLevel="1" x14ac:dyDescent="0.25">
      <c r="C45" s="111" t="s">
        <v>16</v>
      </c>
      <c r="D45" s="403" t="s">
        <v>29</v>
      </c>
      <c r="E45" s="403"/>
      <c r="F45" s="110">
        <v>1</v>
      </c>
      <c r="G45" s="110">
        <v>3</v>
      </c>
      <c r="H45" s="110">
        <v>4</v>
      </c>
      <c r="I45" s="110">
        <v>32</v>
      </c>
      <c r="J45" s="110"/>
      <c r="K45" s="110"/>
      <c r="L45" s="110"/>
      <c r="M45" s="110"/>
      <c r="N45" s="52">
        <f>SUM(L45,J45,H45,F45)</f>
        <v>5</v>
      </c>
      <c r="O45" s="52">
        <f>SUM(M45,K45,I45,G45)</f>
        <v>35</v>
      </c>
      <c r="P45" s="52">
        <f t="shared" si="16"/>
        <v>40</v>
      </c>
    </row>
    <row r="46" spans="3:16" s="105" customFormat="1" ht="12" hidden="1" customHeight="1" outlineLevel="1" x14ac:dyDescent="0.25">
      <c r="C46" s="111"/>
      <c r="D46" s="403"/>
      <c r="E46" s="403"/>
      <c r="F46" s="110"/>
      <c r="G46" s="110"/>
      <c r="H46" s="110"/>
      <c r="I46" s="110"/>
      <c r="J46" s="110"/>
      <c r="K46" s="110"/>
      <c r="L46" s="110"/>
      <c r="M46" s="110"/>
      <c r="N46" s="52">
        <f t="shared" ref="N46:O61" si="23">SUM(L46,J46,H46,F46)</f>
        <v>0</v>
      </c>
      <c r="O46" s="52">
        <f t="shared" si="23"/>
        <v>0</v>
      </c>
      <c r="P46" s="52">
        <f t="shared" si="16"/>
        <v>0</v>
      </c>
    </row>
    <row r="47" spans="3:16" s="105" customFormat="1" ht="12" hidden="1" customHeight="1" outlineLevel="1" x14ac:dyDescent="0.25">
      <c r="C47" s="111"/>
      <c r="D47" s="403"/>
      <c r="E47" s="403"/>
      <c r="F47" s="110"/>
      <c r="G47" s="110"/>
      <c r="H47" s="110"/>
      <c r="I47" s="110"/>
      <c r="J47" s="110"/>
      <c r="K47" s="110"/>
      <c r="L47" s="110"/>
      <c r="M47" s="110"/>
      <c r="N47" s="52">
        <f t="shared" si="23"/>
        <v>0</v>
      </c>
      <c r="O47" s="52">
        <f t="shared" si="23"/>
        <v>0</v>
      </c>
      <c r="P47" s="52">
        <f t="shared" si="16"/>
        <v>0</v>
      </c>
    </row>
    <row r="48" spans="3:16" s="105" customFormat="1" ht="12" customHeight="1" collapsed="1" x14ac:dyDescent="0.25">
      <c r="C48" s="113" t="s">
        <v>54</v>
      </c>
      <c r="D48" s="402"/>
      <c r="E48" s="402"/>
      <c r="F48" s="19">
        <f t="shared" ref="F48:M48" si="24">SUM(F49:F52)</f>
        <v>19</v>
      </c>
      <c r="G48" s="19">
        <f t="shared" si="24"/>
        <v>1</v>
      </c>
      <c r="H48" s="19">
        <f t="shared" si="24"/>
        <v>20</v>
      </c>
      <c r="I48" s="19">
        <f t="shared" si="24"/>
        <v>0</v>
      </c>
      <c r="J48" s="19">
        <f t="shared" si="24"/>
        <v>0</v>
      </c>
      <c r="K48" s="19">
        <f t="shared" si="24"/>
        <v>0</v>
      </c>
      <c r="L48" s="19">
        <f t="shared" si="24"/>
        <v>0</v>
      </c>
      <c r="M48" s="19">
        <f t="shared" si="24"/>
        <v>0</v>
      </c>
      <c r="N48" s="52">
        <f t="shared" si="23"/>
        <v>39</v>
      </c>
      <c r="O48" s="52">
        <f t="shared" si="23"/>
        <v>1</v>
      </c>
      <c r="P48" s="52">
        <f t="shared" si="16"/>
        <v>40</v>
      </c>
    </row>
    <row r="49" spans="3:16" s="105" customFormat="1" ht="12" hidden="1" customHeight="1" outlineLevel="1" x14ac:dyDescent="0.25">
      <c r="C49" s="111" t="s">
        <v>54</v>
      </c>
      <c r="D49" s="403" t="s">
        <v>275</v>
      </c>
      <c r="E49" s="403"/>
      <c r="F49" s="110">
        <v>19</v>
      </c>
      <c r="G49" s="110">
        <v>1</v>
      </c>
      <c r="H49" s="110">
        <v>20</v>
      </c>
      <c r="I49" s="110">
        <v>0</v>
      </c>
      <c r="J49" s="110"/>
      <c r="K49" s="110"/>
      <c r="L49" s="110"/>
      <c r="M49" s="110"/>
      <c r="N49" s="52">
        <f>SUM(L49,J49,H49,F49)</f>
        <v>39</v>
      </c>
      <c r="O49" s="52">
        <f>SUM(M49,K49,I49,G49)</f>
        <v>1</v>
      </c>
      <c r="P49" s="52">
        <f t="shared" si="16"/>
        <v>40</v>
      </c>
    </row>
    <row r="50" spans="3:16" s="105" customFormat="1" ht="12" hidden="1" customHeight="1" outlineLevel="1" x14ac:dyDescent="0.25">
      <c r="C50" s="111"/>
      <c r="D50" s="404"/>
      <c r="E50" s="404"/>
      <c r="F50" s="110"/>
      <c r="G50" s="110"/>
      <c r="H50" s="110"/>
      <c r="I50" s="110"/>
      <c r="J50" s="110"/>
      <c r="K50" s="110"/>
      <c r="L50" s="110"/>
      <c r="M50" s="110"/>
      <c r="N50" s="52">
        <f t="shared" ref="N50:O51" si="25">SUM(L50,J50,H50,F50)</f>
        <v>0</v>
      </c>
      <c r="O50" s="52">
        <f t="shared" si="25"/>
        <v>0</v>
      </c>
      <c r="P50" s="52">
        <f t="shared" si="16"/>
        <v>0</v>
      </c>
    </row>
    <row r="51" spans="3:16" s="105" customFormat="1" ht="12" hidden="1" customHeight="1" outlineLevel="1" x14ac:dyDescent="0.25">
      <c r="C51" s="111"/>
      <c r="D51" s="404"/>
      <c r="E51" s="404"/>
      <c r="F51" s="110"/>
      <c r="G51" s="110"/>
      <c r="H51" s="110"/>
      <c r="I51" s="110"/>
      <c r="J51" s="110"/>
      <c r="K51" s="110"/>
      <c r="L51" s="110"/>
      <c r="M51" s="110"/>
      <c r="N51" s="52">
        <f t="shared" si="25"/>
        <v>0</v>
      </c>
      <c r="O51" s="52">
        <f t="shared" si="25"/>
        <v>0</v>
      </c>
      <c r="P51" s="52">
        <f t="shared" si="16"/>
        <v>0</v>
      </c>
    </row>
    <row r="52" spans="3:16" s="105" customFormat="1" ht="12" hidden="1" customHeight="1" outlineLevel="1" x14ac:dyDescent="0.25">
      <c r="C52" s="111"/>
      <c r="D52" s="404"/>
      <c r="E52" s="404"/>
      <c r="F52" s="110"/>
      <c r="G52" s="110"/>
      <c r="H52" s="110"/>
      <c r="I52" s="110"/>
      <c r="J52" s="110"/>
      <c r="K52" s="110"/>
      <c r="L52" s="110"/>
      <c r="M52" s="110"/>
      <c r="N52" s="52">
        <f>SUM(L52,J52,H52,F52)</f>
        <v>0</v>
      </c>
      <c r="O52" s="52">
        <f>SUM(M52,K52,I52,G52)</f>
        <v>0</v>
      </c>
      <c r="P52" s="52">
        <f t="shared" si="16"/>
        <v>0</v>
      </c>
    </row>
    <row r="53" spans="3:16" s="105" customFormat="1" ht="12" customHeight="1" collapsed="1" x14ac:dyDescent="0.25">
      <c r="C53" s="113" t="s">
        <v>8</v>
      </c>
      <c r="D53" s="402"/>
      <c r="E53" s="402"/>
      <c r="F53" s="19">
        <f>SUM(F54:F55)</f>
        <v>13</v>
      </c>
      <c r="G53" s="19">
        <f t="shared" ref="G53:M53" si="26">SUM(G54:G55)</f>
        <v>7</v>
      </c>
      <c r="H53" s="19">
        <f t="shared" si="26"/>
        <v>12</v>
      </c>
      <c r="I53" s="19">
        <f t="shared" si="26"/>
        <v>8</v>
      </c>
      <c r="J53" s="19">
        <f t="shared" si="26"/>
        <v>0</v>
      </c>
      <c r="K53" s="19">
        <f t="shared" si="26"/>
        <v>0</v>
      </c>
      <c r="L53" s="19">
        <f t="shared" si="26"/>
        <v>0</v>
      </c>
      <c r="M53" s="19">
        <f t="shared" si="26"/>
        <v>0</v>
      </c>
      <c r="N53" s="52">
        <f t="shared" si="23"/>
        <v>25</v>
      </c>
      <c r="O53" s="52">
        <f t="shared" si="23"/>
        <v>15</v>
      </c>
      <c r="P53" s="52">
        <f t="shared" si="16"/>
        <v>40</v>
      </c>
    </row>
    <row r="54" spans="3:16" s="105" customFormat="1" ht="12" hidden="1" customHeight="1" outlineLevel="1" x14ac:dyDescent="0.25">
      <c r="C54" s="308" t="s">
        <v>25</v>
      </c>
      <c r="D54" s="403" t="s">
        <v>278</v>
      </c>
      <c r="E54" s="403"/>
      <c r="F54" s="110">
        <v>13</v>
      </c>
      <c r="G54" s="110">
        <v>7</v>
      </c>
      <c r="H54" s="110">
        <v>12</v>
      </c>
      <c r="I54" s="110">
        <v>8</v>
      </c>
      <c r="J54" s="110">
        <v>0</v>
      </c>
      <c r="K54" s="110">
        <v>0</v>
      </c>
      <c r="L54" s="110">
        <v>0</v>
      </c>
      <c r="M54" s="110">
        <v>0</v>
      </c>
      <c r="N54" s="52">
        <f t="shared" si="23"/>
        <v>25</v>
      </c>
      <c r="O54" s="52">
        <f t="shared" si="23"/>
        <v>15</v>
      </c>
      <c r="P54" s="52">
        <f t="shared" si="16"/>
        <v>40</v>
      </c>
    </row>
    <row r="55" spans="3:16" s="105" customFormat="1" ht="12" hidden="1" customHeight="1" outlineLevel="1" x14ac:dyDescent="0.25">
      <c r="C55" s="111"/>
      <c r="D55" s="404"/>
      <c r="E55" s="404"/>
      <c r="F55" s="110"/>
      <c r="G55" s="110"/>
      <c r="H55" s="110"/>
      <c r="I55" s="110"/>
      <c r="J55" s="110"/>
      <c r="K55" s="110"/>
      <c r="L55" s="110"/>
      <c r="M55" s="110"/>
      <c r="N55" s="52">
        <f t="shared" si="23"/>
        <v>0</v>
      </c>
      <c r="O55" s="52">
        <f t="shared" si="23"/>
        <v>0</v>
      </c>
      <c r="P55" s="52">
        <f t="shared" si="16"/>
        <v>0</v>
      </c>
    </row>
    <row r="56" spans="3:16" s="105" customFormat="1" ht="12" customHeight="1" collapsed="1" x14ac:dyDescent="0.25">
      <c r="C56" s="113" t="s">
        <v>9</v>
      </c>
      <c r="D56" s="402"/>
      <c r="E56" s="402"/>
      <c r="F56" s="19">
        <f t="shared" ref="F56:M56" si="27">SUM(F57:F57)</f>
        <v>0</v>
      </c>
      <c r="G56" s="19">
        <f t="shared" si="27"/>
        <v>20</v>
      </c>
      <c r="H56" s="19">
        <f t="shared" si="27"/>
        <v>3</v>
      </c>
      <c r="I56" s="19">
        <f t="shared" si="27"/>
        <v>17</v>
      </c>
      <c r="J56" s="19">
        <f t="shared" si="27"/>
        <v>0</v>
      </c>
      <c r="K56" s="19">
        <f t="shared" si="27"/>
        <v>0</v>
      </c>
      <c r="L56" s="19">
        <f t="shared" si="27"/>
        <v>0</v>
      </c>
      <c r="M56" s="19">
        <f t="shared" si="27"/>
        <v>0</v>
      </c>
      <c r="N56" s="52">
        <f t="shared" si="23"/>
        <v>3</v>
      </c>
      <c r="O56" s="52">
        <f t="shared" si="23"/>
        <v>37</v>
      </c>
      <c r="P56" s="52">
        <f t="shared" si="16"/>
        <v>40</v>
      </c>
    </row>
    <row r="57" spans="3:16" s="105" customFormat="1" ht="12" hidden="1" customHeight="1" outlineLevel="1" x14ac:dyDescent="0.25">
      <c r="C57" s="308" t="s">
        <v>22</v>
      </c>
      <c r="D57" s="403" t="s">
        <v>277</v>
      </c>
      <c r="E57" s="403"/>
      <c r="F57" s="110">
        <v>0</v>
      </c>
      <c r="G57" s="110">
        <v>20</v>
      </c>
      <c r="H57" s="110">
        <v>3</v>
      </c>
      <c r="I57" s="110">
        <v>17</v>
      </c>
      <c r="J57" s="110"/>
      <c r="K57" s="110"/>
      <c r="L57" s="110"/>
      <c r="M57" s="110"/>
      <c r="N57" s="52">
        <f t="shared" si="23"/>
        <v>3</v>
      </c>
      <c r="O57" s="52">
        <f t="shared" si="23"/>
        <v>37</v>
      </c>
      <c r="P57" s="52">
        <f t="shared" si="16"/>
        <v>40</v>
      </c>
    </row>
    <row r="58" spans="3:16" s="105" customFormat="1" ht="12" customHeight="1" collapsed="1" x14ac:dyDescent="0.25">
      <c r="C58" s="113" t="s">
        <v>57</v>
      </c>
      <c r="D58" s="402"/>
      <c r="E58" s="402"/>
      <c r="F58" s="19">
        <f t="shared" ref="F58:M58" si="28">SUM(F59:F59)</f>
        <v>12</v>
      </c>
      <c r="G58" s="19">
        <f t="shared" si="28"/>
        <v>8</v>
      </c>
      <c r="H58" s="19">
        <f t="shared" si="28"/>
        <v>11</v>
      </c>
      <c r="I58" s="19">
        <f t="shared" si="28"/>
        <v>9</v>
      </c>
      <c r="J58" s="19">
        <f t="shared" si="28"/>
        <v>0</v>
      </c>
      <c r="K58" s="19">
        <f t="shared" si="28"/>
        <v>0</v>
      </c>
      <c r="L58" s="19">
        <f t="shared" si="28"/>
        <v>0</v>
      </c>
      <c r="M58" s="19">
        <f t="shared" si="28"/>
        <v>0</v>
      </c>
      <c r="N58" s="52">
        <f t="shared" si="23"/>
        <v>23</v>
      </c>
      <c r="O58" s="52">
        <f t="shared" si="23"/>
        <v>17</v>
      </c>
      <c r="P58" s="52">
        <f t="shared" si="16"/>
        <v>40</v>
      </c>
    </row>
    <row r="59" spans="3:16" s="105" customFormat="1" ht="12" hidden="1" customHeight="1" outlineLevel="1" x14ac:dyDescent="0.25">
      <c r="C59" s="111" t="s">
        <v>57</v>
      </c>
      <c r="D59" s="403" t="s">
        <v>17</v>
      </c>
      <c r="E59" s="403"/>
      <c r="F59" s="110">
        <v>12</v>
      </c>
      <c r="G59" s="110">
        <v>8</v>
      </c>
      <c r="H59" s="110">
        <v>11</v>
      </c>
      <c r="I59" s="110">
        <v>9</v>
      </c>
      <c r="J59" s="110"/>
      <c r="K59" s="110"/>
      <c r="L59" s="110"/>
      <c r="M59" s="110"/>
      <c r="N59" s="52">
        <f t="shared" si="23"/>
        <v>23</v>
      </c>
      <c r="O59" s="52">
        <f t="shared" si="23"/>
        <v>17</v>
      </c>
      <c r="P59" s="52">
        <f t="shared" si="16"/>
        <v>40</v>
      </c>
    </row>
    <row r="60" spans="3:16" s="105" customFormat="1" ht="12" customHeight="1" collapsed="1" x14ac:dyDescent="0.25">
      <c r="C60" s="113" t="s">
        <v>10</v>
      </c>
      <c r="D60" s="402"/>
      <c r="E60" s="402"/>
      <c r="F60" s="19">
        <f>SUM(F61:F62)</f>
        <v>14</v>
      </c>
      <c r="G60" s="19">
        <f t="shared" ref="G60:M60" si="29">SUM(G61:G62)</f>
        <v>6</v>
      </c>
      <c r="H60" s="19">
        <f t="shared" si="29"/>
        <v>12</v>
      </c>
      <c r="I60" s="19">
        <f t="shared" si="29"/>
        <v>8</v>
      </c>
      <c r="J60" s="19">
        <f t="shared" si="29"/>
        <v>0</v>
      </c>
      <c r="K60" s="19">
        <f t="shared" si="29"/>
        <v>0</v>
      </c>
      <c r="L60" s="19">
        <f t="shared" si="29"/>
        <v>0</v>
      </c>
      <c r="M60" s="19">
        <f t="shared" si="29"/>
        <v>0</v>
      </c>
      <c r="N60" s="52">
        <f t="shared" si="23"/>
        <v>26</v>
      </c>
      <c r="O60" s="52">
        <f>SUM(M60,K60,I60,G60)</f>
        <v>14</v>
      </c>
      <c r="P60" s="52">
        <f t="shared" si="16"/>
        <v>40</v>
      </c>
    </row>
    <row r="61" spans="3:16" s="105" customFormat="1" ht="12" hidden="1" customHeight="1" outlineLevel="1" x14ac:dyDescent="0.25">
      <c r="C61" s="111" t="s">
        <v>10</v>
      </c>
      <c r="D61" s="403" t="s">
        <v>14</v>
      </c>
      <c r="E61" s="403"/>
      <c r="F61" s="110">
        <v>14</v>
      </c>
      <c r="G61" s="110">
        <v>6</v>
      </c>
      <c r="H61" s="110">
        <v>12</v>
      </c>
      <c r="I61" s="110">
        <v>8</v>
      </c>
      <c r="J61" s="110">
        <f>'[2]ESCUELAS DEPORTIVAS'!L60</f>
        <v>0</v>
      </c>
      <c r="K61" s="110">
        <f>'[2]ESCUELAS DEPORTIVAS'!M60</f>
        <v>0</v>
      </c>
      <c r="L61" s="110">
        <f>'[2]ESCUELAS DEPORTIVAS'!N60</f>
        <v>0</v>
      </c>
      <c r="M61" s="110">
        <f>'[2]ESCUELAS DEPORTIVAS'!O60</f>
        <v>0</v>
      </c>
      <c r="N61" s="52">
        <f t="shared" si="23"/>
        <v>26</v>
      </c>
      <c r="O61" s="52">
        <f t="shared" si="23"/>
        <v>14</v>
      </c>
      <c r="P61" s="52">
        <f t="shared" si="16"/>
        <v>40</v>
      </c>
    </row>
    <row r="62" spans="3:16" s="105" customFormat="1" ht="12" hidden="1" customHeight="1" outlineLevel="1" x14ac:dyDescent="0.25">
      <c r="C62" s="111"/>
      <c r="D62" s="404"/>
      <c r="E62" s="404"/>
      <c r="F62" s="110"/>
      <c r="G62" s="110"/>
      <c r="H62" s="110"/>
      <c r="I62" s="110"/>
      <c r="J62" s="110"/>
      <c r="K62" s="110"/>
      <c r="L62" s="110"/>
      <c r="M62" s="110"/>
      <c r="N62" s="52">
        <f t="shared" ref="N62:O65" si="30">SUM(L62,J62,H62,F62)</f>
        <v>0</v>
      </c>
      <c r="O62" s="52">
        <f t="shared" si="30"/>
        <v>0</v>
      </c>
      <c r="P62" s="52">
        <f t="shared" si="16"/>
        <v>0</v>
      </c>
    </row>
    <row r="63" spans="3:16" s="105" customFormat="1" ht="12" customHeight="1" collapsed="1" x14ac:dyDescent="0.25">
      <c r="C63" s="113" t="s">
        <v>58</v>
      </c>
      <c r="D63" s="402"/>
      <c r="E63" s="402"/>
      <c r="F63" s="19">
        <f t="shared" ref="F63:M63" si="31">SUM(F64:F64)</f>
        <v>6</v>
      </c>
      <c r="G63" s="19">
        <f t="shared" si="31"/>
        <v>14</v>
      </c>
      <c r="H63" s="19">
        <f t="shared" si="31"/>
        <v>11</v>
      </c>
      <c r="I63" s="19">
        <f t="shared" si="31"/>
        <v>9</v>
      </c>
      <c r="J63" s="19">
        <f t="shared" si="31"/>
        <v>0</v>
      </c>
      <c r="K63" s="19">
        <f t="shared" si="31"/>
        <v>0</v>
      </c>
      <c r="L63" s="19">
        <f t="shared" si="31"/>
        <v>0</v>
      </c>
      <c r="M63" s="19">
        <f t="shared" si="31"/>
        <v>0</v>
      </c>
      <c r="N63" s="52">
        <f t="shared" si="30"/>
        <v>17</v>
      </c>
      <c r="O63" s="52">
        <f t="shared" si="30"/>
        <v>23</v>
      </c>
      <c r="P63" s="52">
        <f t="shared" si="16"/>
        <v>40</v>
      </c>
    </row>
    <row r="64" spans="3:16" s="105" customFormat="1" ht="12" hidden="1" customHeight="1" outlineLevel="1" x14ac:dyDescent="0.25">
      <c r="C64" s="111" t="s">
        <v>18</v>
      </c>
      <c r="D64" s="399" t="s">
        <v>131</v>
      </c>
      <c r="E64" s="400"/>
      <c r="F64" s="110">
        <v>6</v>
      </c>
      <c r="G64" s="110">
        <v>14</v>
      </c>
      <c r="H64" s="110">
        <v>11</v>
      </c>
      <c r="I64" s="110">
        <v>9</v>
      </c>
      <c r="J64" s="110"/>
      <c r="K64" s="110"/>
      <c r="L64" s="110"/>
      <c r="M64" s="110"/>
      <c r="N64" s="52">
        <f t="shared" si="30"/>
        <v>17</v>
      </c>
      <c r="O64" s="52">
        <f t="shared" si="30"/>
        <v>23</v>
      </c>
      <c r="P64" s="52">
        <f t="shared" si="16"/>
        <v>40</v>
      </c>
    </row>
    <row r="65" spans="2:16" s="105" customFormat="1" ht="12" customHeight="1" collapsed="1" x14ac:dyDescent="0.25">
      <c r="F65" s="106">
        <f>SUM(F63,F60,F58,F56,F53,F48,F44,F42,F39,F34,F32,F29)</f>
        <v>98</v>
      </c>
      <c r="G65" s="106">
        <f t="shared" ref="G65:M65" si="32">SUM(G63,G60,G58,G56,G53,G48,G44,G42,G39,G34,G32,G29)</f>
        <v>86</v>
      </c>
      <c r="H65" s="106">
        <f t="shared" si="32"/>
        <v>96</v>
      </c>
      <c r="I65" s="106">
        <f t="shared" si="32"/>
        <v>120</v>
      </c>
      <c r="J65" s="106">
        <f t="shared" si="32"/>
        <v>0</v>
      </c>
      <c r="K65" s="106">
        <f t="shared" si="32"/>
        <v>0</v>
      </c>
      <c r="L65" s="106">
        <f t="shared" si="32"/>
        <v>0</v>
      </c>
      <c r="M65" s="106">
        <f t="shared" si="32"/>
        <v>0</v>
      </c>
      <c r="N65" s="106">
        <f t="shared" si="30"/>
        <v>194</v>
      </c>
      <c r="O65" s="106">
        <f t="shared" si="30"/>
        <v>206</v>
      </c>
      <c r="P65" s="106">
        <f t="shared" si="16"/>
        <v>400</v>
      </c>
    </row>
    <row r="66" spans="2:16" s="105" customFormat="1" ht="12" customHeight="1" x14ac:dyDescent="0.25">
      <c r="F66" s="385">
        <f>SUM(F65:G65)</f>
        <v>184</v>
      </c>
      <c r="G66" s="386"/>
      <c r="H66" s="385">
        <f t="shared" ref="H66" si="33">SUM(H65:I65)</f>
        <v>216</v>
      </c>
      <c r="I66" s="386"/>
      <c r="J66" s="385">
        <f t="shared" ref="J66" si="34">SUM(J65:K65)</f>
        <v>0</v>
      </c>
      <c r="K66" s="386"/>
      <c r="L66" s="385">
        <f t="shared" ref="L66" si="35">SUM(L65:M65)</f>
        <v>0</v>
      </c>
      <c r="M66" s="386"/>
      <c r="N66" s="385">
        <f t="shared" ref="N66" si="36">SUM(N65:O65)</f>
        <v>400</v>
      </c>
      <c r="O66" s="386"/>
    </row>
    <row r="67" spans="2:16" s="100" customFormat="1" x14ac:dyDescent="0.25">
      <c r="B67" s="101"/>
      <c r="C67" s="101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3"/>
      <c r="O67" s="104"/>
    </row>
    <row r="69" spans="2:16" x14ac:dyDescent="0.25">
      <c r="C69" s="97" t="s">
        <v>33</v>
      </c>
    </row>
    <row r="70" spans="2:16" x14ac:dyDescent="0.25">
      <c r="C70" s="70"/>
      <c r="D70" s="353" t="s">
        <v>64</v>
      </c>
      <c r="E70" s="353"/>
      <c r="F70" s="353"/>
      <c r="G70" s="353"/>
      <c r="H70" s="353"/>
      <c r="I70" s="353"/>
      <c r="J70" s="353"/>
      <c r="K70" s="353"/>
    </row>
    <row r="71" spans="2:16" x14ac:dyDescent="0.25">
      <c r="D71" s="348" t="s">
        <v>76</v>
      </c>
      <c r="E71" s="350"/>
      <c r="F71" s="348" t="s">
        <v>77</v>
      </c>
      <c r="G71" s="350"/>
      <c r="H71" s="348" t="s">
        <v>78</v>
      </c>
      <c r="I71" s="350"/>
      <c r="J71" s="353" t="s">
        <v>79</v>
      </c>
      <c r="K71" s="353"/>
      <c r="L71" s="353" t="s">
        <v>42</v>
      </c>
      <c r="M71" s="353"/>
      <c r="N71" s="353"/>
    </row>
    <row r="72" spans="2:16" x14ac:dyDescent="0.25">
      <c r="B72" s="73" t="s">
        <v>35</v>
      </c>
      <c r="C72" s="73" t="s">
        <v>67</v>
      </c>
      <c r="D72" s="73" t="s">
        <v>2</v>
      </c>
      <c r="E72" s="72" t="s">
        <v>3</v>
      </c>
      <c r="F72" s="73" t="s">
        <v>2</v>
      </c>
      <c r="G72" s="72" t="s">
        <v>3</v>
      </c>
      <c r="H72" s="73" t="s">
        <v>2</v>
      </c>
      <c r="I72" s="72" t="s">
        <v>3</v>
      </c>
      <c r="J72" s="73" t="s">
        <v>2</v>
      </c>
      <c r="K72" s="72" t="s">
        <v>3</v>
      </c>
      <c r="L72" s="74" t="s">
        <v>2</v>
      </c>
      <c r="M72" s="75" t="s">
        <v>3</v>
      </c>
      <c r="N72" s="75" t="s">
        <v>7</v>
      </c>
    </row>
    <row r="73" spans="2:16" x14ac:dyDescent="0.25">
      <c r="B73" s="94">
        <v>1</v>
      </c>
      <c r="C73" s="77" t="s">
        <v>116</v>
      </c>
      <c r="D73" s="77"/>
      <c r="E73" s="77"/>
      <c r="F73" s="77">
        <v>1</v>
      </c>
      <c r="G73" s="77">
        <v>2</v>
      </c>
      <c r="H73" s="77"/>
      <c r="I73" s="77"/>
      <c r="J73" s="77"/>
      <c r="K73" s="77"/>
      <c r="L73" s="73">
        <f t="shared" ref="L73:M77" si="37">SUM(J73,H73,F73,D73)</f>
        <v>1</v>
      </c>
      <c r="M73" s="73">
        <f t="shared" si="37"/>
        <v>2</v>
      </c>
      <c r="N73" s="73">
        <f>SUM(L73:M73)</f>
        <v>3</v>
      </c>
    </row>
    <row r="74" spans="2:16" x14ac:dyDescent="0.25">
      <c r="B74" s="94">
        <v>2</v>
      </c>
      <c r="C74" s="77" t="s">
        <v>117</v>
      </c>
      <c r="D74" s="77"/>
      <c r="E74" s="77"/>
      <c r="F74" s="77">
        <v>0</v>
      </c>
      <c r="G74" s="77">
        <v>0</v>
      </c>
      <c r="H74" s="77"/>
      <c r="I74" s="77"/>
      <c r="J74" s="77"/>
      <c r="K74" s="77"/>
      <c r="L74" s="73">
        <f t="shared" si="37"/>
        <v>0</v>
      </c>
      <c r="M74" s="73">
        <f t="shared" si="37"/>
        <v>0</v>
      </c>
      <c r="N74" s="73">
        <f>SUM(L74:M74)</f>
        <v>0</v>
      </c>
    </row>
    <row r="75" spans="2:16" x14ac:dyDescent="0.25">
      <c r="B75" s="94">
        <v>3</v>
      </c>
      <c r="C75" s="77" t="s">
        <v>118</v>
      </c>
      <c r="D75" s="77"/>
      <c r="E75" s="77"/>
      <c r="F75" s="77">
        <v>1</v>
      </c>
      <c r="G75" s="77">
        <v>0</v>
      </c>
      <c r="H75" s="77"/>
      <c r="I75" s="77"/>
      <c r="J75" s="77"/>
      <c r="K75" s="77"/>
      <c r="L75" s="73">
        <f t="shared" si="37"/>
        <v>1</v>
      </c>
      <c r="M75" s="73">
        <f t="shared" si="37"/>
        <v>0</v>
      </c>
      <c r="N75" s="73">
        <f>SUM(L75:M75)</f>
        <v>1</v>
      </c>
    </row>
    <row r="76" spans="2:16" x14ac:dyDescent="0.25">
      <c r="B76" s="94">
        <v>4</v>
      </c>
      <c r="C76" s="77" t="s">
        <v>119</v>
      </c>
      <c r="D76" s="77"/>
      <c r="E76" s="77"/>
      <c r="F76" s="77">
        <v>0</v>
      </c>
      <c r="G76" s="77">
        <v>0</v>
      </c>
      <c r="H76" s="77"/>
      <c r="I76" s="77"/>
      <c r="J76" s="77"/>
      <c r="K76" s="77"/>
      <c r="L76" s="73">
        <f t="shared" si="37"/>
        <v>0</v>
      </c>
      <c r="M76" s="73">
        <f t="shared" si="37"/>
        <v>0</v>
      </c>
      <c r="N76" s="73">
        <f>SUM(L76:M76)</f>
        <v>0</v>
      </c>
    </row>
    <row r="77" spans="2:16" x14ac:dyDescent="0.25">
      <c r="B77" s="94">
        <v>5</v>
      </c>
      <c r="C77" s="77" t="s">
        <v>72</v>
      </c>
      <c r="D77" s="77"/>
      <c r="E77" s="77"/>
      <c r="F77" s="77">
        <v>0</v>
      </c>
      <c r="G77" s="77">
        <v>0</v>
      </c>
      <c r="H77" s="77"/>
      <c r="I77" s="77"/>
      <c r="J77" s="77"/>
      <c r="K77" s="77"/>
      <c r="L77" s="73">
        <f t="shared" si="37"/>
        <v>0</v>
      </c>
      <c r="M77" s="73">
        <f t="shared" si="37"/>
        <v>0</v>
      </c>
      <c r="N77" s="73">
        <f>SUM(L77:M77)</f>
        <v>0</v>
      </c>
    </row>
    <row r="78" spans="2:16" x14ac:dyDescent="0.25">
      <c r="B78" s="95"/>
      <c r="C78" s="95"/>
      <c r="D78" s="78">
        <f t="shared" ref="D78:N78" si="38">SUM(D73:D76)</f>
        <v>0</v>
      </c>
      <c r="E78" s="78">
        <f t="shared" si="38"/>
        <v>0</v>
      </c>
      <c r="F78" s="78">
        <f t="shared" si="38"/>
        <v>2</v>
      </c>
      <c r="G78" s="78">
        <f t="shared" si="38"/>
        <v>2</v>
      </c>
      <c r="H78" s="78">
        <f t="shared" si="38"/>
        <v>0</v>
      </c>
      <c r="I78" s="78">
        <f t="shared" si="38"/>
        <v>0</v>
      </c>
      <c r="J78" s="78">
        <f t="shared" si="38"/>
        <v>0</v>
      </c>
      <c r="K78" s="78">
        <f t="shared" si="38"/>
        <v>0</v>
      </c>
      <c r="L78" s="78">
        <f t="shared" si="38"/>
        <v>2</v>
      </c>
      <c r="M78" s="78">
        <f t="shared" si="38"/>
        <v>2</v>
      </c>
      <c r="N78" s="78">
        <f t="shared" si="38"/>
        <v>4</v>
      </c>
    </row>
    <row r="79" spans="2:16" x14ac:dyDescent="0.25">
      <c r="D79" s="351">
        <f>SUM(D78:E78)</f>
        <v>0</v>
      </c>
      <c r="E79" s="352"/>
      <c r="F79" s="351">
        <f t="shared" ref="F79" si="39">SUM(F78:G78)</f>
        <v>4</v>
      </c>
      <c r="G79" s="352"/>
      <c r="H79" s="351">
        <f t="shared" ref="H79" si="40">SUM(H78:I78)</f>
        <v>0</v>
      </c>
      <c r="I79" s="352"/>
      <c r="J79" s="351">
        <f t="shared" ref="J79:L79" si="41">SUM(J78:K78)</f>
        <v>0</v>
      </c>
      <c r="K79" s="352"/>
      <c r="L79" s="351">
        <f t="shared" si="41"/>
        <v>4</v>
      </c>
      <c r="M79" s="352"/>
    </row>
    <row r="82" spans="2:14" x14ac:dyDescent="0.25">
      <c r="C82" s="83" t="s">
        <v>120</v>
      </c>
      <c r="D82" s="343" t="s">
        <v>64</v>
      </c>
      <c r="E82" s="343"/>
      <c r="F82" s="343"/>
      <c r="G82" s="343"/>
      <c r="H82" s="343"/>
      <c r="I82" s="343"/>
      <c r="J82" s="343"/>
      <c r="K82" s="343"/>
    </row>
    <row r="83" spans="2:14" x14ac:dyDescent="0.25">
      <c r="D83" s="344" t="s">
        <v>76</v>
      </c>
      <c r="E83" s="345"/>
      <c r="F83" s="344" t="s">
        <v>77</v>
      </c>
      <c r="G83" s="345"/>
      <c r="H83" s="344" t="s">
        <v>78</v>
      </c>
      <c r="I83" s="345"/>
      <c r="J83" s="343" t="s">
        <v>79</v>
      </c>
      <c r="K83" s="343"/>
      <c r="L83" s="343" t="s">
        <v>42</v>
      </c>
      <c r="M83" s="343"/>
      <c r="N83" s="343"/>
    </row>
    <row r="84" spans="2:14" x14ac:dyDescent="0.25">
      <c r="B84" s="83" t="s">
        <v>35</v>
      </c>
      <c r="C84" s="83" t="s">
        <v>67</v>
      </c>
      <c r="D84" s="83" t="s">
        <v>2</v>
      </c>
      <c r="E84" s="84" t="s">
        <v>3</v>
      </c>
      <c r="F84" s="83" t="s">
        <v>2</v>
      </c>
      <c r="G84" s="84" t="s">
        <v>3</v>
      </c>
      <c r="H84" s="83" t="s">
        <v>2</v>
      </c>
      <c r="I84" s="84" t="s">
        <v>3</v>
      </c>
      <c r="J84" s="83" t="s">
        <v>2</v>
      </c>
      <c r="K84" s="84" t="s">
        <v>3</v>
      </c>
      <c r="L84" s="98" t="s">
        <v>2</v>
      </c>
      <c r="M84" s="99" t="s">
        <v>3</v>
      </c>
      <c r="N84" s="99" t="s">
        <v>7</v>
      </c>
    </row>
    <row r="85" spans="2:14" x14ac:dyDescent="0.25">
      <c r="B85" s="94">
        <v>1</v>
      </c>
      <c r="C85" s="77" t="s">
        <v>121</v>
      </c>
      <c r="D85" s="77">
        <v>0</v>
      </c>
      <c r="E85" s="77">
        <v>3</v>
      </c>
      <c r="F85" s="77">
        <v>0</v>
      </c>
      <c r="G85" s="77">
        <v>0</v>
      </c>
      <c r="H85" s="77"/>
      <c r="I85" s="77"/>
      <c r="J85" s="77"/>
      <c r="K85" s="77"/>
      <c r="L85" s="85">
        <f t="shared" ref="L85:M93" si="42">SUM(J85,H85,F85,D85)</f>
        <v>0</v>
      </c>
      <c r="M85" s="85">
        <f t="shared" si="42"/>
        <v>3</v>
      </c>
      <c r="N85" s="85">
        <f t="shared" ref="N85:N93" si="43">SUM(L85:M85)</f>
        <v>3</v>
      </c>
    </row>
    <row r="86" spans="2:14" x14ac:dyDescent="0.25">
      <c r="B86" s="94">
        <v>2</v>
      </c>
      <c r="C86" s="77" t="s">
        <v>122</v>
      </c>
      <c r="D86" s="77">
        <v>0</v>
      </c>
      <c r="E86" s="77">
        <v>0</v>
      </c>
      <c r="F86" s="77">
        <v>0</v>
      </c>
      <c r="G86" s="77">
        <v>0</v>
      </c>
      <c r="H86" s="77"/>
      <c r="I86" s="77"/>
      <c r="J86" s="77"/>
      <c r="K86" s="77"/>
      <c r="L86" s="85">
        <f t="shared" si="42"/>
        <v>0</v>
      </c>
      <c r="M86" s="85">
        <f t="shared" si="42"/>
        <v>0</v>
      </c>
      <c r="N86" s="85">
        <f t="shared" si="43"/>
        <v>0</v>
      </c>
    </row>
    <row r="87" spans="2:14" x14ac:dyDescent="0.25">
      <c r="B87" s="94">
        <v>3</v>
      </c>
      <c r="C87" s="77" t="s">
        <v>123</v>
      </c>
      <c r="D87" s="77">
        <v>0</v>
      </c>
      <c r="E87" s="77">
        <v>0</v>
      </c>
      <c r="F87" s="77">
        <v>0</v>
      </c>
      <c r="G87" s="77">
        <v>0</v>
      </c>
      <c r="H87" s="77"/>
      <c r="I87" s="77"/>
      <c r="J87" s="77"/>
      <c r="K87" s="77"/>
      <c r="L87" s="85">
        <f t="shared" si="42"/>
        <v>0</v>
      </c>
      <c r="M87" s="85">
        <f t="shared" si="42"/>
        <v>0</v>
      </c>
      <c r="N87" s="85">
        <f t="shared" si="43"/>
        <v>0</v>
      </c>
    </row>
    <row r="88" spans="2:14" x14ac:dyDescent="0.25">
      <c r="B88" s="94">
        <v>4</v>
      </c>
      <c r="C88" s="77" t="s">
        <v>124</v>
      </c>
      <c r="D88" s="77">
        <v>0</v>
      </c>
      <c r="E88" s="77">
        <v>0</v>
      </c>
      <c r="F88" s="77">
        <v>0</v>
      </c>
      <c r="G88" s="77">
        <v>0</v>
      </c>
      <c r="H88" s="77"/>
      <c r="I88" s="77"/>
      <c r="J88" s="77"/>
      <c r="K88" s="77"/>
      <c r="L88" s="85">
        <f t="shared" si="42"/>
        <v>0</v>
      </c>
      <c r="M88" s="85">
        <f t="shared" si="42"/>
        <v>0</v>
      </c>
      <c r="N88" s="85">
        <f t="shared" si="43"/>
        <v>0</v>
      </c>
    </row>
    <row r="89" spans="2:14" x14ac:dyDescent="0.25">
      <c r="B89" s="94">
        <v>5</v>
      </c>
      <c r="C89" s="77" t="s">
        <v>125</v>
      </c>
      <c r="D89" s="77">
        <v>0</v>
      </c>
      <c r="E89" s="77">
        <v>0</v>
      </c>
      <c r="F89" s="77">
        <v>0</v>
      </c>
      <c r="G89" s="77">
        <v>0</v>
      </c>
      <c r="H89" s="77"/>
      <c r="I89" s="77"/>
      <c r="J89" s="77"/>
      <c r="K89" s="77"/>
      <c r="L89" s="85">
        <f t="shared" si="42"/>
        <v>0</v>
      </c>
      <c r="M89" s="85">
        <f t="shared" si="42"/>
        <v>0</v>
      </c>
      <c r="N89" s="85">
        <f t="shared" si="43"/>
        <v>0</v>
      </c>
    </row>
    <row r="90" spans="2:14" x14ac:dyDescent="0.25">
      <c r="B90" s="94">
        <v>6</v>
      </c>
      <c r="C90" s="77" t="s">
        <v>126</v>
      </c>
      <c r="D90" s="77">
        <v>0</v>
      </c>
      <c r="E90" s="77">
        <v>0</v>
      </c>
      <c r="F90" s="77">
        <v>0</v>
      </c>
      <c r="G90" s="77">
        <v>0</v>
      </c>
      <c r="H90" s="77"/>
      <c r="I90" s="77"/>
      <c r="J90" s="77"/>
      <c r="K90" s="77"/>
      <c r="L90" s="85">
        <f t="shared" si="42"/>
        <v>0</v>
      </c>
      <c r="M90" s="85">
        <f t="shared" si="42"/>
        <v>0</v>
      </c>
      <c r="N90" s="85">
        <f t="shared" si="43"/>
        <v>0</v>
      </c>
    </row>
    <row r="91" spans="2:14" x14ac:dyDescent="0.25">
      <c r="B91" s="94">
        <v>7</v>
      </c>
      <c r="C91" s="77" t="s">
        <v>127</v>
      </c>
      <c r="D91" s="77">
        <v>0</v>
      </c>
      <c r="E91" s="77">
        <v>0</v>
      </c>
      <c r="F91" s="77">
        <v>0</v>
      </c>
      <c r="G91" s="77">
        <v>0</v>
      </c>
      <c r="H91" s="77"/>
      <c r="I91" s="77"/>
      <c r="J91" s="77"/>
      <c r="K91" s="77"/>
      <c r="L91" s="85">
        <f t="shared" si="42"/>
        <v>0</v>
      </c>
      <c r="M91" s="85">
        <f t="shared" si="42"/>
        <v>0</v>
      </c>
      <c r="N91" s="85">
        <f t="shared" si="43"/>
        <v>0</v>
      </c>
    </row>
    <row r="92" spans="2:14" x14ac:dyDescent="0.25">
      <c r="B92" s="94">
        <v>8</v>
      </c>
      <c r="C92" s="77" t="s">
        <v>128</v>
      </c>
      <c r="D92" s="77">
        <v>1</v>
      </c>
      <c r="E92" s="77">
        <v>0</v>
      </c>
      <c r="F92" s="77">
        <v>2</v>
      </c>
      <c r="G92" s="77">
        <v>1</v>
      </c>
      <c r="H92" s="77"/>
      <c r="I92" s="77"/>
      <c r="J92" s="77"/>
      <c r="K92" s="77"/>
      <c r="L92" s="85">
        <f t="shared" si="42"/>
        <v>3</v>
      </c>
      <c r="M92" s="85">
        <f t="shared" si="42"/>
        <v>1</v>
      </c>
      <c r="N92" s="85">
        <f t="shared" si="43"/>
        <v>4</v>
      </c>
    </row>
    <row r="93" spans="2:14" x14ac:dyDescent="0.25">
      <c r="B93" s="94">
        <v>9</v>
      </c>
      <c r="C93" s="77" t="s">
        <v>129</v>
      </c>
      <c r="D93" s="77">
        <v>0</v>
      </c>
      <c r="E93" s="77">
        <v>0</v>
      </c>
      <c r="F93" s="77">
        <v>0</v>
      </c>
      <c r="G93" s="77">
        <v>0</v>
      </c>
      <c r="H93" s="77"/>
      <c r="I93" s="77"/>
      <c r="J93" s="77"/>
      <c r="K93" s="77"/>
      <c r="L93" s="85">
        <f t="shared" si="42"/>
        <v>0</v>
      </c>
      <c r="M93" s="85">
        <f t="shared" si="42"/>
        <v>0</v>
      </c>
      <c r="N93" s="85">
        <f t="shared" si="43"/>
        <v>0</v>
      </c>
    </row>
    <row r="94" spans="2:14" x14ac:dyDescent="0.25">
      <c r="B94" s="95"/>
      <c r="C94" s="95"/>
      <c r="D94" s="86">
        <f t="shared" ref="D94:N94" si="44">SUM(D85:D93)</f>
        <v>1</v>
      </c>
      <c r="E94" s="86">
        <f t="shared" si="44"/>
        <v>3</v>
      </c>
      <c r="F94" s="86">
        <f t="shared" si="44"/>
        <v>2</v>
      </c>
      <c r="G94" s="86">
        <f t="shared" si="44"/>
        <v>1</v>
      </c>
      <c r="H94" s="86">
        <f t="shared" si="44"/>
        <v>0</v>
      </c>
      <c r="I94" s="86">
        <f t="shared" si="44"/>
        <v>0</v>
      </c>
      <c r="J94" s="86">
        <f t="shared" si="44"/>
        <v>0</v>
      </c>
      <c r="K94" s="86">
        <f t="shared" si="44"/>
        <v>0</v>
      </c>
      <c r="L94" s="86">
        <f t="shared" si="44"/>
        <v>3</v>
      </c>
      <c r="M94" s="86">
        <f t="shared" si="44"/>
        <v>4</v>
      </c>
      <c r="N94" s="86">
        <f t="shared" si="44"/>
        <v>7</v>
      </c>
    </row>
    <row r="95" spans="2:14" x14ac:dyDescent="0.25">
      <c r="D95" s="346">
        <f>SUM(D94:E94)</f>
        <v>4</v>
      </c>
      <c r="E95" s="347"/>
      <c r="F95" s="346">
        <f t="shared" ref="F95" si="45">SUM(F94:G94)</f>
        <v>3</v>
      </c>
      <c r="G95" s="347"/>
      <c r="H95" s="346">
        <f t="shared" ref="H95" si="46">SUM(H94:I94)</f>
        <v>0</v>
      </c>
      <c r="I95" s="347"/>
      <c r="J95" s="346">
        <f t="shared" ref="J95:L95" si="47">SUM(J94:K94)</f>
        <v>0</v>
      </c>
      <c r="K95" s="347"/>
      <c r="L95" s="346">
        <f t="shared" si="47"/>
        <v>7</v>
      </c>
      <c r="M95" s="347"/>
    </row>
  </sheetData>
  <mergeCells count="83">
    <mergeCell ref="D63:E63"/>
    <mergeCell ref="L10:N10"/>
    <mergeCell ref="E7:K7"/>
    <mergeCell ref="D9:K9"/>
    <mergeCell ref="D10:E10"/>
    <mergeCell ref="F10:G10"/>
    <mergeCell ref="H10:I10"/>
    <mergeCell ref="J10:K10"/>
    <mergeCell ref="D24:E24"/>
    <mergeCell ref="F24:G24"/>
    <mergeCell ref="H24:I24"/>
    <mergeCell ref="J24:K24"/>
    <mergeCell ref="L24:M24"/>
    <mergeCell ref="F26:M26"/>
    <mergeCell ref="D34:E34"/>
    <mergeCell ref="D35:E35"/>
    <mergeCell ref="J79:K79"/>
    <mergeCell ref="L79:M79"/>
    <mergeCell ref="D70:K70"/>
    <mergeCell ref="D71:E71"/>
    <mergeCell ref="F71:G71"/>
    <mergeCell ref="H71:I71"/>
    <mergeCell ref="J71:K71"/>
    <mergeCell ref="L71:N71"/>
    <mergeCell ref="D79:E79"/>
    <mergeCell ref="F79:G79"/>
    <mergeCell ref="H79:I79"/>
    <mergeCell ref="L83:N83"/>
    <mergeCell ref="D95:E95"/>
    <mergeCell ref="F95:G95"/>
    <mergeCell ref="H95:I95"/>
    <mergeCell ref="J95:K95"/>
    <mergeCell ref="L95:M95"/>
    <mergeCell ref="D82:K82"/>
    <mergeCell ref="D83:E83"/>
    <mergeCell ref="F83:G83"/>
    <mergeCell ref="H83:I83"/>
    <mergeCell ref="J83:K83"/>
    <mergeCell ref="D36:E36"/>
    <mergeCell ref="C27:C28"/>
    <mergeCell ref="D27:E28"/>
    <mergeCell ref="D29:E29"/>
    <mergeCell ref="D30:E30"/>
    <mergeCell ref="D31:E31"/>
    <mergeCell ref="D32:E32"/>
    <mergeCell ref="D33:E33"/>
    <mergeCell ref="D37:E37"/>
    <mergeCell ref="D39:E39"/>
    <mergeCell ref="D40:E40"/>
    <mergeCell ref="D41:E41"/>
    <mergeCell ref="D42:E42"/>
    <mergeCell ref="D38:E38"/>
    <mergeCell ref="D43:E43"/>
    <mergeCell ref="D44:E44"/>
    <mergeCell ref="D45:E45"/>
    <mergeCell ref="D46:E46"/>
    <mergeCell ref="D47:E47"/>
    <mergeCell ref="D48:E48"/>
    <mergeCell ref="D49:E49"/>
    <mergeCell ref="D50:E50"/>
    <mergeCell ref="D51:E51"/>
    <mergeCell ref="D52:E52"/>
    <mergeCell ref="D53:E53"/>
    <mergeCell ref="D54:E54"/>
    <mergeCell ref="D55:E55"/>
    <mergeCell ref="D56:E56"/>
    <mergeCell ref="D57:E57"/>
    <mergeCell ref="D64:E64"/>
    <mergeCell ref="N27:P27"/>
    <mergeCell ref="F66:G66"/>
    <mergeCell ref="H66:I66"/>
    <mergeCell ref="J66:K66"/>
    <mergeCell ref="L66:M66"/>
    <mergeCell ref="N66:O66"/>
    <mergeCell ref="F27:G27"/>
    <mergeCell ref="L27:M27"/>
    <mergeCell ref="J27:K27"/>
    <mergeCell ref="H27:I27"/>
    <mergeCell ref="D58:E58"/>
    <mergeCell ref="D59:E59"/>
    <mergeCell ref="D60:E60"/>
    <mergeCell ref="D61:E61"/>
    <mergeCell ref="D62:E62"/>
  </mergeCells>
  <pageMargins left="0.7" right="0.7" top="0.75" bottom="0.75" header="0.3" footer="0.3"/>
  <ignoredErrors>
    <ignoredError sqref="D23:N23 J24 D24:I24 K24:M24 L73:N77 N78 L78:M78 D79:M79 D78:E78 H78:K78 D95:M95 D94:K94 L94:M94 L85:N93 N94 L22:N22 L12:N21" unlockedFormula="1"/>
    <ignoredError sqref="F78:G78" formulaRange="1" unlockedFormula="1"/>
  </ignoredError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Q434"/>
  <sheetViews>
    <sheetView topLeftCell="A22" zoomScale="110" zoomScaleNormal="110" workbookViewId="0">
      <selection activeCell="C28" sqref="C28"/>
    </sheetView>
  </sheetViews>
  <sheetFormatPr baseColWidth="10" defaultColWidth="14.42578125" defaultRowHeight="15" outlineLevelRow="1" x14ac:dyDescent="0.25"/>
  <cols>
    <col min="1" max="1" width="14.140625" style="295" customWidth="1"/>
    <col min="2" max="2" width="6" style="295" customWidth="1"/>
    <col min="3" max="3" width="30.7109375" style="295" customWidth="1"/>
    <col min="4" max="4" width="14.5703125" style="295" customWidth="1"/>
    <col min="5" max="15" width="7.5703125" style="295" customWidth="1"/>
    <col min="16" max="17" width="6.28515625" style="295" customWidth="1"/>
    <col min="18" max="20" width="11.42578125" style="295" customWidth="1"/>
    <col min="21" max="16384" width="14.42578125" style="295"/>
  </cols>
  <sheetData>
    <row r="1" spans="2:17" x14ac:dyDescent="0.25">
      <c r="D1" s="315"/>
      <c r="E1" s="315"/>
      <c r="F1" s="315"/>
      <c r="G1" s="315"/>
      <c r="H1" s="315"/>
      <c r="I1" s="315"/>
      <c r="J1" s="315"/>
      <c r="K1" s="315"/>
      <c r="L1" s="316"/>
      <c r="M1" s="315"/>
      <c r="N1" s="316"/>
      <c r="O1" s="317"/>
      <c r="P1" s="317"/>
      <c r="Q1" s="316"/>
    </row>
    <row r="2" spans="2:17" x14ac:dyDescent="0.25">
      <c r="D2" s="315"/>
      <c r="E2" s="315"/>
      <c r="F2" s="315"/>
      <c r="G2" s="315"/>
      <c r="H2" s="315"/>
      <c r="I2" s="315"/>
      <c r="J2" s="315"/>
      <c r="K2" s="315"/>
      <c r="L2" s="316"/>
      <c r="M2" s="315"/>
      <c r="N2" s="316"/>
      <c r="O2" s="317"/>
      <c r="P2" s="317"/>
      <c r="Q2" s="316"/>
    </row>
    <row r="3" spans="2:17" x14ac:dyDescent="0.25">
      <c r="D3" s="315"/>
      <c r="E3" s="315"/>
      <c r="F3" s="315"/>
      <c r="G3" s="315"/>
      <c r="H3" s="315"/>
      <c r="I3" s="315"/>
      <c r="J3" s="315"/>
      <c r="K3" s="315"/>
      <c r="L3" s="316"/>
      <c r="M3" s="315"/>
      <c r="N3" s="316"/>
      <c r="O3" s="317"/>
      <c r="P3" s="317"/>
      <c r="Q3" s="316"/>
    </row>
    <row r="4" spans="2:17" x14ac:dyDescent="0.25">
      <c r="D4" s="315"/>
      <c r="E4" s="315"/>
      <c r="F4" s="315"/>
      <c r="G4" s="315"/>
      <c r="H4" s="315"/>
      <c r="I4" s="315"/>
      <c r="J4" s="315"/>
      <c r="K4" s="315"/>
      <c r="L4" s="316"/>
      <c r="M4" s="315"/>
      <c r="N4" s="316"/>
      <c r="O4" s="317"/>
      <c r="P4" s="317"/>
      <c r="Q4" s="316"/>
    </row>
    <row r="5" spans="2:17" x14ac:dyDescent="0.25">
      <c r="D5" s="315"/>
      <c r="E5" s="315"/>
      <c r="F5" s="315"/>
      <c r="G5" s="315"/>
      <c r="H5" s="315"/>
      <c r="I5" s="315"/>
      <c r="J5" s="315"/>
      <c r="K5" s="315"/>
      <c r="L5" s="316"/>
      <c r="M5" s="315"/>
      <c r="N5" s="316"/>
      <c r="O5" s="317"/>
      <c r="P5" s="317"/>
      <c r="Q5" s="316"/>
    </row>
    <row r="6" spans="2:17" ht="21" customHeight="1" x14ac:dyDescent="0.25">
      <c r="D6" s="315"/>
      <c r="E6" s="315"/>
      <c r="F6" s="315"/>
      <c r="G6" s="315"/>
      <c r="H6" s="315"/>
      <c r="I6" s="315"/>
      <c r="J6" s="315"/>
      <c r="K6" s="315"/>
      <c r="L6" s="316"/>
      <c r="M6" s="315"/>
      <c r="N6" s="316"/>
      <c r="O6" s="317"/>
      <c r="P6" s="317"/>
      <c r="Q6" s="316"/>
    </row>
    <row r="7" spans="2:17" x14ac:dyDescent="0.25">
      <c r="C7" s="318" t="s">
        <v>309</v>
      </c>
      <c r="D7" s="319"/>
      <c r="E7" s="315"/>
      <c r="F7" s="416" t="s">
        <v>63</v>
      </c>
      <c r="G7" s="417"/>
      <c r="H7" s="417"/>
      <c r="I7" s="417"/>
      <c r="J7" s="417"/>
      <c r="K7" s="417"/>
      <c r="L7" s="418"/>
      <c r="M7" s="315"/>
      <c r="N7" s="316"/>
      <c r="O7" s="317"/>
      <c r="P7" s="317"/>
      <c r="Q7" s="316"/>
    </row>
    <row r="8" spans="2:17" x14ac:dyDescent="0.25">
      <c r="C8" s="320" t="s">
        <v>310</v>
      </c>
      <c r="D8" s="319"/>
      <c r="E8" s="315"/>
      <c r="F8" s="319"/>
      <c r="G8" s="319"/>
      <c r="H8" s="319"/>
      <c r="I8" s="319"/>
      <c r="J8" s="319"/>
      <c r="K8" s="319"/>
      <c r="L8" s="319"/>
      <c r="M8" s="315"/>
      <c r="N8" s="316"/>
      <c r="O8" s="317"/>
      <c r="P8" s="317"/>
      <c r="Q8" s="316"/>
    </row>
    <row r="9" spans="2:17" x14ac:dyDescent="0.25">
      <c r="D9" s="296"/>
      <c r="E9" s="416" t="s">
        <v>64</v>
      </c>
      <c r="F9" s="417"/>
      <c r="G9" s="417"/>
      <c r="H9" s="417"/>
      <c r="I9" s="417"/>
      <c r="J9" s="417"/>
      <c r="K9" s="417"/>
      <c r="L9" s="418"/>
      <c r="M9" s="315"/>
      <c r="N9" s="316"/>
      <c r="O9" s="317"/>
      <c r="P9" s="317"/>
      <c r="Q9" s="316"/>
    </row>
    <row r="10" spans="2:17" x14ac:dyDescent="0.25">
      <c r="D10" s="315"/>
      <c r="E10" s="416" t="s">
        <v>76</v>
      </c>
      <c r="F10" s="418"/>
      <c r="G10" s="416" t="s">
        <v>77</v>
      </c>
      <c r="H10" s="418"/>
      <c r="I10" s="416" t="s">
        <v>78</v>
      </c>
      <c r="J10" s="418"/>
      <c r="K10" s="416" t="s">
        <v>79</v>
      </c>
      <c r="L10" s="418"/>
      <c r="M10" s="416" t="s">
        <v>42</v>
      </c>
      <c r="N10" s="417"/>
      <c r="O10" s="418"/>
      <c r="P10" s="317"/>
      <c r="Q10" s="316"/>
    </row>
    <row r="11" spans="2:17" x14ac:dyDescent="0.25">
      <c r="B11" s="318" t="s">
        <v>35</v>
      </c>
      <c r="C11" s="318" t="s">
        <v>65</v>
      </c>
      <c r="D11" s="318" t="s">
        <v>66</v>
      </c>
      <c r="E11" s="318" t="s">
        <v>2</v>
      </c>
      <c r="F11" s="321" t="s">
        <v>3</v>
      </c>
      <c r="G11" s="318" t="s">
        <v>2</v>
      </c>
      <c r="H11" s="321" t="s">
        <v>3</v>
      </c>
      <c r="I11" s="318" t="s">
        <v>2</v>
      </c>
      <c r="J11" s="321" t="s">
        <v>3</v>
      </c>
      <c r="K11" s="318" t="s">
        <v>2</v>
      </c>
      <c r="L11" s="321" t="s">
        <v>3</v>
      </c>
      <c r="M11" s="322" t="s">
        <v>2</v>
      </c>
      <c r="N11" s="323" t="s">
        <v>3</v>
      </c>
      <c r="O11" s="323" t="s">
        <v>7</v>
      </c>
      <c r="P11" s="317"/>
      <c r="Q11" s="316"/>
    </row>
    <row r="12" spans="2:17" x14ac:dyDescent="0.25">
      <c r="B12" s="297">
        <v>1</v>
      </c>
      <c r="C12" s="297" t="s">
        <v>169</v>
      </c>
      <c r="D12" s="297"/>
      <c r="E12" s="297">
        <f>(((SUM(E13:E16))+0)+0)+0</f>
        <v>0</v>
      </c>
      <c r="F12" s="297">
        <f t="shared" ref="F12:L12" si="0">(((SUM(F13:F16))+0)+0)+0</f>
        <v>0</v>
      </c>
      <c r="G12" s="297">
        <f t="shared" si="0"/>
        <v>79</v>
      </c>
      <c r="H12" s="297">
        <f t="shared" si="0"/>
        <v>84</v>
      </c>
      <c r="I12" s="297">
        <f t="shared" si="0"/>
        <v>39</v>
      </c>
      <c r="J12" s="297">
        <f t="shared" si="0"/>
        <v>8</v>
      </c>
      <c r="K12" s="297">
        <f t="shared" si="0"/>
        <v>0</v>
      </c>
      <c r="L12" s="297">
        <f t="shared" si="0"/>
        <v>0</v>
      </c>
      <c r="M12" s="325">
        <f>SUM(K12,I12,G12,E12)</f>
        <v>118</v>
      </c>
      <c r="N12" s="325">
        <f t="shared" ref="N12:N74" si="1">SUM(L12,J12,H12,F12)</f>
        <v>92</v>
      </c>
      <c r="O12" s="325">
        <f t="shared" ref="O12:O75" si="2">SUM(M12:N12)</f>
        <v>210</v>
      </c>
      <c r="P12" s="317"/>
      <c r="Q12" s="316"/>
    </row>
    <row r="13" spans="2:17" hidden="1" outlineLevel="1" x14ac:dyDescent="0.25">
      <c r="B13" s="297"/>
      <c r="C13" s="329" t="s">
        <v>169</v>
      </c>
      <c r="D13" s="329" t="s">
        <v>170</v>
      </c>
      <c r="E13" s="329"/>
      <c r="F13" s="329"/>
      <c r="G13" s="298">
        <v>5</v>
      </c>
      <c r="H13" s="298">
        <v>10</v>
      </c>
      <c r="I13" s="298"/>
      <c r="J13" s="298"/>
      <c r="K13" s="298"/>
      <c r="L13" s="298"/>
      <c r="M13" s="325">
        <f t="shared" ref="M13:N75" si="3">SUM(K13,I13,G13,E13)</f>
        <v>5</v>
      </c>
      <c r="N13" s="325">
        <f t="shared" si="1"/>
        <v>10</v>
      </c>
      <c r="O13" s="325">
        <f t="shared" si="2"/>
        <v>15</v>
      </c>
      <c r="P13" s="317"/>
      <c r="Q13" s="316"/>
    </row>
    <row r="14" spans="2:17" hidden="1" outlineLevel="1" x14ac:dyDescent="0.25">
      <c r="B14" s="297"/>
      <c r="C14" s="329" t="s">
        <v>169</v>
      </c>
      <c r="D14" s="329" t="s">
        <v>171</v>
      </c>
      <c r="E14" s="329"/>
      <c r="F14" s="329"/>
      <c r="G14" s="298">
        <v>60</v>
      </c>
      <c r="H14" s="298">
        <v>42</v>
      </c>
      <c r="I14" s="298"/>
      <c r="J14" s="298"/>
      <c r="K14" s="298"/>
      <c r="L14" s="298"/>
      <c r="M14" s="325">
        <f t="shared" si="3"/>
        <v>60</v>
      </c>
      <c r="N14" s="325">
        <f t="shared" si="1"/>
        <v>42</v>
      </c>
      <c r="O14" s="325">
        <f t="shared" si="2"/>
        <v>102</v>
      </c>
      <c r="P14" s="317"/>
      <c r="Q14" s="316"/>
    </row>
    <row r="15" spans="2:17" hidden="1" outlineLevel="1" x14ac:dyDescent="0.25">
      <c r="B15" s="297"/>
      <c r="C15" s="329" t="s">
        <v>169</v>
      </c>
      <c r="D15" s="329" t="s">
        <v>172</v>
      </c>
      <c r="E15" s="329"/>
      <c r="F15" s="329"/>
      <c r="G15" s="298">
        <v>14</v>
      </c>
      <c r="H15" s="298">
        <v>32</v>
      </c>
      <c r="I15" s="298"/>
      <c r="J15" s="298"/>
      <c r="K15" s="298"/>
      <c r="L15" s="298"/>
      <c r="M15" s="325">
        <f t="shared" si="3"/>
        <v>14</v>
      </c>
      <c r="N15" s="325">
        <f t="shared" si="1"/>
        <v>32</v>
      </c>
      <c r="O15" s="325">
        <f t="shared" si="2"/>
        <v>46</v>
      </c>
      <c r="P15" s="317"/>
      <c r="Q15" s="316"/>
    </row>
    <row r="16" spans="2:17" hidden="1" outlineLevel="1" x14ac:dyDescent="0.25">
      <c r="B16" s="297"/>
      <c r="C16" s="329" t="s">
        <v>169</v>
      </c>
      <c r="D16" s="329" t="s">
        <v>173</v>
      </c>
      <c r="E16" s="329"/>
      <c r="F16" s="329"/>
      <c r="G16" s="298"/>
      <c r="H16" s="298"/>
      <c r="I16" s="298">
        <v>39</v>
      </c>
      <c r="J16" s="298">
        <v>8</v>
      </c>
      <c r="K16" s="298"/>
      <c r="L16" s="298"/>
      <c r="M16" s="325">
        <f t="shared" si="3"/>
        <v>39</v>
      </c>
      <c r="N16" s="325">
        <f t="shared" si="1"/>
        <v>8</v>
      </c>
      <c r="O16" s="325">
        <f t="shared" si="2"/>
        <v>47</v>
      </c>
      <c r="P16" s="317"/>
      <c r="Q16" s="316"/>
    </row>
    <row r="17" spans="2:17" collapsed="1" x14ac:dyDescent="0.25">
      <c r="B17" s="297">
        <v>2</v>
      </c>
      <c r="C17" s="297" t="s">
        <v>14</v>
      </c>
      <c r="D17" s="297"/>
      <c r="E17" s="297">
        <f>(((SUM(E18:E21))+0)+0)+0</f>
        <v>0</v>
      </c>
      <c r="F17" s="297">
        <f t="shared" ref="F17:L17" si="4">(((SUM(F18:F21))+0)+0)+0</f>
        <v>0</v>
      </c>
      <c r="G17" s="297">
        <f t="shared" si="4"/>
        <v>137</v>
      </c>
      <c r="H17" s="297">
        <f t="shared" si="4"/>
        <v>137</v>
      </c>
      <c r="I17" s="297">
        <f t="shared" si="4"/>
        <v>85</v>
      </c>
      <c r="J17" s="297">
        <f t="shared" si="4"/>
        <v>68</v>
      </c>
      <c r="K17" s="297">
        <f t="shared" si="4"/>
        <v>0</v>
      </c>
      <c r="L17" s="297">
        <f t="shared" si="4"/>
        <v>0</v>
      </c>
      <c r="M17" s="325">
        <f t="shared" si="3"/>
        <v>222</v>
      </c>
      <c r="N17" s="325">
        <f t="shared" si="1"/>
        <v>205</v>
      </c>
      <c r="O17" s="325">
        <f t="shared" si="2"/>
        <v>427</v>
      </c>
      <c r="P17" s="317"/>
      <c r="Q17" s="316"/>
    </row>
    <row r="18" spans="2:17" hidden="1" outlineLevel="1" x14ac:dyDescent="0.25">
      <c r="B18" s="297"/>
      <c r="C18" s="329" t="s">
        <v>14</v>
      </c>
      <c r="D18" s="329" t="s">
        <v>170</v>
      </c>
      <c r="E18" s="298"/>
      <c r="F18" s="298"/>
      <c r="G18" s="298">
        <v>18</v>
      </c>
      <c r="H18" s="298">
        <v>29</v>
      </c>
      <c r="I18" s="298"/>
      <c r="J18" s="298"/>
      <c r="K18" s="298"/>
      <c r="L18" s="298"/>
      <c r="M18" s="325">
        <f t="shared" si="3"/>
        <v>18</v>
      </c>
      <c r="N18" s="325">
        <f t="shared" si="1"/>
        <v>29</v>
      </c>
      <c r="O18" s="325">
        <f t="shared" si="2"/>
        <v>47</v>
      </c>
      <c r="P18" s="317"/>
      <c r="Q18" s="316"/>
    </row>
    <row r="19" spans="2:17" hidden="1" outlineLevel="1" x14ac:dyDescent="0.25">
      <c r="B19" s="297"/>
      <c r="C19" s="329" t="s">
        <v>14</v>
      </c>
      <c r="D19" s="329" t="s">
        <v>171</v>
      </c>
      <c r="E19" s="298"/>
      <c r="F19" s="298"/>
      <c r="G19" s="298">
        <v>32</v>
      </c>
      <c r="H19" s="298">
        <v>26</v>
      </c>
      <c r="I19" s="298"/>
      <c r="J19" s="298"/>
      <c r="K19" s="298"/>
      <c r="L19" s="298"/>
      <c r="M19" s="325">
        <f t="shared" si="3"/>
        <v>32</v>
      </c>
      <c r="N19" s="325">
        <f t="shared" si="1"/>
        <v>26</v>
      </c>
      <c r="O19" s="325">
        <f t="shared" si="2"/>
        <v>58</v>
      </c>
      <c r="P19" s="317"/>
      <c r="Q19" s="316"/>
    </row>
    <row r="20" spans="2:17" hidden="1" outlineLevel="1" x14ac:dyDescent="0.25">
      <c r="B20" s="297"/>
      <c r="C20" s="329" t="s">
        <v>14</v>
      </c>
      <c r="D20" s="329" t="s">
        <v>172</v>
      </c>
      <c r="E20" s="298"/>
      <c r="F20" s="298"/>
      <c r="G20" s="298">
        <v>87</v>
      </c>
      <c r="H20" s="298">
        <v>82</v>
      </c>
      <c r="I20" s="298"/>
      <c r="J20" s="298"/>
      <c r="K20" s="298"/>
      <c r="L20" s="298"/>
      <c r="M20" s="325">
        <f t="shared" si="3"/>
        <v>87</v>
      </c>
      <c r="N20" s="325">
        <f t="shared" si="1"/>
        <v>82</v>
      </c>
      <c r="O20" s="325">
        <f t="shared" si="2"/>
        <v>169</v>
      </c>
      <c r="P20" s="317"/>
      <c r="Q20" s="316"/>
    </row>
    <row r="21" spans="2:17" ht="15.75" hidden="1" customHeight="1" outlineLevel="1" x14ac:dyDescent="0.25">
      <c r="B21" s="297"/>
      <c r="C21" s="329" t="s">
        <v>14</v>
      </c>
      <c r="D21" s="329" t="s">
        <v>173</v>
      </c>
      <c r="E21" s="298"/>
      <c r="F21" s="298"/>
      <c r="G21" s="298"/>
      <c r="H21" s="298"/>
      <c r="I21" s="298">
        <v>85</v>
      </c>
      <c r="J21" s="298">
        <v>68</v>
      </c>
      <c r="K21" s="298"/>
      <c r="L21" s="298"/>
      <c r="M21" s="325">
        <f t="shared" si="3"/>
        <v>85</v>
      </c>
      <c r="N21" s="325">
        <f t="shared" si="1"/>
        <v>68</v>
      </c>
      <c r="O21" s="325">
        <f t="shared" si="2"/>
        <v>153</v>
      </c>
      <c r="P21" s="317"/>
      <c r="Q21" s="316"/>
    </row>
    <row r="22" spans="2:17" ht="15.75" customHeight="1" collapsed="1" x14ac:dyDescent="0.25">
      <c r="B22" s="297">
        <v>3</v>
      </c>
      <c r="C22" s="297" t="s">
        <v>17</v>
      </c>
      <c r="D22" s="297"/>
      <c r="E22" s="299">
        <f t="shared" ref="E22:L22" si="5">SUM(E23:E24)</f>
        <v>0</v>
      </c>
      <c r="F22" s="299">
        <f t="shared" si="5"/>
        <v>0</v>
      </c>
      <c r="G22" s="299">
        <f t="shared" si="5"/>
        <v>43</v>
      </c>
      <c r="H22" s="299">
        <f t="shared" si="5"/>
        <v>34</v>
      </c>
      <c r="I22" s="299">
        <f t="shared" si="5"/>
        <v>72</v>
      </c>
      <c r="J22" s="299">
        <f t="shared" si="5"/>
        <v>18</v>
      </c>
      <c r="K22" s="299">
        <f t="shared" si="5"/>
        <v>0</v>
      </c>
      <c r="L22" s="299">
        <f t="shared" si="5"/>
        <v>0</v>
      </c>
      <c r="M22" s="325">
        <f t="shared" si="3"/>
        <v>115</v>
      </c>
      <c r="N22" s="325">
        <f t="shared" si="1"/>
        <v>52</v>
      </c>
      <c r="O22" s="325">
        <f t="shared" si="2"/>
        <v>167</v>
      </c>
      <c r="P22" s="317"/>
      <c r="Q22" s="316"/>
    </row>
    <row r="23" spans="2:17" ht="15.75" hidden="1" customHeight="1" outlineLevel="1" x14ac:dyDescent="0.25">
      <c r="B23" s="297"/>
      <c r="C23" s="329" t="s">
        <v>17</v>
      </c>
      <c r="D23" s="298" t="s">
        <v>174</v>
      </c>
      <c r="E23" s="298"/>
      <c r="F23" s="298"/>
      <c r="G23" s="298">
        <v>43</v>
      </c>
      <c r="H23" s="298">
        <v>34</v>
      </c>
      <c r="I23" s="298"/>
      <c r="J23" s="298"/>
      <c r="K23" s="298"/>
      <c r="L23" s="298"/>
      <c r="M23" s="325">
        <f t="shared" si="3"/>
        <v>43</v>
      </c>
      <c r="N23" s="325">
        <f t="shared" si="1"/>
        <v>34</v>
      </c>
      <c r="O23" s="325">
        <f t="shared" si="2"/>
        <v>77</v>
      </c>
      <c r="P23" s="317"/>
      <c r="Q23" s="316"/>
    </row>
    <row r="24" spans="2:17" ht="13.5" hidden="1" customHeight="1" outlineLevel="1" x14ac:dyDescent="0.25">
      <c r="B24" s="297"/>
      <c r="C24" s="329" t="s">
        <v>17</v>
      </c>
      <c r="D24" s="298" t="s">
        <v>173</v>
      </c>
      <c r="E24" s="298"/>
      <c r="F24" s="298"/>
      <c r="G24" s="298"/>
      <c r="H24" s="298"/>
      <c r="I24" s="298">
        <v>72</v>
      </c>
      <c r="J24" s="298">
        <v>18</v>
      </c>
      <c r="K24" s="298"/>
      <c r="L24" s="298"/>
      <c r="M24" s="325">
        <f t="shared" si="3"/>
        <v>72</v>
      </c>
      <c r="N24" s="325">
        <f t="shared" si="1"/>
        <v>18</v>
      </c>
      <c r="O24" s="325">
        <f t="shared" si="2"/>
        <v>90</v>
      </c>
      <c r="P24" s="317"/>
      <c r="Q24" s="316"/>
    </row>
    <row r="25" spans="2:17" ht="15.75" customHeight="1" collapsed="1" x14ac:dyDescent="0.25">
      <c r="B25" s="297">
        <v>4</v>
      </c>
      <c r="C25" s="299" t="s">
        <v>19</v>
      </c>
      <c r="D25" s="299"/>
      <c r="E25" s="299">
        <f t="shared" ref="E25:L25" si="6">SUM(E26:E27)</f>
        <v>0</v>
      </c>
      <c r="F25" s="299">
        <f t="shared" si="6"/>
        <v>0</v>
      </c>
      <c r="G25" s="299">
        <f t="shared" si="6"/>
        <v>0</v>
      </c>
      <c r="H25" s="299">
        <f t="shared" si="6"/>
        <v>0</v>
      </c>
      <c r="I25" s="299">
        <f t="shared" si="6"/>
        <v>21</v>
      </c>
      <c r="J25" s="299">
        <f t="shared" si="6"/>
        <v>24</v>
      </c>
      <c r="K25" s="299">
        <f t="shared" si="6"/>
        <v>0</v>
      </c>
      <c r="L25" s="299">
        <f t="shared" si="6"/>
        <v>0</v>
      </c>
      <c r="M25" s="325">
        <f t="shared" si="3"/>
        <v>21</v>
      </c>
      <c r="N25" s="325">
        <f t="shared" si="1"/>
        <v>24</v>
      </c>
      <c r="O25" s="325">
        <f t="shared" si="2"/>
        <v>45</v>
      </c>
      <c r="P25" s="317"/>
      <c r="Q25" s="316"/>
    </row>
    <row r="26" spans="2:17" ht="15.75" hidden="1" customHeight="1" outlineLevel="1" x14ac:dyDescent="0.25">
      <c r="B26" s="297"/>
      <c r="C26" s="329" t="s">
        <v>19</v>
      </c>
      <c r="D26" s="298" t="s">
        <v>175</v>
      </c>
      <c r="E26" s="298"/>
      <c r="F26" s="298"/>
      <c r="G26" s="298"/>
      <c r="H26" s="298"/>
      <c r="I26" s="298">
        <v>10</v>
      </c>
      <c r="J26" s="298"/>
      <c r="K26" s="298"/>
      <c r="L26" s="298"/>
      <c r="M26" s="325">
        <f t="shared" si="3"/>
        <v>10</v>
      </c>
      <c r="N26" s="325">
        <f t="shared" si="1"/>
        <v>0</v>
      </c>
      <c r="O26" s="325">
        <f t="shared" si="2"/>
        <v>10</v>
      </c>
      <c r="P26" s="317"/>
      <c r="Q26" s="316"/>
    </row>
    <row r="27" spans="2:17" ht="15.75" hidden="1" customHeight="1" outlineLevel="1" x14ac:dyDescent="0.25">
      <c r="B27" s="297"/>
      <c r="C27" s="329" t="s">
        <v>19</v>
      </c>
      <c r="D27" s="298" t="s">
        <v>173</v>
      </c>
      <c r="E27" s="298"/>
      <c r="F27" s="298"/>
      <c r="G27" s="298"/>
      <c r="H27" s="298"/>
      <c r="I27" s="298">
        <v>11</v>
      </c>
      <c r="J27" s="298">
        <v>24</v>
      </c>
      <c r="K27" s="298"/>
      <c r="L27" s="298"/>
      <c r="M27" s="325">
        <f t="shared" si="3"/>
        <v>11</v>
      </c>
      <c r="N27" s="325">
        <f t="shared" si="1"/>
        <v>24</v>
      </c>
      <c r="O27" s="325">
        <f t="shared" si="2"/>
        <v>35</v>
      </c>
      <c r="P27" s="317"/>
      <c r="Q27" s="316"/>
    </row>
    <row r="28" spans="2:17" ht="15.75" customHeight="1" collapsed="1" x14ac:dyDescent="0.25">
      <c r="B28" s="297">
        <v>5</v>
      </c>
      <c r="C28" s="301" t="s">
        <v>294</v>
      </c>
      <c r="D28" s="301" t="s">
        <v>173</v>
      </c>
      <c r="E28" s="297">
        <v>0</v>
      </c>
      <c r="F28" s="297">
        <v>0</v>
      </c>
      <c r="G28" s="297">
        <v>0</v>
      </c>
      <c r="H28" s="297">
        <v>0</v>
      </c>
      <c r="I28" s="297">
        <v>1</v>
      </c>
      <c r="J28" s="297">
        <v>2</v>
      </c>
      <c r="K28" s="297">
        <v>0</v>
      </c>
      <c r="L28" s="297">
        <v>0</v>
      </c>
      <c r="M28" s="325">
        <f t="shared" si="3"/>
        <v>1</v>
      </c>
      <c r="N28" s="325">
        <f t="shared" si="1"/>
        <v>2</v>
      </c>
      <c r="O28" s="325">
        <f t="shared" si="2"/>
        <v>3</v>
      </c>
      <c r="P28" s="317"/>
      <c r="Q28" s="316"/>
    </row>
    <row r="29" spans="2:17" ht="15.75" customHeight="1" x14ac:dyDescent="0.25">
      <c r="B29" s="297">
        <v>6</v>
      </c>
      <c r="C29" s="297" t="s">
        <v>176</v>
      </c>
      <c r="D29" s="301" t="s">
        <v>173</v>
      </c>
      <c r="E29" s="297">
        <v>0</v>
      </c>
      <c r="F29" s="297">
        <v>0</v>
      </c>
      <c r="G29" s="297">
        <v>1</v>
      </c>
      <c r="H29" s="297">
        <v>0</v>
      </c>
      <c r="I29" s="297">
        <v>8</v>
      </c>
      <c r="J29" s="297">
        <v>5</v>
      </c>
      <c r="K29" s="297">
        <v>0</v>
      </c>
      <c r="L29" s="297">
        <v>0</v>
      </c>
      <c r="M29" s="325">
        <f t="shared" si="3"/>
        <v>9</v>
      </c>
      <c r="N29" s="325">
        <f t="shared" si="1"/>
        <v>5</v>
      </c>
      <c r="O29" s="325">
        <f t="shared" si="2"/>
        <v>14</v>
      </c>
      <c r="P29" s="317"/>
      <c r="Q29" s="316"/>
    </row>
    <row r="30" spans="2:17" ht="15.75" customHeight="1" x14ac:dyDescent="0.25">
      <c r="B30" s="297">
        <v>7</v>
      </c>
      <c r="C30" s="297" t="s">
        <v>177</v>
      </c>
      <c r="D30" s="297" t="s">
        <v>178</v>
      </c>
      <c r="E30" s="297">
        <v>0</v>
      </c>
      <c r="F30" s="297">
        <v>0</v>
      </c>
      <c r="G30" s="297">
        <v>855</v>
      </c>
      <c r="H30" s="297">
        <v>1061</v>
      </c>
      <c r="I30" s="297">
        <v>0</v>
      </c>
      <c r="J30" s="297">
        <v>0</v>
      </c>
      <c r="K30" s="297">
        <v>0</v>
      </c>
      <c r="L30" s="297">
        <v>0</v>
      </c>
      <c r="M30" s="325">
        <f t="shared" si="3"/>
        <v>855</v>
      </c>
      <c r="N30" s="325">
        <f t="shared" si="1"/>
        <v>1061</v>
      </c>
      <c r="O30" s="325">
        <f t="shared" si="2"/>
        <v>1916</v>
      </c>
      <c r="P30" s="317"/>
      <c r="Q30" s="316"/>
    </row>
    <row r="31" spans="2:17" ht="15.75" customHeight="1" x14ac:dyDescent="0.25">
      <c r="B31" s="297">
        <v>8</v>
      </c>
      <c r="C31" s="297" t="s">
        <v>23</v>
      </c>
      <c r="D31" s="297"/>
      <c r="E31" s="297">
        <f>SUM(E32:E33)</f>
        <v>0</v>
      </c>
      <c r="F31" s="297">
        <f t="shared" ref="F31:L31" si="7">SUM(F32:F33)</f>
        <v>0</v>
      </c>
      <c r="G31" s="297">
        <f t="shared" si="7"/>
        <v>68</v>
      </c>
      <c r="H31" s="297">
        <f t="shared" si="7"/>
        <v>0</v>
      </c>
      <c r="I31" s="297">
        <f t="shared" si="7"/>
        <v>112</v>
      </c>
      <c r="J31" s="297">
        <f t="shared" si="7"/>
        <v>41</v>
      </c>
      <c r="K31" s="297">
        <f t="shared" si="7"/>
        <v>0</v>
      </c>
      <c r="L31" s="297">
        <f t="shared" si="7"/>
        <v>0</v>
      </c>
      <c r="M31" s="325">
        <f t="shared" si="3"/>
        <v>180</v>
      </c>
      <c r="N31" s="325">
        <f t="shared" si="1"/>
        <v>41</v>
      </c>
      <c r="O31" s="325">
        <f t="shared" si="2"/>
        <v>221</v>
      </c>
      <c r="P31" s="317"/>
      <c r="Q31" s="316"/>
    </row>
    <row r="32" spans="2:17" ht="15.75" hidden="1" customHeight="1" outlineLevel="1" x14ac:dyDescent="0.25">
      <c r="B32" s="300"/>
      <c r="C32" s="330" t="s">
        <v>23</v>
      </c>
      <c r="D32" s="330" t="s">
        <v>174</v>
      </c>
      <c r="E32" s="330"/>
      <c r="F32" s="330"/>
      <c r="G32" s="330">
        <v>68</v>
      </c>
      <c r="H32" s="330"/>
      <c r="I32" s="330"/>
      <c r="J32" s="330"/>
      <c r="K32" s="330"/>
      <c r="L32" s="330"/>
      <c r="M32" s="325">
        <f t="shared" si="3"/>
        <v>68</v>
      </c>
      <c r="N32" s="325">
        <f t="shared" si="1"/>
        <v>0</v>
      </c>
      <c r="O32" s="325">
        <f t="shared" si="2"/>
        <v>68</v>
      </c>
      <c r="P32" s="317"/>
      <c r="Q32" s="316"/>
    </row>
    <row r="33" spans="2:17" ht="15.75" hidden="1" customHeight="1" outlineLevel="1" x14ac:dyDescent="0.25">
      <c r="B33" s="300"/>
      <c r="C33" s="330" t="s">
        <v>23</v>
      </c>
      <c r="D33" s="330" t="s">
        <v>173</v>
      </c>
      <c r="E33" s="330"/>
      <c r="F33" s="330"/>
      <c r="G33" s="330"/>
      <c r="H33" s="330"/>
      <c r="I33" s="330">
        <v>112</v>
      </c>
      <c r="J33" s="330">
        <v>41</v>
      </c>
      <c r="K33" s="330"/>
      <c r="L33" s="330"/>
      <c r="M33" s="325">
        <f t="shared" si="3"/>
        <v>112</v>
      </c>
      <c r="N33" s="325">
        <f t="shared" si="1"/>
        <v>41</v>
      </c>
      <c r="O33" s="325">
        <f t="shared" si="2"/>
        <v>153</v>
      </c>
      <c r="P33" s="317"/>
      <c r="Q33" s="316"/>
    </row>
    <row r="34" spans="2:17" ht="15.75" customHeight="1" collapsed="1" x14ac:dyDescent="0.25">
      <c r="B34" s="297">
        <v>9</v>
      </c>
      <c r="C34" s="297" t="s">
        <v>26</v>
      </c>
      <c r="D34" s="301" t="s">
        <v>173</v>
      </c>
      <c r="E34" s="297">
        <v>0</v>
      </c>
      <c r="F34" s="297">
        <v>0</v>
      </c>
      <c r="G34" s="297">
        <v>0</v>
      </c>
      <c r="H34" s="297">
        <v>0</v>
      </c>
      <c r="I34" s="297">
        <v>248</v>
      </c>
      <c r="J34" s="297">
        <v>146</v>
      </c>
      <c r="K34" s="297">
        <v>0</v>
      </c>
      <c r="L34" s="297">
        <v>0</v>
      </c>
      <c r="M34" s="325">
        <f t="shared" si="3"/>
        <v>248</v>
      </c>
      <c r="N34" s="325">
        <f t="shared" si="1"/>
        <v>146</v>
      </c>
      <c r="O34" s="325">
        <f t="shared" si="2"/>
        <v>394</v>
      </c>
      <c r="P34" s="317"/>
      <c r="Q34" s="316"/>
    </row>
    <row r="35" spans="2:17" ht="15.75" customHeight="1" x14ac:dyDescent="0.25">
      <c r="B35" s="297">
        <v>10</v>
      </c>
      <c r="C35" s="297" t="s">
        <v>179</v>
      </c>
      <c r="D35" s="301" t="s">
        <v>175</v>
      </c>
      <c r="E35" s="297">
        <v>0</v>
      </c>
      <c r="F35" s="297">
        <v>0</v>
      </c>
      <c r="G35" s="297">
        <v>112</v>
      </c>
      <c r="H35" s="297">
        <v>107</v>
      </c>
      <c r="I35" s="297">
        <v>0</v>
      </c>
      <c r="J35" s="297">
        <v>0</v>
      </c>
      <c r="K35" s="297">
        <v>0</v>
      </c>
      <c r="L35" s="297">
        <v>0</v>
      </c>
      <c r="M35" s="325">
        <f t="shared" si="3"/>
        <v>112</v>
      </c>
      <c r="N35" s="325">
        <f t="shared" si="1"/>
        <v>107</v>
      </c>
      <c r="O35" s="325">
        <f t="shared" si="2"/>
        <v>219</v>
      </c>
      <c r="P35" s="317"/>
      <c r="Q35" s="316"/>
    </row>
    <row r="36" spans="2:17" ht="15.75" customHeight="1" x14ac:dyDescent="0.25">
      <c r="B36" s="297">
        <v>11</v>
      </c>
      <c r="C36" s="297" t="s">
        <v>180</v>
      </c>
      <c r="D36" s="301" t="s">
        <v>295</v>
      </c>
      <c r="E36" s="297">
        <v>0</v>
      </c>
      <c r="F36" s="297">
        <v>0</v>
      </c>
      <c r="G36" s="297">
        <v>1</v>
      </c>
      <c r="H36" s="297">
        <v>11</v>
      </c>
      <c r="I36" s="297">
        <v>0</v>
      </c>
      <c r="J36" s="297">
        <v>0</v>
      </c>
      <c r="K36" s="297">
        <v>0</v>
      </c>
      <c r="L36" s="297">
        <v>0</v>
      </c>
      <c r="M36" s="325">
        <f t="shared" si="3"/>
        <v>1</v>
      </c>
      <c r="N36" s="325">
        <f t="shared" si="1"/>
        <v>11</v>
      </c>
      <c r="O36" s="325">
        <f t="shared" si="2"/>
        <v>12</v>
      </c>
      <c r="P36" s="317"/>
      <c r="Q36" s="316"/>
    </row>
    <row r="37" spans="2:17" ht="15.75" customHeight="1" x14ac:dyDescent="0.25">
      <c r="B37" s="297">
        <v>12</v>
      </c>
      <c r="C37" s="297" t="s">
        <v>28</v>
      </c>
      <c r="D37" s="297"/>
      <c r="E37" s="297">
        <f>SUM(E38:E39)</f>
        <v>0</v>
      </c>
      <c r="F37" s="297">
        <f>SUM(F38:F39)</f>
        <v>0</v>
      </c>
      <c r="G37" s="297">
        <v>1</v>
      </c>
      <c r="H37" s="297">
        <v>1</v>
      </c>
      <c r="I37" s="297">
        <v>2</v>
      </c>
      <c r="J37" s="297">
        <f>SUM(J38:J39)</f>
        <v>3</v>
      </c>
      <c r="K37" s="297">
        <f>SUM(K38:K39)</f>
        <v>0</v>
      </c>
      <c r="L37" s="297">
        <f>SUM(L38:L39)</f>
        <v>0</v>
      </c>
      <c r="M37" s="325">
        <f t="shared" si="3"/>
        <v>3</v>
      </c>
      <c r="N37" s="325">
        <f t="shared" si="1"/>
        <v>4</v>
      </c>
      <c r="O37" s="325">
        <f t="shared" si="2"/>
        <v>7</v>
      </c>
      <c r="P37" s="317"/>
      <c r="Q37" s="316"/>
    </row>
    <row r="38" spans="2:17" ht="15.75" hidden="1" customHeight="1" outlineLevel="1" x14ac:dyDescent="0.25">
      <c r="B38" s="297"/>
      <c r="C38" s="329" t="s">
        <v>28</v>
      </c>
      <c r="D38" s="298" t="s">
        <v>174</v>
      </c>
      <c r="E38" s="329"/>
      <c r="F38" s="329"/>
      <c r="G38" s="329">
        <v>1</v>
      </c>
      <c r="H38" s="329">
        <v>0</v>
      </c>
      <c r="I38" s="329"/>
      <c r="J38" s="329"/>
      <c r="K38" s="329"/>
      <c r="L38" s="329"/>
      <c r="M38" s="325">
        <f t="shared" si="3"/>
        <v>1</v>
      </c>
      <c r="N38" s="325">
        <f t="shared" si="1"/>
        <v>0</v>
      </c>
      <c r="O38" s="325">
        <f t="shared" si="2"/>
        <v>1</v>
      </c>
      <c r="P38" s="317"/>
      <c r="Q38" s="316"/>
    </row>
    <row r="39" spans="2:17" ht="15.75" hidden="1" customHeight="1" outlineLevel="1" x14ac:dyDescent="0.25">
      <c r="B39" s="297"/>
      <c r="C39" s="329" t="s">
        <v>28</v>
      </c>
      <c r="D39" s="298" t="s">
        <v>173</v>
      </c>
      <c r="E39" s="329"/>
      <c r="F39" s="329"/>
      <c r="G39" s="329"/>
      <c r="H39" s="329">
        <v>1</v>
      </c>
      <c r="I39" s="329">
        <v>2</v>
      </c>
      <c r="J39" s="329">
        <v>3</v>
      </c>
      <c r="K39" s="329"/>
      <c r="L39" s="329"/>
      <c r="M39" s="325">
        <f t="shared" si="3"/>
        <v>2</v>
      </c>
      <c r="N39" s="325">
        <f t="shared" si="1"/>
        <v>4</v>
      </c>
      <c r="O39" s="325">
        <f t="shared" si="2"/>
        <v>6</v>
      </c>
      <c r="P39" s="317"/>
      <c r="Q39" s="316"/>
    </row>
    <row r="40" spans="2:17" ht="15.75" customHeight="1" collapsed="1" x14ac:dyDescent="0.25">
      <c r="B40" s="297">
        <v>13</v>
      </c>
      <c r="C40" s="297" t="s">
        <v>70</v>
      </c>
      <c r="D40" s="301" t="s">
        <v>173</v>
      </c>
      <c r="E40" s="297">
        <v>0</v>
      </c>
      <c r="F40" s="297">
        <v>0</v>
      </c>
      <c r="G40" s="297">
        <v>0</v>
      </c>
      <c r="H40" s="297"/>
      <c r="I40" s="297">
        <v>10</v>
      </c>
      <c r="J40" s="297">
        <v>10</v>
      </c>
      <c r="K40" s="297">
        <v>0</v>
      </c>
      <c r="L40" s="297">
        <v>0</v>
      </c>
      <c r="M40" s="325">
        <f t="shared" si="3"/>
        <v>10</v>
      </c>
      <c r="N40" s="325">
        <f t="shared" si="1"/>
        <v>10</v>
      </c>
      <c r="O40" s="325">
        <f t="shared" si="2"/>
        <v>20</v>
      </c>
      <c r="P40" s="317"/>
      <c r="Q40" s="316"/>
    </row>
    <row r="41" spans="2:17" ht="15.75" customHeight="1" x14ac:dyDescent="0.25">
      <c r="B41" s="297">
        <v>14</v>
      </c>
      <c r="C41" s="297" t="s">
        <v>30</v>
      </c>
      <c r="D41" s="301" t="s">
        <v>173</v>
      </c>
      <c r="E41" s="297">
        <v>0</v>
      </c>
      <c r="F41" s="297">
        <v>0</v>
      </c>
      <c r="G41" s="297">
        <v>0</v>
      </c>
      <c r="H41" s="297">
        <v>0</v>
      </c>
      <c r="I41" s="297">
        <v>8</v>
      </c>
      <c r="J41" s="297">
        <v>8</v>
      </c>
      <c r="K41" s="297">
        <v>0</v>
      </c>
      <c r="L41" s="297">
        <v>0</v>
      </c>
      <c r="M41" s="325">
        <f t="shared" si="3"/>
        <v>8</v>
      </c>
      <c r="N41" s="325">
        <f t="shared" si="1"/>
        <v>8</v>
      </c>
      <c r="O41" s="325">
        <f t="shared" si="2"/>
        <v>16</v>
      </c>
      <c r="P41" s="317"/>
      <c r="Q41" s="316"/>
    </row>
    <row r="42" spans="2:17" ht="15.75" customHeight="1" x14ac:dyDescent="0.25">
      <c r="B42" s="297">
        <v>15</v>
      </c>
      <c r="C42" s="301" t="s">
        <v>296</v>
      </c>
      <c r="D42" s="301"/>
      <c r="E42" s="297">
        <f>SUM(E43:E44)</f>
        <v>0</v>
      </c>
      <c r="F42" s="297">
        <f t="shared" ref="F42:L42" si="8">SUM(F43:F44)</f>
        <v>0</v>
      </c>
      <c r="G42" s="297">
        <f t="shared" si="8"/>
        <v>18</v>
      </c>
      <c r="H42" s="297">
        <f t="shared" si="8"/>
        <v>10</v>
      </c>
      <c r="I42" s="297">
        <f t="shared" si="8"/>
        <v>0</v>
      </c>
      <c r="J42" s="297">
        <f t="shared" si="8"/>
        <v>0</v>
      </c>
      <c r="K42" s="297">
        <f t="shared" si="8"/>
        <v>0</v>
      </c>
      <c r="L42" s="297">
        <f t="shared" si="8"/>
        <v>0</v>
      </c>
      <c r="M42" s="325">
        <f t="shared" si="3"/>
        <v>18</v>
      </c>
      <c r="N42" s="325">
        <f t="shared" si="1"/>
        <v>10</v>
      </c>
      <c r="O42" s="325">
        <f t="shared" si="2"/>
        <v>28</v>
      </c>
      <c r="P42" s="317"/>
      <c r="Q42" s="316"/>
    </row>
    <row r="43" spans="2:17" s="320" customFormat="1" ht="15.75" hidden="1" customHeight="1" outlineLevel="1" x14ac:dyDescent="0.25">
      <c r="B43" s="330"/>
      <c r="C43" s="330" t="s">
        <v>296</v>
      </c>
      <c r="D43" s="330" t="s">
        <v>182</v>
      </c>
      <c r="E43" s="330"/>
      <c r="F43" s="330"/>
      <c r="G43" s="330">
        <v>6</v>
      </c>
      <c r="H43" s="330"/>
      <c r="I43" s="330"/>
      <c r="J43" s="330"/>
      <c r="K43" s="330"/>
      <c r="L43" s="330"/>
      <c r="M43" s="325">
        <f t="shared" si="3"/>
        <v>6</v>
      </c>
      <c r="N43" s="325">
        <f t="shared" si="1"/>
        <v>0</v>
      </c>
      <c r="O43" s="325">
        <f t="shared" si="2"/>
        <v>6</v>
      </c>
      <c r="P43" s="317"/>
      <c r="Q43" s="316"/>
    </row>
    <row r="44" spans="2:17" s="320" customFormat="1" ht="15.75" hidden="1" customHeight="1" outlineLevel="1" x14ac:dyDescent="0.25">
      <c r="B44" s="330"/>
      <c r="C44" s="330" t="s">
        <v>296</v>
      </c>
      <c r="D44" s="330" t="s">
        <v>185</v>
      </c>
      <c r="E44" s="330"/>
      <c r="F44" s="330"/>
      <c r="G44" s="330">
        <v>12</v>
      </c>
      <c r="H44" s="330">
        <v>10</v>
      </c>
      <c r="I44" s="330"/>
      <c r="J44" s="330"/>
      <c r="K44" s="330"/>
      <c r="L44" s="330"/>
      <c r="M44" s="325">
        <f t="shared" si="3"/>
        <v>12</v>
      </c>
      <c r="N44" s="325">
        <f t="shared" si="1"/>
        <v>10</v>
      </c>
      <c r="O44" s="325">
        <f t="shared" si="2"/>
        <v>22</v>
      </c>
      <c r="P44" s="317"/>
      <c r="Q44" s="316"/>
    </row>
    <row r="45" spans="2:17" s="320" customFormat="1" ht="15.75" customHeight="1" collapsed="1" x14ac:dyDescent="0.25">
      <c r="B45" s="302">
        <v>16</v>
      </c>
      <c r="C45" s="302" t="s">
        <v>297</v>
      </c>
      <c r="D45" s="302"/>
      <c r="E45" s="297">
        <f>SUM(E46:E47)</f>
        <v>0</v>
      </c>
      <c r="F45" s="297">
        <f t="shared" ref="F45:L45" si="9">SUM(F46:F47)</f>
        <v>0</v>
      </c>
      <c r="G45" s="297">
        <f t="shared" si="9"/>
        <v>55</v>
      </c>
      <c r="H45" s="297">
        <f t="shared" si="9"/>
        <v>19</v>
      </c>
      <c r="I45" s="297">
        <f t="shared" si="9"/>
        <v>0</v>
      </c>
      <c r="J45" s="297">
        <f t="shared" si="9"/>
        <v>0</v>
      </c>
      <c r="K45" s="297">
        <f t="shared" si="9"/>
        <v>0</v>
      </c>
      <c r="L45" s="297">
        <f t="shared" si="9"/>
        <v>0</v>
      </c>
      <c r="M45" s="325">
        <f t="shared" si="3"/>
        <v>55</v>
      </c>
      <c r="N45" s="325">
        <f t="shared" si="1"/>
        <v>19</v>
      </c>
      <c r="O45" s="325">
        <f t="shared" si="2"/>
        <v>74</v>
      </c>
      <c r="P45" s="317"/>
      <c r="Q45" s="316"/>
    </row>
    <row r="46" spans="2:17" s="320" customFormat="1" ht="15.75" hidden="1" customHeight="1" outlineLevel="1" x14ac:dyDescent="0.25">
      <c r="B46" s="330"/>
      <c r="C46" s="330" t="s">
        <v>297</v>
      </c>
      <c r="D46" s="330" t="s">
        <v>182</v>
      </c>
      <c r="E46" s="330"/>
      <c r="F46" s="330"/>
      <c r="G46" s="330">
        <v>15</v>
      </c>
      <c r="H46" s="330">
        <v>4</v>
      </c>
      <c r="I46" s="330"/>
      <c r="J46" s="330"/>
      <c r="K46" s="330"/>
      <c r="L46" s="330"/>
      <c r="M46" s="325">
        <f t="shared" si="3"/>
        <v>15</v>
      </c>
      <c r="N46" s="325">
        <f t="shared" si="1"/>
        <v>4</v>
      </c>
      <c r="O46" s="325">
        <f t="shared" si="2"/>
        <v>19</v>
      </c>
      <c r="P46" s="317"/>
      <c r="Q46" s="316"/>
    </row>
    <row r="47" spans="2:17" s="320" customFormat="1" ht="15.75" hidden="1" customHeight="1" outlineLevel="1" x14ac:dyDescent="0.25">
      <c r="B47" s="330"/>
      <c r="C47" s="330" t="s">
        <v>297</v>
      </c>
      <c r="D47" s="330" t="s">
        <v>185</v>
      </c>
      <c r="E47" s="330"/>
      <c r="F47" s="330"/>
      <c r="G47" s="330">
        <v>40</v>
      </c>
      <c r="H47" s="330">
        <v>15</v>
      </c>
      <c r="I47" s="330"/>
      <c r="J47" s="330"/>
      <c r="K47" s="330"/>
      <c r="L47" s="330"/>
      <c r="M47" s="325">
        <f t="shared" si="3"/>
        <v>40</v>
      </c>
      <c r="N47" s="325">
        <f t="shared" si="1"/>
        <v>15</v>
      </c>
      <c r="O47" s="325">
        <f t="shared" si="2"/>
        <v>55</v>
      </c>
      <c r="P47" s="317"/>
      <c r="Q47" s="316"/>
    </row>
    <row r="48" spans="2:17" ht="15.75" customHeight="1" collapsed="1" x14ac:dyDescent="0.25">
      <c r="B48" s="297">
        <v>17</v>
      </c>
      <c r="C48" s="301" t="s">
        <v>298</v>
      </c>
      <c r="D48" s="301"/>
      <c r="E48" s="301">
        <f>SUM(E49:E50)</f>
        <v>0</v>
      </c>
      <c r="F48" s="301">
        <f t="shared" ref="F48:L48" si="10">SUM(F49:F50)</f>
        <v>0</v>
      </c>
      <c r="G48" s="301">
        <f t="shared" si="10"/>
        <v>0</v>
      </c>
      <c r="H48" s="301">
        <v>0</v>
      </c>
      <c r="I48" s="301">
        <f t="shared" si="10"/>
        <v>1</v>
      </c>
      <c r="J48" s="301">
        <f>SUM(J49:J50)</f>
        <v>0</v>
      </c>
      <c r="K48" s="301">
        <f t="shared" si="10"/>
        <v>0</v>
      </c>
      <c r="L48" s="301">
        <f t="shared" si="10"/>
        <v>0</v>
      </c>
      <c r="M48" s="325">
        <f t="shared" si="3"/>
        <v>1</v>
      </c>
      <c r="N48" s="325">
        <f t="shared" si="1"/>
        <v>0</v>
      </c>
      <c r="O48" s="325">
        <f t="shared" si="2"/>
        <v>1</v>
      </c>
      <c r="P48" s="317"/>
      <c r="Q48" s="316"/>
    </row>
    <row r="49" spans="2:17" ht="15.75" hidden="1" customHeight="1" outlineLevel="1" x14ac:dyDescent="0.25">
      <c r="B49" s="300"/>
      <c r="C49" s="330" t="s">
        <v>298</v>
      </c>
      <c r="D49" s="330" t="s">
        <v>175</v>
      </c>
      <c r="E49" s="329"/>
      <c r="F49" s="329"/>
      <c r="G49" s="329"/>
      <c r="H49" s="329"/>
      <c r="I49" s="331"/>
      <c r="J49" s="331"/>
      <c r="K49" s="329"/>
      <c r="L49" s="329"/>
      <c r="M49" s="325">
        <f t="shared" si="3"/>
        <v>0</v>
      </c>
      <c r="N49" s="325">
        <f t="shared" si="1"/>
        <v>0</v>
      </c>
      <c r="O49" s="325">
        <f t="shared" si="2"/>
        <v>0</v>
      </c>
      <c r="P49" s="317"/>
      <c r="Q49" s="316"/>
    </row>
    <row r="50" spans="2:17" ht="15.75" hidden="1" customHeight="1" outlineLevel="1" x14ac:dyDescent="0.25">
      <c r="B50" s="300"/>
      <c r="C50" s="330" t="s">
        <v>298</v>
      </c>
      <c r="D50" s="330" t="s">
        <v>173</v>
      </c>
      <c r="E50" s="329"/>
      <c r="F50" s="329"/>
      <c r="G50" s="329"/>
      <c r="H50" s="329"/>
      <c r="I50" s="331">
        <v>1</v>
      </c>
      <c r="J50" s="331"/>
      <c r="K50" s="329"/>
      <c r="L50" s="329"/>
      <c r="M50" s="325">
        <f t="shared" si="3"/>
        <v>1</v>
      </c>
      <c r="N50" s="325">
        <f t="shared" si="1"/>
        <v>0</v>
      </c>
      <c r="O50" s="325">
        <f t="shared" si="2"/>
        <v>1</v>
      </c>
      <c r="P50" s="317"/>
      <c r="Q50" s="316"/>
    </row>
    <row r="51" spans="2:17" ht="15.75" customHeight="1" collapsed="1" x14ac:dyDescent="0.25">
      <c r="B51" s="297">
        <v>18</v>
      </c>
      <c r="C51" s="302" t="s">
        <v>299</v>
      </c>
      <c r="D51" s="302"/>
      <c r="E51" s="301">
        <f>SUM(E52:E53)</f>
        <v>0</v>
      </c>
      <c r="F51" s="301">
        <f t="shared" ref="F51:L51" si="11">SUM(F52:F53)</f>
        <v>0</v>
      </c>
      <c r="G51" s="301">
        <f t="shared" si="11"/>
        <v>5</v>
      </c>
      <c r="H51" s="301">
        <f t="shared" si="11"/>
        <v>15</v>
      </c>
      <c r="I51" s="301">
        <f t="shared" si="11"/>
        <v>0</v>
      </c>
      <c r="J51" s="301">
        <f t="shared" si="11"/>
        <v>0</v>
      </c>
      <c r="K51" s="301">
        <f t="shared" si="11"/>
        <v>0</v>
      </c>
      <c r="L51" s="301">
        <f t="shared" si="11"/>
        <v>0</v>
      </c>
      <c r="M51" s="325">
        <f t="shared" si="3"/>
        <v>5</v>
      </c>
      <c r="N51" s="325">
        <f t="shared" si="1"/>
        <v>15</v>
      </c>
      <c r="O51" s="325">
        <f t="shared" si="2"/>
        <v>20</v>
      </c>
      <c r="P51" s="317"/>
      <c r="Q51" s="316"/>
    </row>
    <row r="52" spans="2:17" ht="15.75" hidden="1" customHeight="1" outlineLevel="1" x14ac:dyDescent="0.25">
      <c r="B52" s="300"/>
      <c r="C52" s="330" t="s">
        <v>300</v>
      </c>
      <c r="D52" s="330" t="s">
        <v>175</v>
      </c>
      <c r="E52" s="330"/>
      <c r="F52" s="330"/>
      <c r="G52" s="330">
        <v>5</v>
      </c>
      <c r="H52" s="330">
        <v>15</v>
      </c>
      <c r="I52" s="330"/>
      <c r="J52" s="330"/>
      <c r="K52" s="330"/>
      <c r="L52" s="330"/>
      <c r="M52" s="325">
        <f t="shared" si="3"/>
        <v>5</v>
      </c>
      <c r="N52" s="325">
        <f t="shared" si="1"/>
        <v>15</v>
      </c>
      <c r="O52" s="325">
        <f t="shared" si="2"/>
        <v>20</v>
      </c>
      <c r="P52" s="317"/>
      <c r="Q52" s="316"/>
    </row>
    <row r="53" spans="2:17" ht="15.75" hidden="1" customHeight="1" outlineLevel="1" x14ac:dyDescent="0.25">
      <c r="B53" s="300"/>
      <c r="C53" s="330" t="s">
        <v>300</v>
      </c>
      <c r="D53" s="330" t="s">
        <v>173</v>
      </c>
      <c r="E53" s="330"/>
      <c r="F53" s="330"/>
      <c r="G53" s="330"/>
      <c r="H53" s="330"/>
      <c r="I53" s="330"/>
      <c r="J53" s="330"/>
      <c r="K53" s="330"/>
      <c r="L53" s="330"/>
      <c r="M53" s="325">
        <f t="shared" si="3"/>
        <v>0</v>
      </c>
      <c r="N53" s="325">
        <f t="shared" si="1"/>
        <v>0</v>
      </c>
      <c r="O53" s="325">
        <f t="shared" si="2"/>
        <v>0</v>
      </c>
      <c r="P53" s="317"/>
      <c r="Q53" s="316"/>
    </row>
    <row r="54" spans="2:17" ht="15.75" customHeight="1" collapsed="1" x14ac:dyDescent="0.25">
      <c r="B54" s="297">
        <v>19</v>
      </c>
      <c r="C54" s="301" t="s">
        <v>217</v>
      </c>
      <c r="D54" s="301"/>
      <c r="E54" s="301">
        <f>SUM(E55:E56)</f>
        <v>0</v>
      </c>
      <c r="F54" s="301">
        <f t="shared" ref="F54:I54" si="12">SUM(F55:F56)</f>
        <v>0</v>
      </c>
      <c r="G54" s="301">
        <f t="shared" si="12"/>
        <v>0</v>
      </c>
      <c r="H54" s="301">
        <f t="shared" si="12"/>
        <v>0</v>
      </c>
      <c r="I54" s="301">
        <f t="shared" si="12"/>
        <v>0</v>
      </c>
      <c r="J54" s="301">
        <f>SUM(J55:J56)</f>
        <v>0</v>
      </c>
      <c r="K54" s="301">
        <f t="shared" ref="K54:L54" si="13">SUM(K55:K56)</f>
        <v>0</v>
      </c>
      <c r="L54" s="301">
        <f t="shared" si="13"/>
        <v>0</v>
      </c>
      <c r="M54" s="325">
        <f t="shared" si="3"/>
        <v>0</v>
      </c>
      <c r="N54" s="325">
        <f t="shared" si="1"/>
        <v>0</v>
      </c>
      <c r="O54" s="325">
        <f t="shared" si="2"/>
        <v>0</v>
      </c>
      <c r="P54" s="317"/>
      <c r="Q54" s="316"/>
    </row>
    <row r="55" spans="2:17" ht="15.75" hidden="1" customHeight="1" outlineLevel="1" x14ac:dyDescent="0.25">
      <c r="B55" s="300"/>
      <c r="C55" s="330" t="s">
        <v>301</v>
      </c>
      <c r="D55" s="330" t="s">
        <v>175</v>
      </c>
      <c r="E55" s="330"/>
      <c r="F55" s="330"/>
      <c r="G55" s="330"/>
      <c r="H55" s="330"/>
      <c r="I55" s="330"/>
      <c r="J55" s="330"/>
      <c r="K55" s="330"/>
      <c r="L55" s="330"/>
      <c r="M55" s="325">
        <f t="shared" si="3"/>
        <v>0</v>
      </c>
      <c r="N55" s="325">
        <f t="shared" si="1"/>
        <v>0</v>
      </c>
      <c r="O55" s="325">
        <f t="shared" si="2"/>
        <v>0</v>
      </c>
      <c r="P55" s="317"/>
      <c r="Q55" s="316"/>
    </row>
    <row r="56" spans="2:17" ht="15.75" hidden="1" customHeight="1" outlineLevel="1" x14ac:dyDescent="0.25">
      <c r="B56" s="300"/>
      <c r="C56" s="330" t="s">
        <v>301</v>
      </c>
      <c r="D56" s="330" t="s">
        <v>173</v>
      </c>
      <c r="E56" s="330"/>
      <c r="F56" s="330"/>
      <c r="G56" s="330"/>
      <c r="H56" s="330"/>
      <c r="I56" s="330"/>
      <c r="J56" s="330"/>
      <c r="K56" s="330"/>
      <c r="L56" s="330"/>
      <c r="M56" s="325">
        <f t="shared" si="3"/>
        <v>0</v>
      </c>
      <c r="N56" s="325">
        <f t="shared" si="1"/>
        <v>0</v>
      </c>
      <c r="O56" s="325">
        <f t="shared" si="2"/>
        <v>0</v>
      </c>
      <c r="P56" s="317"/>
      <c r="Q56" s="316"/>
    </row>
    <row r="57" spans="2:17" ht="15.75" customHeight="1" collapsed="1" x14ac:dyDescent="0.25">
      <c r="B57" s="297">
        <v>20</v>
      </c>
      <c r="C57" s="297" t="s">
        <v>181</v>
      </c>
      <c r="D57" s="297"/>
      <c r="E57" s="297">
        <f t="shared" ref="E57:L57" si="14">SUM(E58:E60)</f>
        <v>0</v>
      </c>
      <c r="F57" s="297">
        <f t="shared" si="14"/>
        <v>0</v>
      </c>
      <c r="G57" s="297">
        <f t="shared" si="14"/>
        <v>16</v>
      </c>
      <c r="H57" s="297">
        <f t="shared" si="14"/>
        <v>16</v>
      </c>
      <c r="I57" s="297">
        <f t="shared" si="14"/>
        <v>8</v>
      </c>
      <c r="J57" s="297">
        <f t="shared" si="14"/>
        <v>7</v>
      </c>
      <c r="K57" s="297">
        <f t="shared" si="14"/>
        <v>0</v>
      </c>
      <c r="L57" s="297">
        <f t="shared" si="14"/>
        <v>0</v>
      </c>
      <c r="M57" s="325">
        <f t="shared" si="3"/>
        <v>24</v>
      </c>
      <c r="N57" s="325">
        <f t="shared" si="1"/>
        <v>23</v>
      </c>
      <c r="O57" s="325">
        <f t="shared" si="2"/>
        <v>47</v>
      </c>
      <c r="P57" s="317"/>
      <c r="Q57" s="316"/>
    </row>
    <row r="58" spans="2:17" ht="15.75" hidden="1" customHeight="1" outlineLevel="1" x14ac:dyDescent="0.25">
      <c r="B58" s="300"/>
      <c r="C58" s="329" t="s">
        <v>181</v>
      </c>
      <c r="D58" s="329" t="s">
        <v>171</v>
      </c>
      <c r="E58" s="298"/>
      <c r="F58" s="298"/>
      <c r="G58" s="298">
        <v>7</v>
      </c>
      <c r="H58" s="298">
        <v>7</v>
      </c>
      <c r="I58" s="298"/>
      <c r="J58" s="298"/>
      <c r="K58" s="298"/>
      <c r="L58" s="298"/>
      <c r="M58" s="325">
        <f t="shared" si="3"/>
        <v>7</v>
      </c>
      <c r="N58" s="325">
        <f t="shared" si="1"/>
        <v>7</v>
      </c>
      <c r="O58" s="325">
        <f t="shared" si="2"/>
        <v>14</v>
      </c>
      <c r="P58" s="317"/>
      <c r="Q58" s="316"/>
    </row>
    <row r="59" spans="2:17" ht="15.75" hidden="1" customHeight="1" outlineLevel="1" x14ac:dyDescent="0.25">
      <c r="B59" s="300"/>
      <c r="C59" s="329" t="s">
        <v>181</v>
      </c>
      <c r="D59" s="329" t="s">
        <v>175</v>
      </c>
      <c r="E59" s="298"/>
      <c r="F59" s="298"/>
      <c r="G59" s="298">
        <v>9</v>
      </c>
      <c r="H59" s="298">
        <v>9</v>
      </c>
      <c r="I59" s="298"/>
      <c r="J59" s="298"/>
      <c r="K59" s="298"/>
      <c r="L59" s="298"/>
      <c r="M59" s="325">
        <f t="shared" si="3"/>
        <v>9</v>
      </c>
      <c r="N59" s="325">
        <f t="shared" si="1"/>
        <v>9</v>
      </c>
      <c r="O59" s="325">
        <f t="shared" si="2"/>
        <v>18</v>
      </c>
      <c r="P59" s="317"/>
      <c r="Q59" s="316"/>
    </row>
    <row r="60" spans="2:17" ht="15.75" hidden="1" customHeight="1" outlineLevel="1" x14ac:dyDescent="0.25">
      <c r="B60" s="300"/>
      <c r="C60" s="329" t="s">
        <v>181</v>
      </c>
      <c r="D60" s="329" t="s">
        <v>173</v>
      </c>
      <c r="E60" s="298"/>
      <c r="F60" s="298"/>
      <c r="G60" s="298"/>
      <c r="H60" s="298"/>
      <c r="I60" s="298">
        <v>8</v>
      </c>
      <c r="J60" s="298">
        <v>7</v>
      </c>
      <c r="K60" s="298"/>
      <c r="L60" s="298"/>
      <c r="M60" s="325">
        <f t="shared" si="3"/>
        <v>8</v>
      </c>
      <c r="N60" s="325">
        <f t="shared" si="1"/>
        <v>7</v>
      </c>
      <c r="O60" s="325">
        <f t="shared" si="2"/>
        <v>15</v>
      </c>
      <c r="P60" s="317"/>
      <c r="Q60" s="316"/>
    </row>
    <row r="61" spans="2:17" ht="15.75" customHeight="1" collapsed="1" x14ac:dyDescent="0.25">
      <c r="B61" s="297">
        <v>21</v>
      </c>
      <c r="C61" s="297" t="s">
        <v>29</v>
      </c>
      <c r="D61" s="301" t="s">
        <v>302</v>
      </c>
      <c r="E61" s="297"/>
      <c r="F61" s="297"/>
      <c r="G61" s="297">
        <v>4</v>
      </c>
      <c r="H61" s="297">
        <v>58</v>
      </c>
      <c r="I61" s="297"/>
      <c r="J61" s="297"/>
      <c r="K61" s="297"/>
      <c r="L61" s="297"/>
      <c r="M61" s="325">
        <f t="shared" si="3"/>
        <v>4</v>
      </c>
      <c r="N61" s="325">
        <f t="shared" si="1"/>
        <v>58</v>
      </c>
      <c r="O61" s="325">
        <f t="shared" si="2"/>
        <v>62</v>
      </c>
      <c r="P61" s="317"/>
      <c r="Q61" s="316"/>
    </row>
    <row r="62" spans="2:17" ht="15.75" customHeight="1" x14ac:dyDescent="0.25">
      <c r="B62" s="297">
        <v>22</v>
      </c>
      <c r="C62" s="297" t="s">
        <v>183</v>
      </c>
      <c r="D62" s="301" t="s">
        <v>173</v>
      </c>
      <c r="E62" s="301">
        <f>SUM(E63:E64)</f>
        <v>0</v>
      </c>
      <c r="F62" s="301">
        <f t="shared" ref="F62:I62" si="15">SUM(F63:F64)</f>
        <v>0</v>
      </c>
      <c r="G62" s="301">
        <f t="shared" si="15"/>
        <v>0</v>
      </c>
      <c r="H62" s="301">
        <f t="shared" si="15"/>
        <v>0</v>
      </c>
      <c r="I62" s="301">
        <f t="shared" si="15"/>
        <v>126</v>
      </c>
      <c r="J62" s="301">
        <f>SUM(J63:J64)</f>
        <v>0</v>
      </c>
      <c r="K62" s="301">
        <f t="shared" ref="K62:L62" si="16">SUM(K63:K64)</f>
        <v>0</v>
      </c>
      <c r="L62" s="301">
        <f t="shared" si="16"/>
        <v>0</v>
      </c>
      <c r="M62" s="325">
        <f t="shared" si="3"/>
        <v>126</v>
      </c>
      <c r="N62" s="325">
        <f t="shared" si="1"/>
        <v>0</v>
      </c>
      <c r="O62" s="325">
        <f t="shared" si="2"/>
        <v>126</v>
      </c>
      <c r="P62" s="317"/>
      <c r="Q62" s="316"/>
    </row>
    <row r="63" spans="2:17" ht="15.75" hidden="1" customHeight="1" outlineLevel="1" x14ac:dyDescent="0.25">
      <c r="B63" s="297"/>
      <c r="C63" s="329" t="s">
        <v>183</v>
      </c>
      <c r="D63" s="332" t="s">
        <v>303</v>
      </c>
      <c r="E63" s="329"/>
      <c r="F63" s="329"/>
      <c r="G63" s="329"/>
      <c r="H63" s="329"/>
      <c r="I63" s="331"/>
      <c r="J63" s="331"/>
      <c r="K63" s="329"/>
      <c r="L63" s="329"/>
      <c r="M63" s="325">
        <f t="shared" si="3"/>
        <v>0</v>
      </c>
      <c r="N63" s="325">
        <f t="shared" si="1"/>
        <v>0</v>
      </c>
      <c r="O63" s="325">
        <f t="shared" si="2"/>
        <v>0</v>
      </c>
      <c r="P63" s="317"/>
      <c r="Q63" s="316"/>
    </row>
    <row r="64" spans="2:17" ht="15.75" hidden="1" customHeight="1" outlineLevel="1" x14ac:dyDescent="0.25">
      <c r="B64" s="297"/>
      <c r="C64" s="329" t="s">
        <v>183</v>
      </c>
      <c r="D64" s="332" t="s">
        <v>304</v>
      </c>
      <c r="E64" s="329"/>
      <c r="F64" s="329"/>
      <c r="G64" s="329"/>
      <c r="H64" s="329"/>
      <c r="I64" s="331">
        <v>126</v>
      </c>
      <c r="J64" s="331"/>
      <c r="K64" s="329"/>
      <c r="L64" s="329"/>
      <c r="M64" s="325">
        <f t="shared" si="3"/>
        <v>126</v>
      </c>
      <c r="N64" s="325">
        <f t="shared" si="1"/>
        <v>0</v>
      </c>
      <c r="O64" s="325">
        <f t="shared" si="2"/>
        <v>126</v>
      </c>
      <c r="P64" s="317"/>
      <c r="Q64" s="316"/>
    </row>
    <row r="65" spans="2:17" ht="15.75" customHeight="1" collapsed="1" x14ac:dyDescent="0.25">
      <c r="B65" s="297">
        <v>23</v>
      </c>
      <c r="C65" s="303" t="s">
        <v>305</v>
      </c>
      <c r="D65" s="304" t="s">
        <v>173</v>
      </c>
      <c r="E65" s="303"/>
      <c r="F65" s="303"/>
      <c r="G65" s="303"/>
      <c r="H65" s="303"/>
      <c r="I65" s="303"/>
      <c r="J65" s="303">
        <v>1</v>
      </c>
      <c r="K65" s="303"/>
      <c r="L65" s="303"/>
      <c r="M65" s="325">
        <f t="shared" si="3"/>
        <v>0</v>
      </c>
      <c r="N65" s="325">
        <f t="shared" si="1"/>
        <v>1</v>
      </c>
      <c r="O65" s="325">
        <f t="shared" si="2"/>
        <v>1</v>
      </c>
      <c r="P65" s="317"/>
      <c r="Q65" s="316"/>
    </row>
    <row r="66" spans="2:17" ht="15.75" customHeight="1" x14ac:dyDescent="0.25">
      <c r="B66" s="297">
        <v>24</v>
      </c>
      <c r="C66" s="303" t="s">
        <v>306</v>
      </c>
      <c r="D66" s="304" t="s">
        <v>173</v>
      </c>
      <c r="E66" s="303"/>
      <c r="F66" s="303"/>
      <c r="G66" s="303"/>
      <c r="H66" s="303"/>
      <c r="I66" s="303"/>
      <c r="J66" s="303">
        <v>1</v>
      </c>
      <c r="K66" s="303"/>
      <c r="L66" s="303"/>
      <c r="M66" s="325">
        <f t="shared" si="3"/>
        <v>0</v>
      </c>
      <c r="N66" s="325">
        <f t="shared" si="1"/>
        <v>1</v>
      </c>
      <c r="O66" s="325">
        <f t="shared" si="2"/>
        <v>1</v>
      </c>
      <c r="P66" s="317"/>
      <c r="Q66" s="316"/>
    </row>
    <row r="67" spans="2:17" ht="15.75" customHeight="1" x14ac:dyDescent="0.25">
      <c r="B67" s="297">
        <v>25</v>
      </c>
      <c r="C67" s="297" t="s">
        <v>184</v>
      </c>
      <c r="D67" s="301" t="s">
        <v>173</v>
      </c>
      <c r="E67" s="297"/>
      <c r="F67" s="297"/>
      <c r="G67" s="297"/>
      <c r="H67" s="297"/>
      <c r="I67" s="297">
        <v>2</v>
      </c>
      <c r="J67" s="297">
        <v>2</v>
      </c>
      <c r="K67" s="297"/>
      <c r="L67" s="297"/>
      <c r="M67" s="325">
        <f t="shared" si="3"/>
        <v>2</v>
      </c>
      <c r="N67" s="325">
        <f t="shared" si="1"/>
        <v>2</v>
      </c>
      <c r="O67" s="325">
        <f t="shared" si="2"/>
        <v>4</v>
      </c>
      <c r="P67" s="317"/>
      <c r="Q67" s="316"/>
    </row>
    <row r="68" spans="2:17" ht="15.75" customHeight="1" x14ac:dyDescent="0.25">
      <c r="B68" s="297">
        <v>26</v>
      </c>
      <c r="C68" s="297" t="s">
        <v>73</v>
      </c>
      <c r="D68" s="297"/>
      <c r="E68" s="297">
        <f>SUM(E69:E73)</f>
        <v>0</v>
      </c>
      <c r="F68" s="297">
        <f t="shared" ref="F68:L68" si="17">SUM(F69:F73)</f>
        <v>0</v>
      </c>
      <c r="G68" s="297">
        <f t="shared" si="17"/>
        <v>44</v>
      </c>
      <c r="H68" s="297">
        <f t="shared" si="17"/>
        <v>47</v>
      </c>
      <c r="I68" s="297">
        <f t="shared" si="17"/>
        <v>8</v>
      </c>
      <c r="J68" s="297">
        <f t="shared" si="17"/>
        <v>29</v>
      </c>
      <c r="K68" s="297">
        <f t="shared" si="17"/>
        <v>0</v>
      </c>
      <c r="L68" s="297">
        <f t="shared" si="17"/>
        <v>0</v>
      </c>
      <c r="M68" s="325">
        <f t="shared" si="3"/>
        <v>52</v>
      </c>
      <c r="N68" s="325">
        <f t="shared" si="1"/>
        <v>76</v>
      </c>
      <c r="O68" s="325">
        <f t="shared" si="2"/>
        <v>128</v>
      </c>
      <c r="P68" s="317"/>
      <c r="Q68" s="316"/>
    </row>
    <row r="69" spans="2:17" ht="15.75" hidden="1" customHeight="1" outlineLevel="1" x14ac:dyDescent="0.25">
      <c r="B69" s="297"/>
      <c r="C69" s="329" t="s">
        <v>73</v>
      </c>
      <c r="D69" s="329" t="s">
        <v>182</v>
      </c>
      <c r="E69" s="329"/>
      <c r="F69" s="329"/>
      <c r="G69" s="329"/>
      <c r="H69" s="329">
        <v>1</v>
      </c>
      <c r="I69" s="329"/>
      <c r="J69" s="329"/>
      <c r="K69" s="329"/>
      <c r="L69" s="329"/>
      <c r="M69" s="325">
        <f t="shared" si="3"/>
        <v>0</v>
      </c>
      <c r="N69" s="325">
        <f t="shared" si="1"/>
        <v>1</v>
      </c>
      <c r="O69" s="325">
        <f t="shared" si="2"/>
        <v>1</v>
      </c>
      <c r="P69" s="317"/>
      <c r="Q69" s="316"/>
    </row>
    <row r="70" spans="2:17" ht="15.75" hidden="1" customHeight="1" outlineLevel="1" x14ac:dyDescent="0.25">
      <c r="B70" s="297"/>
      <c r="C70" s="329" t="s">
        <v>73</v>
      </c>
      <c r="D70" s="329" t="s">
        <v>185</v>
      </c>
      <c r="E70" s="329"/>
      <c r="F70" s="329"/>
      <c r="G70" s="329"/>
      <c r="H70" s="329">
        <v>1</v>
      </c>
      <c r="I70" s="329"/>
      <c r="J70" s="329"/>
      <c r="K70" s="329"/>
      <c r="L70" s="329"/>
      <c r="M70" s="325">
        <f t="shared" si="3"/>
        <v>0</v>
      </c>
      <c r="N70" s="325">
        <f t="shared" si="1"/>
        <v>1</v>
      </c>
      <c r="O70" s="325">
        <f t="shared" si="2"/>
        <v>1</v>
      </c>
      <c r="P70" s="317"/>
      <c r="Q70" s="316"/>
    </row>
    <row r="71" spans="2:17" ht="15.75" hidden="1" customHeight="1" outlineLevel="1" x14ac:dyDescent="0.25">
      <c r="B71" s="297"/>
      <c r="C71" s="329" t="s">
        <v>73</v>
      </c>
      <c r="D71" s="329" t="s">
        <v>175</v>
      </c>
      <c r="E71" s="329"/>
      <c r="F71" s="329"/>
      <c r="G71" s="329">
        <v>44</v>
      </c>
      <c r="H71" s="329">
        <v>45</v>
      </c>
      <c r="I71" s="329">
        <v>1</v>
      </c>
      <c r="J71" s="329"/>
      <c r="K71" s="329"/>
      <c r="L71" s="329"/>
      <c r="M71" s="325">
        <f t="shared" si="3"/>
        <v>45</v>
      </c>
      <c r="N71" s="325">
        <f t="shared" si="1"/>
        <v>45</v>
      </c>
      <c r="O71" s="325">
        <f t="shared" si="2"/>
        <v>90</v>
      </c>
      <c r="P71" s="317"/>
      <c r="Q71" s="316"/>
    </row>
    <row r="72" spans="2:17" ht="15.75" hidden="1" customHeight="1" outlineLevel="1" x14ac:dyDescent="0.25">
      <c r="B72" s="297"/>
      <c r="C72" s="329" t="s">
        <v>73</v>
      </c>
      <c r="D72" s="329" t="s">
        <v>173</v>
      </c>
      <c r="E72" s="329"/>
      <c r="F72" s="329"/>
      <c r="G72" s="329"/>
      <c r="H72" s="329"/>
      <c r="I72" s="329">
        <v>6</v>
      </c>
      <c r="J72" s="329">
        <v>28</v>
      </c>
      <c r="K72" s="329"/>
      <c r="L72" s="329"/>
      <c r="M72" s="325">
        <f t="shared" si="3"/>
        <v>6</v>
      </c>
      <c r="N72" s="325">
        <f t="shared" si="1"/>
        <v>28</v>
      </c>
      <c r="O72" s="325">
        <f t="shared" si="2"/>
        <v>34</v>
      </c>
      <c r="P72" s="317"/>
      <c r="Q72" s="316"/>
    </row>
    <row r="73" spans="2:17" ht="15.75" customHeight="1" collapsed="1" x14ac:dyDescent="0.25">
      <c r="B73" s="297">
        <v>27</v>
      </c>
      <c r="C73" s="333" t="s">
        <v>74</v>
      </c>
      <c r="D73" s="302" t="s">
        <v>173</v>
      </c>
      <c r="E73" s="297"/>
      <c r="F73" s="297"/>
      <c r="G73" s="297"/>
      <c r="H73" s="297"/>
      <c r="I73" s="297">
        <v>1</v>
      </c>
      <c r="J73" s="297">
        <v>1</v>
      </c>
      <c r="K73" s="297"/>
      <c r="L73" s="297"/>
      <c r="M73" s="325">
        <f t="shared" si="3"/>
        <v>1</v>
      </c>
      <c r="N73" s="325">
        <f t="shared" si="1"/>
        <v>1</v>
      </c>
      <c r="O73" s="325">
        <f t="shared" si="2"/>
        <v>2</v>
      </c>
      <c r="P73" s="317"/>
      <c r="Q73" s="316"/>
    </row>
    <row r="74" spans="2:17" ht="15.75" customHeight="1" x14ac:dyDescent="0.25">
      <c r="B74" s="297">
        <v>28</v>
      </c>
      <c r="C74" s="297" t="s">
        <v>75</v>
      </c>
      <c r="D74" s="297"/>
      <c r="E74" s="297">
        <f>SUM(E75:E76)</f>
        <v>0</v>
      </c>
      <c r="F74" s="297">
        <f>SUM(F75:F76)</f>
        <v>0</v>
      </c>
      <c r="G74" s="297">
        <f t="shared" ref="G74:L74" si="18">SUM(G75:G76)</f>
        <v>31</v>
      </c>
      <c r="H74" s="297">
        <f t="shared" si="18"/>
        <v>93</v>
      </c>
      <c r="I74" s="297">
        <f t="shared" si="18"/>
        <v>49</v>
      </c>
      <c r="J74" s="297">
        <f t="shared" si="18"/>
        <v>95</v>
      </c>
      <c r="K74" s="297">
        <f t="shared" si="18"/>
        <v>0</v>
      </c>
      <c r="L74" s="297">
        <f t="shared" si="18"/>
        <v>0</v>
      </c>
      <c r="M74" s="325">
        <f t="shared" si="3"/>
        <v>80</v>
      </c>
      <c r="N74" s="325">
        <f t="shared" si="1"/>
        <v>188</v>
      </c>
      <c r="O74" s="325">
        <f t="shared" si="2"/>
        <v>268</v>
      </c>
      <c r="P74" s="317"/>
      <c r="Q74" s="316"/>
    </row>
    <row r="75" spans="2:17" ht="15.75" hidden="1" customHeight="1" outlineLevel="1" x14ac:dyDescent="0.25">
      <c r="B75" s="297"/>
      <c r="C75" s="329" t="s">
        <v>75</v>
      </c>
      <c r="D75" s="329" t="s">
        <v>175</v>
      </c>
      <c r="E75" s="329"/>
      <c r="F75" s="329"/>
      <c r="G75" s="329">
        <v>31</v>
      </c>
      <c r="H75" s="329">
        <v>93</v>
      </c>
      <c r="I75" s="329"/>
      <c r="J75" s="329"/>
      <c r="K75" s="329"/>
      <c r="L75" s="329"/>
      <c r="M75" s="325">
        <f t="shared" si="3"/>
        <v>31</v>
      </c>
      <c r="N75" s="325">
        <f t="shared" si="3"/>
        <v>93</v>
      </c>
      <c r="O75" s="325">
        <f t="shared" si="2"/>
        <v>124</v>
      </c>
      <c r="P75" s="317"/>
      <c r="Q75" s="316"/>
    </row>
    <row r="76" spans="2:17" ht="15.75" hidden="1" customHeight="1" outlineLevel="1" x14ac:dyDescent="0.25">
      <c r="B76" s="297"/>
      <c r="C76" s="329" t="s">
        <v>75</v>
      </c>
      <c r="D76" s="329" t="s">
        <v>173</v>
      </c>
      <c r="E76" s="329"/>
      <c r="F76" s="329"/>
      <c r="G76" s="329"/>
      <c r="H76" s="329"/>
      <c r="I76" s="329">
        <v>49</v>
      </c>
      <c r="J76" s="329">
        <v>95</v>
      </c>
      <c r="K76" s="329"/>
      <c r="L76" s="329"/>
      <c r="M76" s="325">
        <f t="shared" ref="M76:N76" si="19">SUM(K76,I76,G76,E76)</f>
        <v>49</v>
      </c>
      <c r="N76" s="325">
        <f t="shared" si="19"/>
        <v>95</v>
      </c>
      <c r="O76" s="325">
        <f t="shared" ref="O76" si="20">SUM(M76:N76)</f>
        <v>144</v>
      </c>
      <c r="P76" s="317"/>
      <c r="Q76" s="316"/>
    </row>
    <row r="77" spans="2:17" ht="15.75" customHeight="1" collapsed="1" x14ac:dyDescent="0.25">
      <c r="B77" s="326"/>
      <c r="C77" s="326"/>
      <c r="D77" s="326"/>
      <c r="E77" s="327">
        <f>SUM(E74,E73,E68,E67,E66,E65,E62,E61,E57,E54,E51,E48,E45,E42,E41,E40,E37,E36,E35,E34,E31,E30,E29,E28,E25,E22,E17,E12)</f>
        <v>0</v>
      </c>
      <c r="F77" s="327">
        <f t="shared" ref="F77:L77" si="21">SUM(F74,F73,F68,F67,F66,F65,F62,F61,F57,F54,F51,F48,F45,F42,F41,F40,F37,F36,F35,F34,F31,F30,F29,F28,F25,F22,F17,F12)</f>
        <v>0</v>
      </c>
      <c r="G77" s="327">
        <f t="shared" si="21"/>
        <v>1470</v>
      </c>
      <c r="H77" s="327">
        <f t="shared" si="21"/>
        <v>1693</v>
      </c>
      <c r="I77" s="327">
        <f t="shared" si="21"/>
        <v>801</v>
      </c>
      <c r="J77" s="327">
        <f t="shared" si="21"/>
        <v>469</v>
      </c>
      <c r="K77" s="327">
        <f t="shared" si="21"/>
        <v>0</v>
      </c>
      <c r="L77" s="327">
        <f t="shared" si="21"/>
        <v>0</v>
      </c>
      <c r="M77" s="318">
        <f>SUM(K77,I77,G77,E77)</f>
        <v>2271</v>
      </c>
      <c r="N77" s="318">
        <f>SUM(L77,J77,H77,F77)</f>
        <v>2162</v>
      </c>
      <c r="O77" s="318">
        <f>SUM(M77:N77)</f>
        <v>4433</v>
      </c>
      <c r="P77" s="317"/>
      <c r="Q77" s="316"/>
    </row>
    <row r="78" spans="2:17" ht="15.75" customHeight="1" x14ac:dyDescent="0.25">
      <c r="D78" s="315"/>
      <c r="E78" s="419">
        <f>SUM(E77:F77)</f>
        <v>0</v>
      </c>
      <c r="F78" s="418"/>
      <c r="G78" s="419">
        <f t="shared" ref="G78" si="22">SUM(G77:H77)</f>
        <v>3163</v>
      </c>
      <c r="H78" s="418"/>
      <c r="I78" s="419">
        <f t="shared" ref="I78" si="23">SUM(I77:J77)</f>
        <v>1270</v>
      </c>
      <c r="J78" s="418"/>
      <c r="K78" s="419">
        <f t="shared" ref="K78" si="24">SUM(K77:L77)</f>
        <v>0</v>
      </c>
      <c r="L78" s="418"/>
      <c r="M78" s="419">
        <f>SUM(E78:L78)</f>
        <v>4433</v>
      </c>
      <c r="N78" s="418"/>
      <c r="O78" s="317"/>
      <c r="P78" s="317"/>
      <c r="Q78" s="316"/>
    </row>
    <row r="79" spans="2:17" ht="15.75" customHeight="1" x14ac:dyDescent="0.25">
      <c r="D79" s="315"/>
      <c r="E79" s="315"/>
      <c r="F79" s="315"/>
      <c r="G79" s="315"/>
      <c r="H79" s="315"/>
      <c r="I79" s="315"/>
      <c r="J79" s="315"/>
      <c r="K79" s="315"/>
      <c r="L79" s="316"/>
      <c r="M79" s="315"/>
      <c r="N79" s="316"/>
      <c r="O79" s="317"/>
      <c r="P79" s="317"/>
      <c r="Q79" s="316"/>
    </row>
    <row r="80" spans="2:17" ht="15" customHeight="1" x14ac:dyDescent="0.25"/>
    <row r="81" spans="1:15" ht="15" customHeight="1" x14ac:dyDescent="0.25"/>
    <row r="82" spans="1:15" s="160" customFormat="1" ht="12" customHeight="1" x14ac:dyDescent="0.25">
      <c r="A82" s="334"/>
      <c r="B82" s="334"/>
      <c r="C82" s="334"/>
      <c r="D82" s="420" t="s">
        <v>132</v>
      </c>
      <c r="E82" s="417"/>
      <c r="F82" s="417"/>
      <c r="G82" s="417"/>
      <c r="H82" s="417"/>
      <c r="I82" s="417"/>
      <c r="J82" s="417"/>
      <c r="K82" s="418"/>
      <c r="L82" s="334"/>
      <c r="M82" s="334"/>
      <c r="N82" s="334"/>
      <c r="O82" s="334"/>
    </row>
    <row r="83" spans="1:15" s="160" customFormat="1" ht="12" customHeight="1" x14ac:dyDescent="0.25">
      <c r="A83" s="334"/>
      <c r="B83" s="334"/>
      <c r="C83" s="421" t="s">
        <v>51</v>
      </c>
      <c r="D83" s="420" t="s">
        <v>76</v>
      </c>
      <c r="E83" s="418"/>
      <c r="F83" s="420" t="s">
        <v>77</v>
      </c>
      <c r="G83" s="418"/>
      <c r="H83" s="420" t="s">
        <v>78</v>
      </c>
      <c r="I83" s="418"/>
      <c r="J83" s="420" t="s">
        <v>79</v>
      </c>
      <c r="K83" s="418"/>
      <c r="L83" s="420" t="s">
        <v>42</v>
      </c>
      <c r="M83" s="417"/>
      <c r="N83" s="418"/>
      <c r="O83" s="334"/>
    </row>
    <row r="84" spans="1:15" s="160" customFormat="1" ht="12" customHeight="1" x14ac:dyDescent="0.25">
      <c r="A84" s="334"/>
      <c r="B84" s="334"/>
      <c r="C84" s="422"/>
      <c r="D84" s="335" t="s">
        <v>2</v>
      </c>
      <c r="E84" s="336" t="s">
        <v>3</v>
      </c>
      <c r="F84" s="335" t="s">
        <v>2</v>
      </c>
      <c r="G84" s="336" t="s">
        <v>3</v>
      </c>
      <c r="H84" s="335" t="s">
        <v>2</v>
      </c>
      <c r="I84" s="336" t="s">
        <v>3</v>
      </c>
      <c r="J84" s="335" t="s">
        <v>2</v>
      </c>
      <c r="K84" s="336" t="s">
        <v>3</v>
      </c>
      <c r="L84" s="337" t="s">
        <v>2</v>
      </c>
      <c r="M84" s="338" t="s">
        <v>3</v>
      </c>
      <c r="N84" s="338" t="s">
        <v>7</v>
      </c>
      <c r="O84" s="334"/>
    </row>
    <row r="85" spans="1:15" s="160" customFormat="1" ht="12" customHeight="1" x14ac:dyDescent="0.25">
      <c r="A85" s="334"/>
      <c r="B85" s="334"/>
      <c r="C85" s="324" t="s">
        <v>52</v>
      </c>
      <c r="D85" s="324">
        <v>0</v>
      </c>
      <c r="E85" s="324">
        <v>0</v>
      </c>
      <c r="F85" s="324">
        <v>0</v>
      </c>
      <c r="G85" s="324">
        <v>0</v>
      </c>
      <c r="H85" s="324">
        <v>0</v>
      </c>
      <c r="I85" s="324">
        <v>0</v>
      </c>
      <c r="J85" s="324">
        <v>0</v>
      </c>
      <c r="K85" s="324">
        <v>0</v>
      </c>
      <c r="L85" s="339">
        <f t="shared" ref="L85:M100" si="25">SUM(J85,H85,F85,D85)</f>
        <v>0</v>
      </c>
      <c r="M85" s="339">
        <f t="shared" si="25"/>
        <v>0</v>
      </c>
      <c r="N85" s="339">
        <f t="shared" ref="N85:N148" si="26">SUM(L85:M85)</f>
        <v>0</v>
      </c>
      <c r="O85" s="334"/>
    </row>
    <row r="86" spans="1:15" s="160" customFormat="1" ht="12" hidden="1" customHeight="1" outlineLevel="1" x14ac:dyDescent="0.25">
      <c r="A86" s="334"/>
      <c r="B86" s="334"/>
      <c r="C86" s="305" t="s">
        <v>169</v>
      </c>
      <c r="D86" s="340"/>
      <c r="E86" s="340"/>
      <c r="F86" s="324"/>
      <c r="G86" s="340"/>
      <c r="H86" s="340"/>
      <c r="I86" s="340"/>
      <c r="J86" s="340"/>
      <c r="K86" s="340"/>
      <c r="L86" s="339">
        <f t="shared" si="25"/>
        <v>0</v>
      </c>
      <c r="M86" s="339">
        <f t="shared" si="25"/>
        <v>0</v>
      </c>
      <c r="N86" s="339">
        <f t="shared" si="26"/>
        <v>0</v>
      </c>
      <c r="O86" s="334"/>
    </row>
    <row r="87" spans="1:15" s="160" customFormat="1" ht="12" hidden="1" customHeight="1" outlineLevel="1" x14ac:dyDescent="0.25">
      <c r="A87" s="334"/>
      <c r="B87" s="334"/>
      <c r="C87" s="305" t="s">
        <v>14</v>
      </c>
      <c r="D87" s="340"/>
      <c r="E87" s="340"/>
      <c r="F87" s="324"/>
      <c r="G87" s="340"/>
      <c r="H87" s="340"/>
      <c r="I87" s="340"/>
      <c r="J87" s="340"/>
      <c r="K87" s="340"/>
      <c r="L87" s="339">
        <f t="shared" si="25"/>
        <v>0</v>
      </c>
      <c r="M87" s="339">
        <f t="shared" si="25"/>
        <v>0</v>
      </c>
      <c r="N87" s="339">
        <f t="shared" si="26"/>
        <v>0</v>
      </c>
      <c r="O87" s="334"/>
    </row>
    <row r="88" spans="1:15" s="160" customFormat="1" ht="12" hidden="1" customHeight="1" outlineLevel="1" x14ac:dyDescent="0.25">
      <c r="A88" s="334"/>
      <c r="B88" s="334"/>
      <c r="C88" s="305" t="s">
        <v>17</v>
      </c>
      <c r="D88" s="340"/>
      <c r="E88" s="340"/>
      <c r="F88" s="324"/>
      <c r="G88" s="340"/>
      <c r="H88" s="340"/>
      <c r="I88" s="340"/>
      <c r="J88" s="340"/>
      <c r="K88" s="340"/>
      <c r="L88" s="339">
        <f t="shared" si="25"/>
        <v>0</v>
      </c>
      <c r="M88" s="339">
        <f t="shared" si="25"/>
        <v>0</v>
      </c>
      <c r="N88" s="339">
        <f t="shared" si="26"/>
        <v>0</v>
      </c>
      <c r="O88" s="334"/>
    </row>
    <row r="89" spans="1:15" s="160" customFormat="1" ht="12" hidden="1" customHeight="1" outlineLevel="1" x14ac:dyDescent="0.25">
      <c r="A89" s="334"/>
      <c r="B89" s="334"/>
      <c r="C89" s="305" t="s">
        <v>19</v>
      </c>
      <c r="D89" s="340"/>
      <c r="E89" s="340"/>
      <c r="F89" s="324"/>
      <c r="G89" s="340"/>
      <c r="H89" s="340"/>
      <c r="I89" s="340"/>
      <c r="J89" s="340"/>
      <c r="K89" s="340"/>
      <c r="L89" s="339">
        <f t="shared" si="25"/>
        <v>0</v>
      </c>
      <c r="M89" s="339">
        <f t="shared" si="25"/>
        <v>0</v>
      </c>
      <c r="N89" s="339">
        <f t="shared" si="26"/>
        <v>0</v>
      </c>
      <c r="O89" s="334"/>
    </row>
    <row r="90" spans="1:15" s="160" customFormat="1" ht="12" hidden="1" customHeight="1" outlineLevel="1" x14ac:dyDescent="0.25">
      <c r="A90" s="334"/>
      <c r="B90" s="334"/>
      <c r="C90" s="305" t="s">
        <v>294</v>
      </c>
      <c r="D90" s="340"/>
      <c r="E90" s="340"/>
      <c r="F90" s="324"/>
      <c r="G90" s="340"/>
      <c r="H90" s="340"/>
      <c r="I90" s="340"/>
      <c r="J90" s="340"/>
      <c r="K90" s="340"/>
      <c r="L90" s="339">
        <f t="shared" si="25"/>
        <v>0</v>
      </c>
      <c r="M90" s="339">
        <f t="shared" si="25"/>
        <v>0</v>
      </c>
      <c r="N90" s="339">
        <f t="shared" si="26"/>
        <v>0</v>
      </c>
      <c r="O90" s="334"/>
    </row>
    <row r="91" spans="1:15" s="160" customFormat="1" ht="12" hidden="1" customHeight="1" outlineLevel="1" x14ac:dyDescent="0.25">
      <c r="A91" s="334"/>
      <c r="B91" s="334"/>
      <c r="C91" s="305" t="s">
        <v>176</v>
      </c>
      <c r="D91" s="340"/>
      <c r="E91" s="340"/>
      <c r="F91" s="324"/>
      <c r="G91" s="340"/>
      <c r="H91" s="340"/>
      <c r="I91" s="340"/>
      <c r="J91" s="340"/>
      <c r="K91" s="340"/>
      <c r="L91" s="339">
        <f t="shared" si="25"/>
        <v>0</v>
      </c>
      <c r="M91" s="339">
        <f t="shared" si="25"/>
        <v>0</v>
      </c>
      <c r="N91" s="339">
        <f t="shared" si="26"/>
        <v>0</v>
      </c>
      <c r="O91" s="334"/>
    </row>
    <row r="92" spans="1:15" s="160" customFormat="1" ht="12" hidden="1" customHeight="1" outlineLevel="1" x14ac:dyDescent="0.25">
      <c r="A92" s="334"/>
      <c r="B92" s="334"/>
      <c r="C92" s="305" t="s">
        <v>177</v>
      </c>
      <c r="D92" s="340"/>
      <c r="E92" s="340"/>
      <c r="F92" s="324"/>
      <c r="G92" s="340"/>
      <c r="H92" s="340"/>
      <c r="I92" s="340"/>
      <c r="J92" s="340"/>
      <c r="K92" s="340"/>
      <c r="L92" s="339">
        <f t="shared" si="25"/>
        <v>0</v>
      </c>
      <c r="M92" s="339">
        <f t="shared" si="25"/>
        <v>0</v>
      </c>
      <c r="N92" s="339">
        <f t="shared" si="26"/>
        <v>0</v>
      </c>
      <c r="O92" s="334"/>
    </row>
    <row r="93" spans="1:15" s="160" customFormat="1" ht="12" hidden="1" customHeight="1" outlineLevel="1" x14ac:dyDescent="0.25">
      <c r="A93" s="334"/>
      <c r="B93" s="334"/>
      <c r="C93" s="305" t="s">
        <v>23</v>
      </c>
      <c r="D93" s="340"/>
      <c r="E93" s="340"/>
      <c r="F93" s="324"/>
      <c r="G93" s="340"/>
      <c r="H93" s="340"/>
      <c r="I93" s="340"/>
      <c r="J93" s="340"/>
      <c r="K93" s="340"/>
      <c r="L93" s="339">
        <f t="shared" si="25"/>
        <v>0</v>
      </c>
      <c r="M93" s="339">
        <f t="shared" si="25"/>
        <v>0</v>
      </c>
      <c r="N93" s="339">
        <f t="shared" si="26"/>
        <v>0</v>
      </c>
      <c r="O93" s="334"/>
    </row>
    <row r="94" spans="1:15" s="160" customFormat="1" ht="12" hidden="1" customHeight="1" outlineLevel="1" x14ac:dyDescent="0.25">
      <c r="A94" s="334"/>
      <c r="B94" s="334"/>
      <c r="C94" s="305" t="s">
        <v>26</v>
      </c>
      <c r="D94" s="340"/>
      <c r="E94" s="340"/>
      <c r="F94" s="324"/>
      <c r="G94" s="340"/>
      <c r="H94" s="340"/>
      <c r="I94" s="340"/>
      <c r="J94" s="340"/>
      <c r="K94" s="340"/>
      <c r="L94" s="339">
        <f t="shared" si="25"/>
        <v>0</v>
      </c>
      <c r="M94" s="339">
        <f t="shared" si="25"/>
        <v>0</v>
      </c>
      <c r="N94" s="339">
        <f t="shared" si="26"/>
        <v>0</v>
      </c>
      <c r="O94" s="334"/>
    </row>
    <row r="95" spans="1:15" s="160" customFormat="1" ht="12" hidden="1" customHeight="1" outlineLevel="1" x14ac:dyDescent="0.25">
      <c r="A95" s="334"/>
      <c r="B95" s="334"/>
      <c r="C95" s="305" t="s">
        <v>179</v>
      </c>
      <c r="D95" s="340"/>
      <c r="E95" s="340"/>
      <c r="F95" s="324"/>
      <c r="G95" s="340"/>
      <c r="H95" s="340"/>
      <c r="I95" s="340"/>
      <c r="J95" s="340"/>
      <c r="K95" s="340"/>
      <c r="L95" s="339">
        <f t="shared" si="25"/>
        <v>0</v>
      </c>
      <c r="M95" s="339">
        <f t="shared" si="25"/>
        <v>0</v>
      </c>
      <c r="N95" s="339">
        <f t="shared" si="26"/>
        <v>0</v>
      </c>
      <c r="O95" s="334"/>
    </row>
    <row r="96" spans="1:15" s="160" customFormat="1" ht="12" hidden="1" customHeight="1" outlineLevel="1" x14ac:dyDescent="0.25">
      <c r="A96" s="334"/>
      <c r="B96" s="334"/>
      <c r="C96" s="305" t="s">
        <v>180</v>
      </c>
      <c r="D96" s="340"/>
      <c r="E96" s="340"/>
      <c r="F96" s="324"/>
      <c r="G96" s="340"/>
      <c r="H96" s="340"/>
      <c r="I96" s="340"/>
      <c r="J96" s="340"/>
      <c r="K96" s="340"/>
      <c r="L96" s="339">
        <f t="shared" si="25"/>
        <v>0</v>
      </c>
      <c r="M96" s="339">
        <f t="shared" si="25"/>
        <v>0</v>
      </c>
      <c r="N96" s="339">
        <f t="shared" si="26"/>
        <v>0</v>
      </c>
      <c r="O96" s="334"/>
    </row>
    <row r="97" spans="1:15" s="160" customFormat="1" ht="12" hidden="1" customHeight="1" outlineLevel="1" x14ac:dyDescent="0.25">
      <c r="A97" s="334"/>
      <c r="B97" s="334"/>
      <c r="C97" s="305" t="s">
        <v>28</v>
      </c>
      <c r="D97" s="340"/>
      <c r="E97" s="340"/>
      <c r="F97" s="324"/>
      <c r="G97" s="340"/>
      <c r="H97" s="340"/>
      <c r="I97" s="340"/>
      <c r="J97" s="340"/>
      <c r="K97" s="340"/>
      <c r="L97" s="339">
        <f t="shared" si="25"/>
        <v>0</v>
      </c>
      <c r="M97" s="339">
        <f t="shared" si="25"/>
        <v>0</v>
      </c>
      <c r="N97" s="339">
        <f t="shared" si="26"/>
        <v>0</v>
      </c>
      <c r="O97" s="334"/>
    </row>
    <row r="98" spans="1:15" s="160" customFormat="1" ht="12" hidden="1" customHeight="1" outlineLevel="1" x14ac:dyDescent="0.25">
      <c r="A98" s="334"/>
      <c r="B98" s="334"/>
      <c r="C98" s="305" t="s">
        <v>70</v>
      </c>
      <c r="D98" s="340"/>
      <c r="E98" s="340"/>
      <c r="F98" s="324"/>
      <c r="G98" s="340"/>
      <c r="H98" s="340"/>
      <c r="I98" s="340"/>
      <c r="J98" s="340"/>
      <c r="K98" s="340"/>
      <c r="L98" s="339">
        <f t="shared" si="25"/>
        <v>0</v>
      </c>
      <c r="M98" s="339">
        <f t="shared" si="25"/>
        <v>0</v>
      </c>
      <c r="N98" s="339">
        <f t="shared" si="26"/>
        <v>0</v>
      </c>
      <c r="O98" s="334"/>
    </row>
    <row r="99" spans="1:15" s="160" customFormat="1" ht="12" hidden="1" customHeight="1" outlineLevel="1" x14ac:dyDescent="0.25">
      <c r="A99" s="334"/>
      <c r="B99" s="334"/>
      <c r="C99" s="305" t="s">
        <v>30</v>
      </c>
      <c r="D99" s="340"/>
      <c r="E99" s="340"/>
      <c r="F99" s="324"/>
      <c r="G99" s="340"/>
      <c r="H99" s="340"/>
      <c r="I99" s="340"/>
      <c r="J99" s="340"/>
      <c r="K99" s="340"/>
      <c r="L99" s="339">
        <f t="shared" si="25"/>
        <v>0</v>
      </c>
      <c r="M99" s="339">
        <f t="shared" si="25"/>
        <v>0</v>
      </c>
      <c r="N99" s="339">
        <f t="shared" si="26"/>
        <v>0</v>
      </c>
      <c r="O99" s="334"/>
    </row>
    <row r="100" spans="1:15" s="160" customFormat="1" ht="12" hidden="1" customHeight="1" outlineLevel="1" x14ac:dyDescent="0.25">
      <c r="A100" s="334"/>
      <c r="B100" s="334"/>
      <c r="C100" s="305" t="s">
        <v>296</v>
      </c>
      <c r="D100" s="340"/>
      <c r="E100" s="340"/>
      <c r="F100" s="324"/>
      <c r="G100" s="340"/>
      <c r="H100" s="340"/>
      <c r="I100" s="340"/>
      <c r="J100" s="340"/>
      <c r="K100" s="340"/>
      <c r="L100" s="339">
        <f t="shared" si="25"/>
        <v>0</v>
      </c>
      <c r="M100" s="339">
        <f t="shared" si="25"/>
        <v>0</v>
      </c>
      <c r="N100" s="339">
        <f t="shared" si="26"/>
        <v>0</v>
      </c>
      <c r="O100" s="334"/>
    </row>
    <row r="101" spans="1:15" s="160" customFormat="1" ht="12" hidden="1" customHeight="1" outlineLevel="1" x14ac:dyDescent="0.25">
      <c r="A101" s="334"/>
      <c r="B101" s="334"/>
      <c r="C101" s="305" t="s">
        <v>297</v>
      </c>
      <c r="D101" s="340"/>
      <c r="E101" s="340"/>
      <c r="F101" s="324"/>
      <c r="G101" s="340"/>
      <c r="H101" s="340"/>
      <c r="I101" s="340"/>
      <c r="J101" s="340"/>
      <c r="K101" s="340"/>
      <c r="L101" s="339">
        <f t="shared" ref="L101:M164" si="27">SUM(J101,H101,F101,D101)</f>
        <v>0</v>
      </c>
      <c r="M101" s="339">
        <f t="shared" si="27"/>
        <v>0</v>
      </c>
      <c r="N101" s="339">
        <f t="shared" si="26"/>
        <v>0</v>
      </c>
      <c r="O101" s="334"/>
    </row>
    <row r="102" spans="1:15" s="160" customFormat="1" ht="12" hidden="1" customHeight="1" outlineLevel="1" x14ac:dyDescent="0.25">
      <c r="A102" s="334"/>
      <c r="B102" s="334"/>
      <c r="C102" s="305" t="s">
        <v>298</v>
      </c>
      <c r="D102" s="340"/>
      <c r="E102" s="340"/>
      <c r="F102" s="324"/>
      <c r="G102" s="340"/>
      <c r="H102" s="340"/>
      <c r="I102" s="340"/>
      <c r="J102" s="340"/>
      <c r="K102" s="340"/>
      <c r="L102" s="339">
        <f t="shared" si="27"/>
        <v>0</v>
      </c>
      <c r="M102" s="339">
        <f t="shared" si="27"/>
        <v>0</v>
      </c>
      <c r="N102" s="339">
        <f t="shared" si="26"/>
        <v>0</v>
      </c>
      <c r="O102" s="334"/>
    </row>
    <row r="103" spans="1:15" s="160" customFormat="1" ht="12" hidden="1" customHeight="1" outlineLevel="1" x14ac:dyDescent="0.25">
      <c r="A103" s="334"/>
      <c r="B103" s="334"/>
      <c r="C103" s="305" t="s">
        <v>299</v>
      </c>
      <c r="D103" s="340"/>
      <c r="E103" s="340"/>
      <c r="F103" s="324"/>
      <c r="G103" s="340"/>
      <c r="H103" s="340"/>
      <c r="I103" s="340"/>
      <c r="J103" s="340"/>
      <c r="K103" s="340"/>
      <c r="L103" s="339">
        <f t="shared" si="27"/>
        <v>0</v>
      </c>
      <c r="M103" s="339">
        <f t="shared" si="27"/>
        <v>0</v>
      </c>
      <c r="N103" s="339">
        <f t="shared" si="26"/>
        <v>0</v>
      </c>
      <c r="O103" s="334"/>
    </row>
    <row r="104" spans="1:15" s="160" customFormat="1" ht="12" hidden="1" customHeight="1" outlineLevel="1" x14ac:dyDescent="0.25">
      <c r="A104" s="334"/>
      <c r="B104" s="334"/>
      <c r="C104" s="305" t="s">
        <v>217</v>
      </c>
      <c r="D104" s="340"/>
      <c r="E104" s="340"/>
      <c r="F104" s="324"/>
      <c r="G104" s="340"/>
      <c r="H104" s="340"/>
      <c r="I104" s="340"/>
      <c r="J104" s="340"/>
      <c r="K104" s="340"/>
      <c r="L104" s="339">
        <f t="shared" si="27"/>
        <v>0</v>
      </c>
      <c r="M104" s="339">
        <f t="shared" si="27"/>
        <v>0</v>
      </c>
      <c r="N104" s="339">
        <f t="shared" si="26"/>
        <v>0</v>
      </c>
      <c r="O104" s="334"/>
    </row>
    <row r="105" spans="1:15" s="160" customFormat="1" ht="12" hidden="1" customHeight="1" outlineLevel="1" x14ac:dyDescent="0.25">
      <c r="A105" s="334"/>
      <c r="B105" s="334"/>
      <c r="C105" s="305" t="s">
        <v>181</v>
      </c>
      <c r="D105" s="340"/>
      <c r="E105" s="340"/>
      <c r="F105" s="324"/>
      <c r="G105" s="340"/>
      <c r="H105" s="340"/>
      <c r="I105" s="340"/>
      <c r="J105" s="340"/>
      <c r="K105" s="340"/>
      <c r="L105" s="339">
        <f t="shared" si="27"/>
        <v>0</v>
      </c>
      <c r="M105" s="339">
        <f t="shared" si="27"/>
        <v>0</v>
      </c>
      <c r="N105" s="339">
        <f t="shared" si="26"/>
        <v>0</v>
      </c>
      <c r="O105" s="334"/>
    </row>
    <row r="106" spans="1:15" s="160" customFormat="1" ht="12" hidden="1" customHeight="1" outlineLevel="1" x14ac:dyDescent="0.25">
      <c r="A106" s="334"/>
      <c r="B106" s="334"/>
      <c r="C106" s="305" t="s">
        <v>29</v>
      </c>
      <c r="D106" s="340"/>
      <c r="E106" s="340"/>
      <c r="F106" s="324"/>
      <c r="G106" s="340"/>
      <c r="H106" s="340"/>
      <c r="I106" s="340"/>
      <c r="J106" s="340"/>
      <c r="K106" s="340"/>
      <c r="L106" s="339">
        <f t="shared" si="27"/>
        <v>0</v>
      </c>
      <c r="M106" s="339">
        <f t="shared" si="27"/>
        <v>0</v>
      </c>
      <c r="N106" s="339">
        <f t="shared" si="26"/>
        <v>0</v>
      </c>
      <c r="O106" s="334"/>
    </row>
    <row r="107" spans="1:15" s="160" customFormat="1" ht="12" hidden="1" customHeight="1" outlineLevel="1" x14ac:dyDescent="0.25">
      <c r="A107" s="334"/>
      <c r="B107" s="334"/>
      <c r="C107" s="305" t="s">
        <v>183</v>
      </c>
      <c r="D107" s="340"/>
      <c r="E107" s="340"/>
      <c r="F107" s="324"/>
      <c r="G107" s="340"/>
      <c r="H107" s="340"/>
      <c r="I107" s="340"/>
      <c r="J107" s="340"/>
      <c r="K107" s="340"/>
      <c r="L107" s="339">
        <f t="shared" si="27"/>
        <v>0</v>
      </c>
      <c r="M107" s="339">
        <f t="shared" si="27"/>
        <v>0</v>
      </c>
      <c r="N107" s="339">
        <f t="shared" si="26"/>
        <v>0</v>
      </c>
      <c r="O107" s="334"/>
    </row>
    <row r="108" spans="1:15" s="160" customFormat="1" ht="12" hidden="1" customHeight="1" outlineLevel="1" x14ac:dyDescent="0.25">
      <c r="A108" s="334"/>
      <c r="B108" s="334"/>
      <c r="C108" s="305" t="s">
        <v>305</v>
      </c>
      <c r="D108" s="340"/>
      <c r="E108" s="340"/>
      <c r="F108" s="324"/>
      <c r="G108" s="340"/>
      <c r="H108" s="340"/>
      <c r="I108" s="340"/>
      <c r="J108" s="340"/>
      <c r="K108" s="340"/>
      <c r="L108" s="339">
        <f t="shared" si="27"/>
        <v>0</v>
      </c>
      <c r="M108" s="339">
        <f t="shared" si="27"/>
        <v>0</v>
      </c>
      <c r="N108" s="339">
        <f t="shared" si="26"/>
        <v>0</v>
      </c>
      <c r="O108" s="334"/>
    </row>
    <row r="109" spans="1:15" s="160" customFormat="1" ht="12" hidden="1" customHeight="1" outlineLevel="1" x14ac:dyDescent="0.25">
      <c r="A109" s="334"/>
      <c r="B109" s="334"/>
      <c r="C109" s="305" t="s">
        <v>306</v>
      </c>
      <c r="D109" s="340"/>
      <c r="E109" s="340"/>
      <c r="F109" s="324"/>
      <c r="G109" s="340"/>
      <c r="H109" s="340"/>
      <c r="I109" s="340"/>
      <c r="J109" s="340"/>
      <c r="K109" s="340"/>
      <c r="L109" s="339">
        <f t="shared" si="27"/>
        <v>0</v>
      </c>
      <c r="M109" s="339">
        <f t="shared" si="27"/>
        <v>0</v>
      </c>
      <c r="N109" s="339">
        <f t="shared" si="26"/>
        <v>0</v>
      </c>
      <c r="O109" s="334"/>
    </row>
    <row r="110" spans="1:15" s="160" customFormat="1" ht="12" hidden="1" customHeight="1" outlineLevel="1" x14ac:dyDescent="0.25">
      <c r="A110" s="334"/>
      <c r="B110" s="334"/>
      <c r="C110" s="305" t="s">
        <v>184</v>
      </c>
      <c r="D110" s="340"/>
      <c r="E110" s="340"/>
      <c r="F110" s="324"/>
      <c r="G110" s="340"/>
      <c r="H110" s="340"/>
      <c r="I110" s="340"/>
      <c r="J110" s="340"/>
      <c r="K110" s="340"/>
      <c r="L110" s="339">
        <f t="shared" si="27"/>
        <v>0</v>
      </c>
      <c r="M110" s="339">
        <f t="shared" si="27"/>
        <v>0</v>
      </c>
      <c r="N110" s="339">
        <f t="shared" si="26"/>
        <v>0</v>
      </c>
      <c r="O110" s="334"/>
    </row>
    <row r="111" spans="1:15" s="160" customFormat="1" ht="12" hidden="1" customHeight="1" outlineLevel="1" x14ac:dyDescent="0.25">
      <c r="A111" s="334"/>
      <c r="B111" s="334"/>
      <c r="C111" s="305" t="s">
        <v>73</v>
      </c>
      <c r="D111" s="340"/>
      <c r="E111" s="340"/>
      <c r="F111" s="324"/>
      <c r="G111" s="340"/>
      <c r="H111" s="340"/>
      <c r="I111" s="340"/>
      <c r="J111" s="340"/>
      <c r="K111" s="340"/>
      <c r="L111" s="339">
        <f t="shared" si="27"/>
        <v>0</v>
      </c>
      <c r="M111" s="339">
        <f t="shared" si="27"/>
        <v>0</v>
      </c>
      <c r="N111" s="339">
        <f t="shared" si="26"/>
        <v>0</v>
      </c>
      <c r="O111" s="334"/>
    </row>
    <row r="112" spans="1:15" s="160" customFormat="1" ht="12" hidden="1" customHeight="1" outlineLevel="1" x14ac:dyDescent="0.25">
      <c r="A112" s="334"/>
      <c r="B112" s="334"/>
      <c r="C112" s="305" t="s">
        <v>74</v>
      </c>
      <c r="D112" s="340"/>
      <c r="E112" s="340"/>
      <c r="F112" s="324"/>
      <c r="G112" s="340"/>
      <c r="H112" s="340"/>
      <c r="I112" s="340"/>
      <c r="J112" s="340"/>
      <c r="K112" s="340"/>
      <c r="L112" s="339">
        <f t="shared" si="27"/>
        <v>0</v>
      </c>
      <c r="M112" s="339">
        <f t="shared" si="27"/>
        <v>0</v>
      </c>
      <c r="N112" s="339">
        <f t="shared" si="26"/>
        <v>0</v>
      </c>
      <c r="O112" s="334"/>
    </row>
    <row r="113" spans="1:15" s="160" customFormat="1" ht="12" hidden="1" customHeight="1" outlineLevel="1" x14ac:dyDescent="0.25">
      <c r="A113" s="334"/>
      <c r="B113" s="334"/>
      <c r="C113" s="305" t="s">
        <v>75</v>
      </c>
      <c r="D113" s="340"/>
      <c r="E113" s="340"/>
      <c r="F113" s="324"/>
      <c r="G113" s="340"/>
      <c r="H113" s="340"/>
      <c r="I113" s="340"/>
      <c r="J113" s="340"/>
      <c r="K113" s="340"/>
      <c r="L113" s="339">
        <f t="shared" si="27"/>
        <v>0</v>
      </c>
      <c r="M113" s="339">
        <f t="shared" si="27"/>
        <v>0</v>
      </c>
      <c r="N113" s="339">
        <f t="shared" si="26"/>
        <v>0</v>
      </c>
      <c r="O113" s="334"/>
    </row>
    <row r="114" spans="1:15" s="160" customFormat="1" ht="12" customHeight="1" collapsed="1" x14ac:dyDescent="0.25">
      <c r="A114" s="334"/>
      <c r="B114" s="334"/>
      <c r="C114" s="324" t="s">
        <v>55</v>
      </c>
      <c r="D114" s="324">
        <v>0</v>
      </c>
      <c r="E114" s="324">
        <v>0</v>
      </c>
      <c r="F114" s="324">
        <v>0</v>
      </c>
      <c r="G114" s="324">
        <v>0</v>
      </c>
      <c r="H114" s="324">
        <v>0</v>
      </c>
      <c r="I114" s="324">
        <v>0</v>
      </c>
      <c r="J114" s="324">
        <v>0</v>
      </c>
      <c r="K114" s="324">
        <v>0</v>
      </c>
      <c r="L114" s="339">
        <f t="shared" si="27"/>
        <v>0</v>
      </c>
      <c r="M114" s="339">
        <f t="shared" si="27"/>
        <v>0</v>
      </c>
      <c r="N114" s="339">
        <f t="shared" si="26"/>
        <v>0</v>
      </c>
      <c r="O114" s="334"/>
    </row>
    <row r="115" spans="1:15" s="160" customFormat="1" ht="12" hidden="1" customHeight="1" outlineLevel="1" x14ac:dyDescent="0.25">
      <c r="A115" s="334"/>
      <c r="B115" s="334"/>
      <c r="C115" s="305" t="s">
        <v>169</v>
      </c>
      <c r="D115" s="340"/>
      <c r="E115" s="340"/>
      <c r="F115" s="324">
        <f t="shared" ref="F115:F142" si="28">SUM(F116:F143)</f>
        <v>145458425562</v>
      </c>
      <c r="G115" s="340"/>
      <c r="H115" s="340"/>
      <c r="I115" s="340"/>
      <c r="J115" s="340"/>
      <c r="K115" s="340"/>
      <c r="L115" s="339">
        <f t="shared" si="27"/>
        <v>145458425562</v>
      </c>
      <c r="M115" s="339">
        <f t="shared" si="27"/>
        <v>0</v>
      </c>
      <c r="N115" s="339">
        <f t="shared" si="26"/>
        <v>145458425562</v>
      </c>
      <c r="O115" s="334"/>
    </row>
    <row r="116" spans="1:15" s="160" customFormat="1" ht="12" hidden="1" customHeight="1" outlineLevel="1" x14ac:dyDescent="0.25">
      <c r="A116" s="334"/>
      <c r="B116" s="334"/>
      <c r="C116" s="305" t="s">
        <v>14</v>
      </c>
      <c r="D116" s="340"/>
      <c r="E116" s="340"/>
      <c r="F116" s="324">
        <f t="shared" si="28"/>
        <v>72729212823</v>
      </c>
      <c r="G116" s="340"/>
      <c r="H116" s="340"/>
      <c r="I116" s="340"/>
      <c r="J116" s="340"/>
      <c r="K116" s="340"/>
      <c r="L116" s="339">
        <f t="shared" si="27"/>
        <v>72729212823</v>
      </c>
      <c r="M116" s="339">
        <f t="shared" si="27"/>
        <v>0</v>
      </c>
      <c r="N116" s="339">
        <f t="shared" si="26"/>
        <v>72729212823</v>
      </c>
      <c r="O116" s="334"/>
    </row>
    <row r="117" spans="1:15" s="160" customFormat="1" ht="12" hidden="1" customHeight="1" outlineLevel="1" x14ac:dyDescent="0.25">
      <c r="A117" s="334"/>
      <c r="B117" s="334"/>
      <c r="C117" s="305" t="s">
        <v>17</v>
      </c>
      <c r="D117" s="340"/>
      <c r="E117" s="340"/>
      <c r="F117" s="324">
        <f t="shared" si="28"/>
        <v>36364606420</v>
      </c>
      <c r="G117" s="340"/>
      <c r="H117" s="340"/>
      <c r="I117" s="340"/>
      <c r="J117" s="340"/>
      <c r="K117" s="340"/>
      <c r="L117" s="339">
        <f t="shared" si="27"/>
        <v>36364606420</v>
      </c>
      <c r="M117" s="339">
        <f t="shared" si="27"/>
        <v>0</v>
      </c>
      <c r="N117" s="339">
        <f t="shared" si="26"/>
        <v>36364606420</v>
      </c>
      <c r="O117" s="334"/>
    </row>
    <row r="118" spans="1:15" s="160" customFormat="1" ht="12" hidden="1" customHeight="1" outlineLevel="1" x14ac:dyDescent="0.25">
      <c r="A118" s="334"/>
      <c r="B118" s="334"/>
      <c r="C118" s="305" t="s">
        <v>19</v>
      </c>
      <c r="D118" s="340"/>
      <c r="E118" s="340"/>
      <c r="F118" s="324">
        <f t="shared" si="28"/>
        <v>18182303216</v>
      </c>
      <c r="G118" s="340"/>
      <c r="H118" s="340"/>
      <c r="I118" s="340"/>
      <c r="J118" s="340"/>
      <c r="K118" s="340"/>
      <c r="L118" s="339">
        <f t="shared" si="27"/>
        <v>18182303216</v>
      </c>
      <c r="M118" s="339">
        <f t="shared" si="27"/>
        <v>0</v>
      </c>
      <c r="N118" s="339">
        <f t="shared" si="26"/>
        <v>18182303216</v>
      </c>
      <c r="O118" s="334"/>
    </row>
    <row r="119" spans="1:15" s="160" customFormat="1" ht="12" hidden="1" customHeight="1" outlineLevel="1" x14ac:dyDescent="0.25">
      <c r="A119" s="334"/>
      <c r="B119" s="334"/>
      <c r="C119" s="305" t="s">
        <v>294</v>
      </c>
      <c r="D119" s="340"/>
      <c r="E119" s="340"/>
      <c r="F119" s="324">
        <f t="shared" si="28"/>
        <v>9091151608</v>
      </c>
      <c r="G119" s="340"/>
      <c r="H119" s="340"/>
      <c r="I119" s="340"/>
      <c r="J119" s="340"/>
      <c r="K119" s="340"/>
      <c r="L119" s="339">
        <f t="shared" si="27"/>
        <v>9091151608</v>
      </c>
      <c r="M119" s="339">
        <f t="shared" si="27"/>
        <v>0</v>
      </c>
      <c r="N119" s="339">
        <f t="shared" si="26"/>
        <v>9091151608</v>
      </c>
      <c r="O119" s="334"/>
    </row>
    <row r="120" spans="1:15" s="160" customFormat="1" ht="12" hidden="1" customHeight="1" outlineLevel="1" x14ac:dyDescent="0.25">
      <c r="A120" s="334"/>
      <c r="B120" s="334"/>
      <c r="C120" s="305" t="s">
        <v>176</v>
      </c>
      <c r="D120" s="340"/>
      <c r="E120" s="340"/>
      <c r="F120" s="324">
        <f t="shared" si="28"/>
        <v>4545575804</v>
      </c>
      <c r="G120" s="340"/>
      <c r="H120" s="340"/>
      <c r="I120" s="340"/>
      <c r="J120" s="340"/>
      <c r="K120" s="340"/>
      <c r="L120" s="339">
        <f t="shared" si="27"/>
        <v>4545575804</v>
      </c>
      <c r="M120" s="339">
        <f t="shared" si="27"/>
        <v>0</v>
      </c>
      <c r="N120" s="339">
        <f t="shared" si="26"/>
        <v>4545575804</v>
      </c>
      <c r="O120" s="334"/>
    </row>
    <row r="121" spans="1:15" s="160" customFormat="1" ht="12" hidden="1" customHeight="1" outlineLevel="1" x14ac:dyDescent="0.25">
      <c r="A121" s="334"/>
      <c r="B121" s="334"/>
      <c r="C121" s="305" t="s">
        <v>177</v>
      </c>
      <c r="D121" s="340"/>
      <c r="E121" s="340"/>
      <c r="F121" s="324">
        <f t="shared" si="28"/>
        <v>2272787902</v>
      </c>
      <c r="G121" s="340"/>
      <c r="H121" s="340"/>
      <c r="I121" s="340"/>
      <c r="J121" s="340"/>
      <c r="K121" s="340"/>
      <c r="L121" s="339">
        <f t="shared" si="27"/>
        <v>2272787902</v>
      </c>
      <c r="M121" s="339">
        <f t="shared" si="27"/>
        <v>0</v>
      </c>
      <c r="N121" s="339">
        <f t="shared" si="26"/>
        <v>2272787902</v>
      </c>
      <c r="O121" s="334"/>
    </row>
    <row r="122" spans="1:15" s="160" customFormat="1" ht="12" hidden="1" customHeight="1" outlineLevel="1" x14ac:dyDescent="0.25">
      <c r="A122" s="334"/>
      <c r="B122" s="334"/>
      <c r="C122" s="305" t="s">
        <v>23</v>
      </c>
      <c r="D122" s="340"/>
      <c r="E122" s="340"/>
      <c r="F122" s="324">
        <f t="shared" si="28"/>
        <v>1136394147</v>
      </c>
      <c r="G122" s="340"/>
      <c r="H122" s="340"/>
      <c r="I122" s="340"/>
      <c r="J122" s="340"/>
      <c r="K122" s="340"/>
      <c r="L122" s="339">
        <f t="shared" si="27"/>
        <v>1136394147</v>
      </c>
      <c r="M122" s="339">
        <f t="shared" si="27"/>
        <v>0</v>
      </c>
      <c r="N122" s="339">
        <f t="shared" si="26"/>
        <v>1136394147</v>
      </c>
      <c r="O122" s="334"/>
    </row>
    <row r="123" spans="1:15" s="160" customFormat="1" ht="12" hidden="1" customHeight="1" outlineLevel="1" x14ac:dyDescent="0.25">
      <c r="A123" s="334"/>
      <c r="B123" s="334"/>
      <c r="C123" s="305" t="s">
        <v>26</v>
      </c>
      <c r="D123" s="340"/>
      <c r="E123" s="340"/>
      <c r="F123" s="324">
        <f t="shared" si="28"/>
        <v>568197082</v>
      </c>
      <c r="G123" s="340"/>
      <c r="H123" s="340"/>
      <c r="I123" s="340"/>
      <c r="J123" s="340"/>
      <c r="K123" s="340"/>
      <c r="L123" s="339">
        <f t="shared" si="27"/>
        <v>568197082</v>
      </c>
      <c r="M123" s="339">
        <f t="shared" si="27"/>
        <v>0</v>
      </c>
      <c r="N123" s="339">
        <f t="shared" si="26"/>
        <v>568197082</v>
      </c>
      <c r="O123" s="334"/>
    </row>
    <row r="124" spans="1:15" s="160" customFormat="1" ht="12" hidden="1" customHeight="1" outlineLevel="1" x14ac:dyDescent="0.25">
      <c r="A124" s="334"/>
      <c r="B124" s="334"/>
      <c r="C124" s="305" t="s">
        <v>179</v>
      </c>
      <c r="D124" s="340"/>
      <c r="E124" s="340"/>
      <c r="F124" s="324">
        <f t="shared" si="28"/>
        <v>284098541</v>
      </c>
      <c r="G124" s="340"/>
      <c r="H124" s="340"/>
      <c r="I124" s="340"/>
      <c r="J124" s="340"/>
      <c r="K124" s="340"/>
      <c r="L124" s="339">
        <f t="shared" si="27"/>
        <v>284098541</v>
      </c>
      <c r="M124" s="339">
        <f t="shared" si="27"/>
        <v>0</v>
      </c>
      <c r="N124" s="339">
        <f t="shared" si="26"/>
        <v>284098541</v>
      </c>
      <c r="O124" s="334"/>
    </row>
    <row r="125" spans="1:15" s="160" customFormat="1" ht="12" hidden="1" customHeight="1" outlineLevel="1" x14ac:dyDescent="0.25">
      <c r="A125" s="334"/>
      <c r="B125" s="334"/>
      <c r="C125" s="305" t="s">
        <v>180</v>
      </c>
      <c r="D125" s="340"/>
      <c r="E125" s="340"/>
      <c r="F125" s="324">
        <f t="shared" si="28"/>
        <v>142049280</v>
      </c>
      <c r="G125" s="340"/>
      <c r="H125" s="340"/>
      <c r="I125" s="340"/>
      <c r="J125" s="340"/>
      <c r="K125" s="340"/>
      <c r="L125" s="339">
        <f t="shared" si="27"/>
        <v>142049280</v>
      </c>
      <c r="M125" s="339">
        <f t="shared" si="27"/>
        <v>0</v>
      </c>
      <c r="N125" s="339">
        <f t="shared" si="26"/>
        <v>142049280</v>
      </c>
      <c r="O125" s="334"/>
    </row>
    <row r="126" spans="1:15" s="160" customFormat="1" ht="12" hidden="1" customHeight="1" outlineLevel="1" x14ac:dyDescent="0.25">
      <c r="A126" s="334"/>
      <c r="B126" s="334"/>
      <c r="C126" s="305" t="s">
        <v>28</v>
      </c>
      <c r="D126" s="340"/>
      <c r="E126" s="340"/>
      <c r="F126" s="324">
        <f t="shared" si="28"/>
        <v>71024640</v>
      </c>
      <c r="G126" s="340"/>
      <c r="H126" s="340"/>
      <c r="I126" s="340"/>
      <c r="J126" s="340"/>
      <c r="K126" s="340"/>
      <c r="L126" s="339">
        <f t="shared" si="27"/>
        <v>71024640</v>
      </c>
      <c r="M126" s="339">
        <f t="shared" si="27"/>
        <v>0</v>
      </c>
      <c r="N126" s="339">
        <f t="shared" si="26"/>
        <v>71024640</v>
      </c>
      <c r="O126" s="334"/>
    </row>
    <row r="127" spans="1:15" s="160" customFormat="1" ht="12" hidden="1" customHeight="1" outlineLevel="1" x14ac:dyDescent="0.25">
      <c r="A127" s="334"/>
      <c r="B127" s="334"/>
      <c r="C127" s="305" t="s">
        <v>70</v>
      </c>
      <c r="D127" s="340"/>
      <c r="E127" s="340"/>
      <c r="F127" s="324">
        <f t="shared" si="28"/>
        <v>35512320</v>
      </c>
      <c r="G127" s="340"/>
      <c r="H127" s="340"/>
      <c r="I127" s="340"/>
      <c r="J127" s="340"/>
      <c r="K127" s="340"/>
      <c r="L127" s="339">
        <f t="shared" si="27"/>
        <v>35512320</v>
      </c>
      <c r="M127" s="339">
        <f t="shared" si="27"/>
        <v>0</v>
      </c>
      <c r="N127" s="339">
        <f t="shared" si="26"/>
        <v>35512320</v>
      </c>
      <c r="O127" s="334"/>
    </row>
    <row r="128" spans="1:15" s="160" customFormat="1" ht="12" hidden="1" customHeight="1" outlineLevel="1" x14ac:dyDescent="0.25">
      <c r="A128" s="334"/>
      <c r="B128" s="334"/>
      <c r="C128" s="305" t="s">
        <v>30</v>
      </c>
      <c r="D128" s="340"/>
      <c r="E128" s="340"/>
      <c r="F128" s="324">
        <f t="shared" si="28"/>
        <v>17756160</v>
      </c>
      <c r="G128" s="340"/>
      <c r="H128" s="340"/>
      <c r="I128" s="340"/>
      <c r="J128" s="340"/>
      <c r="K128" s="340"/>
      <c r="L128" s="339">
        <f t="shared" si="27"/>
        <v>17756160</v>
      </c>
      <c r="M128" s="339">
        <f t="shared" si="27"/>
        <v>0</v>
      </c>
      <c r="N128" s="339">
        <f t="shared" si="26"/>
        <v>17756160</v>
      </c>
      <c r="O128" s="334"/>
    </row>
    <row r="129" spans="1:15" s="160" customFormat="1" ht="12" hidden="1" customHeight="1" outlineLevel="1" x14ac:dyDescent="0.25">
      <c r="A129" s="334"/>
      <c r="B129" s="334"/>
      <c r="C129" s="305" t="s">
        <v>296</v>
      </c>
      <c r="D129" s="340"/>
      <c r="E129" s="340"/>
      <c r="F129" s="324">
        <f t="shared" si="28"/>
        <v>8878080</v>
      </c>
      <c r="G129" s="340"/>
      <c r="H129" s="340"/>
      <c r="I129" s="340"/>
      <c r="J129" s="340"/>
      <c r="K129" s="340"/>
      <c r="L129" s="339">
        <f t="shared" si="27"/>
        <v>8878080</v>
      </c>
      <c r="M129" s="339">
        <f t="shared" si="27"/>
        <v>0</v>
      </c>
      <c r="N129" s="339">
        <f t="shared" si="26"/>
        <v>8878080</v>
      </c>
      <c r="O129" s="334"/>
    </row>
    <row r="130" spans="1:15" s="160" customFormat="1" ht="12" hidden="1" customHeight="1" outlineLevel="1" x14ac:dyDescent="0.25">
      <c r="A130" s="334"/>
      <c r="B130" s="334"/>
      <c r="C130" s="305" t="s">
        <v>297</v>
      </c>
      <c r="D130" s="340"/>
      <c r="E130" s="340"/>
      <c r="F130" s="324">
        <f t="shared" si="28"/>
        <v>4439040</v>
      </c>
      <c r="G130" s="340"/>
      <c r="H130" s="340"/>
      <c r="I130" s="340"/>
      <c r="J130" s="340"/>
      <c r="K130" s="340"/>
      <c r="L130" s="339">
        <f t="shared" si="27"/>
        <v>4439040</v>
      </c>
      <c r="M130" s="339">
        <f t="shared" si="27"/>
        <v>0</v>
      </c>
      <c r="N130" s="339">
        <f t="shared" si="26"/>
        <v>4439040</v>
      </c>
      <c r="O130" s="334"/>
    </row>
    <row r="131" spans="1:15" s="160" customFormat="1" ht="12" hidden="1" customHeight="1" outlineLevel="1" x14ac:dyDescent="0.25">
      <c r="A131" s="334"/>
      <c r="B131" s="334"/>
      <c r="C131" s="305" t="s">
        <v>298</v>
      </c>
      <c r="D131" s="340"/>
      <c r="E131" s="340"/>
      <c r="F131" s="324">
        <f t="shared" si="28"/>
        <v>2219520</v>
      </c>
      <c r="G131" s="340"/>
      <c r="H131" s="340"/>
      <c r="I131" s="340"/>
      <c r="J131" s="340"/>
      <c r="K131" s="340"/>
      <c r="L131" s="339">
        <f t="shared" si="27"/>
        <v>2219520</v>
      </c>
      <c r="M131" s="339">
        <f t="shared" si="27"/>
        <v>0</v>
      </c>
      <c r="N131" s="339">
        <f t="shared" si="26"/>
        <v>2219520</v>
      </c>
      <c r="O131" s="334"/>
    </row>
    <row r="132" spans="1:15" s="160" customFormat="1" ht="12" hidden="1" customHeight="1" outlineLevel="1" x14ac:dyDescent="0.25">
      <c r="A132" s="334"/>
      <c r="B132" s="334"/>
      <c r="C132" s="305" t="s">
        <v>299</v>
      </c>
      <c r="D132" s="340"/>
      <c r="E132" s="340"/>
      <c r="F132" s="324">
        <f t="shared" si="28"/>
        <v>1109760</v>
      </c>
      <c r="G132" s="340"/>
      <c r="H132" s="340"/>
      <c r="I132" s="340"/>
      <c r="J132" s="340"/>
      <c r="K132" s="340"/>
      <c r="L132" s="339">
        <f t="shared" si="27"/>
        <v>1109760</v>
      </c>
      <c r="M132" s="339">
        <f t="shared" si="27"/>
        <v>0</v>
      </c>
      <c r="N132" s="339">
        <f t="shared" si="26"/>
        <v>1109760</v>
      </c>
      <c r="O132" s="334"/>
    </row>
    <row r="133" spans="1:15" s="160" customFormat="1" ht="12" hidden="1" customHeight="1" outlineLevel="1" x14ac:dyDescent="0.25">
      <c r="A133" s="334"/>
      <c r="B133" s="334"/>
      <c r="C133" s="305" t="s">
        <v>217</v>
      </c>
      <c r="D133" s="340"/>
      <c r="E133" s="340"/>
      <c r="F133" s="324">
        <f t="shared" si="28"/>
        <v>554880</v>
      </c>
      <c r="G133" s="340"/>
      <c r="H133" s="340"/>
      <c r="I133" s="340"/>
      <c r="J133" s="340"/>
      <c r="K133" s="340"/>
      <c r="L133" s="339">
        <f t="shared" si="27"/>
        <v>554880</v>
      </c>
      <c r="M133" s="339">
        <f t="shared" si="27"/>
        <v>0</v>
      </c>
      <c r="N133" s="339">
        <f t="shared" si="26"/>
        <v>554880</v>
      </c>
      <c r="O133" s="334"/>
    </row>
    <row r="134" spans="1:15" s="160" customFormat="1" ht="12" hidden="1" customHeight="1" outlineLevel="1" x14ac:dyDescent="0.25">
      <c r="A134" s="334"/>
      <c r="B134" s="334"/>
      <c r="C134" s="305" t="s">
        <v>181</v>
      </c>
      <c r="D134" s="340"/>
      <c r="E134" s="340"/>
      <c r="F134" s="324">
        <f t="shared" si="28"/>
        <v>277440</v>
      </c>
      <c r="G134" s="340"/>
      <c r="H134" s="340"/>
      <c r="I134" s="340"/>
      <c r="J134" s="340"/>
      <c r="K134" s="340"/>
      <c r="L134" s="339">
        <f t="shared" si="27"/>
        <v>277440</v>
      </c>
      <c r="M134" s="339">
        <f t="shared" si="27"/>
        <v>0</v>
      </c>
      <c r="N134" s="339">
        <f t="shared" si="26"/>
        <v>277440</v>
      </c>
      <c r="O134" s="334"/>
    </row>
    <row r="135" spans="1:15" s="160" customFormat="1" ht="12" hidden="1" customHeight="1" outlineLevel="1" x14ac:dyDescent="0.25">
      <c r="A135" s="334"/>
      <c r="B135" s="334"/>
      <c r="C135" s="305" t="s">
        <v>29</v>
      </c>
      <c r="D135" s="340"/>
      <c r="E135" s="340"/>
      <c r="F135" s="324">
        <f t="shared" si="28"/>
        <v>138720</v>
      </c>
      <c r="G135" s="340"/>
      <c r="H135" s="340"/>
      <c r="I135" s="340"/>
      <c r="J135" s="340"/>
      <c r="K135" s="340"/>
      <c r="L135" s="339">
        <f t="shared" si="27"/>
        <v>138720</v>
      </c>
      <c r="M135" s="339">
        <f t="shared" si="27"/>
        <v>0</v>
      </c>
      <c r="N135" s="339">
        <f t="shared" si="26"/>
        <v>138720</v>
      </c>
      <c r="O135" s="334"/>
    </row>
    <row r="136" spans="1:15" s="160" customFormat="1" ht="12" hidden="1" customHeight="1" outlineLevel="1" x14ac:dyDescent="0.25">
      <c r="A136" s="334"/>
      <c r="B136" s="334"/>
      <c r="C136" s="305" t="s">
        <v>183</v>
      </c>
      <c r="D136" s="340"/>
      <c r="E136" s="340"/>
      <c r="F136" s="324">
        <f t="shared" si="28"/>
        <v>69360</v>
      </c>
      <c r="G136" s="340"/>
      <c r="H136" s="340"/>
      <c r="I136" s="340"/>
      <c r="J136" s="340"/>
      <c r="K136" s="340"/>
      <c r="L136" s="339">
        <f t="shared" si="27"/>
        <v>69360</v>
      </c>
      <c r="M136" s="339">
        <f t="shared" si="27"/>
        <v>0</v>
      </c>
      <c r="N136" s="339">
        <f t="shared" si="26"/>
        <v>69360</v>
      </c>
      <c r="O136" s="334"/>
    </row>
    <row r="137" spans="1:15" s="160" customFormat="1" ht="12" hidden="1" customHeight="1" outlineLevel="1" x14ac:dyDescent="0.25">
      <c r="A137" s="334"/>
      <c r="B137" s="334"/>
      <c r="C137" s="305" t="s">
        <v>305</v>
      </c>
      <c r="D137" s="340"/>
      <c r="E137" s="340"/>
      <c r="F137" s="324">
        <f t="shared" si="28"/>
        <v>34680</v>
      </c>
      <c r="G137" s="340"/>
      <c r="H137" s="340"/>
      <c r="I137" s="340"/>
      <c r="J137" s="340"/>
      <c r="K137" s="340"/>
      <c r="L137" s="339">
        <f t="shared" si="27"/>
        <v>34680</v>
      </c>
      <c r="M137" s="339">
        <f t="shared" si="27"/>
        <v>0</v>
      </c>
      <c r="N137" s="339">
        <f t="shared" si="26"/>
        <v>34680</v>
      </c>
      <c r="O137" s="334"/>
    </row>
    <row r="138" spans="1:15" s="160" customFormat="1" ht="12" hidden="1" customHeight="1" outlineLevel="1" x14ac:dyDescent="0.25">
      <c r="A138" s="334"/>
      <c r="B138" s="334"/>
      <c r="C138" s="305" t="s">
        <v>306</v>
      </c>
      <c r="D138" s="340"/>
      <c r="E138" s="340"/>
      <c r="F138" s="324">
        <f t="shared" si="28"/>
        <v>17340</v>
      </c>
      <c r="G138" s="340"/>
      <c r="H138" s="340"/>
      <c r="I138" s="340"/>
      <c r="J138" s="340"/>
      <c r="K138" s="340"/>
      <c r="L138" s="339">
        <f t="shared" si="27"/>
        <v>17340</v>
      </c>
      <c r="M138" s="339">
        <f t="shared" si="27"/>
        <v>0</v>
      </c>
      <c r="N138" s="339">
        <f t="shared" si="26"/>
        <v>17340</v>
      </c>
      <c r="O138" s="334"/>
    </row>
    <row r="139" spans="1:15" s="160" customFormat="1" ht="12" hidden="1" customHeight="1" outlineLevel="1" x14ac:dyDescent="0.25">
      <c r="A139" s="334"/>
      <c r="B139" s="334"/>
      <c r="C139" s="305" t="s">
        <v>184</v>
      </c>
      <c r="D139" s="340"/>
      <c r="E139" s="340"/>
      <c r="F139" s="324">
        <f t="shared" si="28"/>
        <v>8670</v>
      </c>
      <c r="G139" s="340"/>
      <c r="H139" s="340"/>
      <c r="I139" s="340"/>
      <c r="J139" s="340"/>
      <c r="K139" s="340"/>
      <c r="L139" s="339">
        <f t="shared" si="27"/>
        <v>8670</v>
      </c>
      <c r="M139" s="339">
        <f t="shared" si="27"/>
        <v>0</v>
      </c>
      <c r="N139" s="339">
        <f t="shared" si="26"/>
        <v>8670</v>
      </c>
      <c r="O139" s="334"/>
    </row>
    <row r="140" spans="1:15" s="160" customFormat="1" ht="12" hidden="1" customHeight="1" outlineLevel="1" x14ac:dyDescent="0.25">
      <c r="A140" s="334"/>
      <c r="B140" s="334"/>
      <c r="C140" s="305" t="s">
        <v>73</v>
      </c>
      <c r="D140" s="340"/>
      <c r="E140" s="340"/>
      <c r="F140" s="324">
        <f t="shared" si="28"/>
        <v>4335</v>
      </c>
      <c r="G140" s="340"/>
      <c r="H140" s="340"/>
      <c r="I140" s="340"/>
      <c r="J140" s="340"/>
      <c r="K140" s="340"/>
      <c r="L140" s="339">
        <f t="shared" si="27"/>
        <v>4335</v>
      </c>
      <c r="M140" s="339">
        <f t="shared" si="27"/>
        <v>0</v>
      </c>
      <c r="N140" s="339">
        <f t="shared" si="26"/>
        <v>4335</v>
      </c>
      <c r="O140" s="334"/>
    </row>
    <row r="141" spans="1:15" s="160" customFormat="1" ht="12" hidden="1" customHeight="1" outlineLevel="1" x14ac:dyDescent="0.25">
      <c r="A141" s="334"/>
      <c r="B141" s="334"/>
      <c r="C141" s="305" t="s">
        <v>74</v>
      </c>
      <c r="D141" s="340"/>
      <c r="E141" s="340"/>
      <c r="F141" s="324">
        <f t="shared" si="28"/>
        <v>2168</v>
      </c>
      <c r="G141" s="340"/>
      <c r="H141" s="340"/>
      <c r="I141" s="340"/>
      <c r="J141" s="340"/>
      <c r="K141" s="340"/>
      <c r="L141" s="339">
        <f t="shared" si="27"/>
        <v>2168</v>
      </c>
      <c r="M141" s="339">
        <f t="shared" si="27"/>
        <v>0</v>
      </c>
      <c r="N141" s="339">
        <f t="shared" si="26"/>
        <v>2168</v>
      </c>
      <c r="O141" s="334"/>
    </row>
    <row r="142" spans="1:15" s="160" customFormat="1" ht="12" hidden="1" customHeight="1" outlineLevel="1" x14ac:dyDescent="0.25">
      <c r="A142" s="334"/>
      <c r="B142" s="334"/>
      <c r="C142" s="305" t="s">
        <v>75</v>
      </c>
      <c r="D142" s="340"/>
      <c r="E142" s="340"/>
      <c r="F142" s="324">
        <f t="shared" si="28"/>
        <v>1084</v>
      </c>
      <c r="G142" s="340"/>
      <c r="H142" s="340"/>
      <c r="I142" s="340"/>
      <c r="J142" s="340"/>
      <c r="K142" s="340"/>
      <c r="L142" s="339">
        <f t="shared" si="27"/>
        <v>1084</v>
      </c>
      <c r="M142" s="339">
        <f t="shared" si="27"/>
        <v>0</v>
      </c>
      <c r="N142" s="339">
        <f t="shared" si="26"/>
        <v>1084</v>
      </c>
      <c r="O142" s="334"/>
    </row>
    <row r="143" spans="1:15" s="160" customFormat="1" ht="12" customHeight="1" collapsed="1" x14ac:dyDescent="0.25">
      <c r="A143" s="334"/>
      <c r="B143" s="334"/>
      <c r="C143" s="324" t="s">
        <v>4</v>
      </c>
      <c r="D143" s="324">
        <f>SUM(D144:D171)</f>
        <v>0</v>
      </c>
      <c r="E143" s="324">
        <f t="shared" ref="E143:K143" si="29">SUM(E144:E171)</f>
        <v>0</v>
      </c>
      <c r="F143" s="324">
        <f t="shared" si="29"/>
        <v>542</v>
      </c>
      <c r="G143" s="324">
        <f t="shared" si="29"/>
        <v>429</v>
      </c>
      <c r="H143" s="324">
        <f>SUM(H144:H171)</f>
        <v>186</v>
      </c>
      <c r="I143" s="324">
        <f t="shared" si="29"/>
        <v>54</v>
      </c>
      <c r="J143" s="324">
        <f t="shared" si="29"/>
        <v>0</v>
      </c>
      <c r="K143" s="324">
        <f t="shared" si="29"/>
        <v>0</v>
      </c>
      <c r="L143" s="339">
        <f t="shared" si="27"/>
        <v>728</v>
      </c>
      <c r="M143" s="339">
        <f t="shared" si="27"/>
        <v>483</v>
      </c>
      <c r="N143" s="339">
        <f t="shared" si="26"/>
        <v>1211</v>
      </c>
      <c r="O143" s="334"/>
    </row>
    <row r="144" spans="1:15" s="160" customFormat="1" ht="12" hidden="1" customHeight="1" outlineLevel="1" x14ac:dyDescent="0.25">
      <c r="A144" s="334"/>
      <c r="B144" s="334"/>
      <c r="C144" s="305" t="e">
        <f>[3]MUNICIPIOS!C179</f>
        <v>#REF!</v>
      </c>
      <c r="D144" s="340">
        <v>0</v>
      </c>
      <c r="E144" s="340">
        <v>0</v>
      </c>
      <c r="F144" s="340">
        <v>84</v>
      </c>
      <c r="G144" s="340">
        <v>1</v>
      </c>
      <c r="H144" s="340">
        <v>16</v>
      </c>
      <c r="I144" s="340">
        <v>1</v>
      </c>
      <c r="J144" s="340">
        <v>0</v>
      </c>
      <c r="K144" s="340">
        <v>0</v>
      </c>
      <c r="L144" s="339">
        <f t="shared" si="27"/>
        <v>100</v>
      </c>
      <c r="M144" s="339">
        <f t="shared" si="27"/>
        <v>2</v>
      </c>
      <c r="N144" s="339">
        <f t="shared" si="26"/>
        <v>102</v>
      </c>
      <c r="O144" s="334"/>
    </row>
    <row r="145" spans="1:15" s="160" customFormat="1" ht="12" hidden="1" customHeight="1" outlineLevel="1" x14ac:dyDescent="0.25">
      <c r="A145" s="334"/>
      <c r="B145" s="334"/>
      <c r="C145" s="305" t="e">
        <f>[3]MUNICIPIOS!C180</f>
        <v>#REF!</v>
      </c>
      <c r="D145" s="340">
        <v>0</v>
      </c>
      <c r="E145" s="340">
        <v>0</v>
      </c>
      <c r="F145" s="340">
        <v>17</v>
      </c>
      <c r="G145" s="340">
        <v>53</v>
      </c>
      <c r="H145" s="340">
        <v>39</v>
      </c>
      <c r="I145" s="340">
        <v>7</v>
      </c>
      <c r="J145" s="340">
        <v>0</v>
      </c>
      <c r="K145" s="340">
        <v>0</v>
      </c>
      <c r="L145" s="339">
        <f t="shared" si="27"/>
        <v>56</v>
      </c>
      <c r="M145" s="339">
        <f t="shared" si="27"/>
        <v>60</v>
      </c>
      <c r="N145" s="339">
        <f t="shared" si="26"/>
        <v>116</v>
      </c>
      <c r="O145" s="334"/>
    </row>
    <row r="146" spans="1:15" s="160" customFormat="1" ht="12" hidden="1" customHeight="1" outlineLevel="1" x14ac:dyDescent="0.25">
      <c r="A146" s="334"/>
      <c r="B146" s="334"/>
      <c r="C146" s="305" t="e">
        <f>[3]MUNICIPIOS!C181</f>
        <v>#REF!</v>
      </c>
      <c r="D146" s="340">
        <v>0</v>
      </c>
      <c r="E146" s="340">
        <v>0</v>
      </c>
      <c r="F146" s="340">
        <v>12</v>
      </c>
      <c r="G146" s="340">
        <v>0</v>
      </c>
      <c r="H146" s="340">
        <v>22</v>
      </c>
      <c r="I146" s="340">
        <v>0</v>
      </c>
      <c r="J146" s="340">
        <v>0</v>
      </c>
      <c r="K146" s="340">
        <v>0</v>
      </c>
      <c r="L146" s="339">
        <f t="shared" si="27"/>
        <v>34</v>
      </c>
      <c r="M146" s="339">
        <f t="shared" si="27"/>
        <v>0</v>
      </c>
      <c r="N146" s="339">
        <f t="shared" si="26"/>
        <v>34</v>
      </c>
      <c r="O146" s="334"/>
    </row>
    <row r="147" spans="1:15" s="160" customFormat="1" ht="12" hidden="1" customHeight="1" outlineLevel="1" x14ac:dyDescent="0.25">
      <c r="A147" s="334"/>
      <c r="B147" s="334"/>
      <c r="C147" s="305" t="e">
        <f>[3]MUNICIPIOS!C182</f>
        <v>#REF!</v>
      </c>
      <c r="D147" s="340">
        <v>0</v>
      </c>
      <c r="E147" s="340">
        <v>0</v>
      </c>
      <c r="F147" s="340">
        <v>0</v>
      </c>
      <c r="G147" s="340">
        <v>0</v>
      </c>
      <c r="H147" s="340">
        <v>0</v>
      </c>
      <c r="I147" s="340">
        <v>11</v>
      </c>
      <c r="J147" s="340">
        <v>0</v>
      </c>
      <c r="K147" s="340">
        <v>0</v>
      </c>
      <c r="L147" s="339">
        <f t="shared" si="27"/>
        <v>0</v>
      </c>
      <c r="M147" s="339">
        <f t="shared" si="27"/>
        <v>11</v>
      </c>
      <c r="N147" s="339">
        <f t="shared" si="26"/>
        <v>11</v>
      </c>
      <c r="O147" s="334"/>
    </row>
    <row r="148" spans="1:15" s="160" customFormat="1" ht="12" hidden="1" customHeight="1" outlineLevel="1" x14ac:dyDescent="0.25">
      <c r="A148" s="334"/>
      <c r="B148" s="334"/>
      <c r="C148" s="305" t="e">
        <f>[3]MUNICIPIOS!C183</f>
        <v>#REF!</v>
      </c>
      <c r="D148" s="340">
        <v>0</v>
      </c>
      <c r="E148" s="340">
        <v>0</v>
      </c>
      <c r="F148" s="340">
        <v>0</v>
      </c>
      <c r="G148" s="340">
        <v>0</v>
      </c>
      <c r="H148" s="340">
        <v>0</v>
      </c>
      <c r="I148" s="340">
        <v>0</v>
      </c>
      <c r="J148" s="340">
        <v>0</v>
      </c>
      <c r="K148" s="340">
        <v>0</v>
      </c>
      <c r="L148" s="339">
        <f t="shared" si="27"/>
        <v>0</v>
      </c>
      <c r="M148" s="339">
        <f t="shared" si="27"/>
        <v>0</v>
      </c>
      <c r="N148" s="339">
        <f t="shared" si="26"/>
        <v>0</v>
      </c>
      <c r="O148" s="334"/>
    </row>
    <row r="149" spans="1:15" s="160" customFormat="1" ht="12" hidden="1" customHeight="1" outlineLevel="1" x14ac:dyDescent="0.25">
      <c r="A149" s="334"/>
      <c r="B149" s="334"/>
      <c r="C149" s="305" t="e">
        <f>[3]MUNICIPIOS!C184</f>
        <v>#REF!</v>
      </c>
      <c r="D149" s="340">
        <v>0</v>
      </c>
      <c r="E149" s="340">
        <v>0</v>
      </c>
      <c r="F149" s="340">
        <v>0</v>
      </c>
      <c r="G149" s="340">
        <v>0</v>
      </c>
      <c r="H149" s="340">
        <v>0</v>
      </c>
      <c r="I149" s="340">
        <v>2</v>
      </c>
      <c r="J149" s="340">
        <v>0</v>
      </c>
      <c r="K149" s="340">
        <v>0</v>
      </c>
      <c r="L149" s="339">
        <f t="shared" si="27"/>
        <v>0</v>
      </c>
      <c r="M149" s="339">
        <f t="shared" si="27"/>
        <v>2</v>
      </c>
      <c r="N149" s="339">
        <f t="shared" ref="N149:N212" si="30">SUM(L149:M149)</f>
        <v>2</v>
      </c>
      <c r="O149" s="334"/>
    </row>
    <row r="150" spans="1:15" s="160" customFormat="1" ht="12" hidden="1" customHeight="1" outlineLevel="1" x14ac:dyDescent="0.25">
      <c r="A150" s="334"/>
      <c r="B150" s="334"/>
      <c r="C150" s="305" t="e">
        <f>[3]MUNICIPIOS!C185</f>
        <v>#REF!</v>
      </c>
      <c r="D150" s="340">
        <v>0</v>
      </c>
      <c r="E150" s="340">
        <v>0</v>
      </c>
      <c r="F150" s="340">
        <v>392</v>
      </c>
      <c r="G150" s="340">
        <v>362</v>
      </c>
      <c r="H150" s="340">
        <v>0</v>
      </c>
      <c r="I150" s="340">
        <v>0</v>
      </c>
      <c r="J150" s="340">
        <v>0</v>
      </c>
      <c r="K150" s="340">
        <v>0</v>
      </c>
      <c r="L150" s="339">
        <f t="shared" si="27"/>
        <v>392</v>
      </c>
      <c r="M150" s="339">
        <f t="shared" si="27"/>
        <v>362</v>
      </c>
      <c r="N150" s="339">
        <f t="shared" si="30"/>
        <v>754</v>
      </c>
      <c r="O150" s="334"/>
    </row>
    <row r="151" spans="1:15" s="160" customFormat="1" ht="12" hidden="1" customHeight="1" outlineLevel="1" x14ac:dyDescent="0.25">
      <c r="A151" s="334"/>
      <c r="B151" s="334"/>
      <c r="C151" s="305" t="e">
        <f>[3]MUNICIPIOS!C186</f>
        <v>#REF!</v>
      </c>
      <c r="D151" s="340">
        <v>0</v>
      </c>
      <c r="E151" s="340">
        <v>0</v>
      </c>
      <c r="F151" s="340">
        <v>17</v>
      </c>
      <c r="G151" s="340">
        <v>0</v>
      </c>
      <c r="H151" s="340">
        <v>50</v>
      </c>
      <c r="I151" s="340">
        <v>0</v>
      </c>
      <c r="J151" s="340">
        <v>0</v>
      </c>
      <c r="K151" s="340">
        <v>0</v>
      </c>
      <c r="L151" s="339">
        <f t="shared" si="27"/>
        <v>67</v>
      </c>
      <c r="M151" s="339">
        <f t="shared" si="27"/>
        <v>0</v>
      </c>
      <c r="N151" s="339">
        <f t="shared" si="30"/>
        <v>67</v>
      </c>
      <c r="O151" s="334"/>
    </row>
    <row r="152" spans="1:15" s="160" customFormat="1" ht="12" hidden="1" customHeight="1" outlineLevel="1" x14ac:dyDescent="0.25">
      <c r="A152" s="334"/>
      <c r="B152" s="334"/>
      <c r="C152" s="305" t="e">
        <f>[3]MUNICIPIOS!C187</f>
        <v>#REF!</v>
      </c>
      <c r="D152" s="340">
        <v>0</v>
      </c>
      <c r="E152" s="340">
        <v>0</v>
      </c>
      <c r="F152" s="340">
        <v>0</v>
      </c>
      <c r="G152" s="340">
        <v>0</v>
      </c>
      <c r="H152" s="340">
        <v>58</v>
      </c>
      <c r="I152" s="340">
        <v>24</v>
      </c>
      <c r="J152" s="340">
        <v>0</v>
      </c>
      <c r="K152" s="340">
        <v>0</v>
      </c>
      <c r="L152" s="339">
        <f t="shared" si="27"/>
        <v>58</v>
      </c>
      <c r="M152" s="339">
        <f t="shared" si="27"/>
        <v>24</v>
      </c>
      <c r="N152" s="339">
        <f t="shared" si="30"/>
        <v>82</v>
      </c>
      <c r="O152" s="334"/>
    </row>
    <row r="153" spans="1:15" s="160" customFormat="1" ht="12" hidden="1" customHeight="1" outlineLevel="1" x14ac:dyDescent="0.25">
      <c r="A153" s="334"/>
      <c r="B153" s="334"/>
      <c r="C153" s="305" t="e">
        <f>[3]MUNICIPIOS!C188</f>
        <v>#REF!</v>
      </c>
      <c r="D153" s="340">
        <v>0</v>
      </c>
      <c r="E153" s="340">
        <v>0</v>
      </c>
      <c r="F153" s="340">
        <v>19</v>
      </c>
      <c r="G153" s="340">
        <v>8</v>
      </c>
      <c r="H153" s="340">
        <v>0</v>
      </c>
      <c r="I153" s="340">
        <v>0</v>
      </c>
      <c r="J153" s="340">
        <v>0</v>
      </c>
      <c r="K153" s="340">
        <v>0</v>
      </c>
      <c r="L153" s="339">
        <f t="shared" si="27"/>
        <v>19</v>
      </c>
      <c r="M153" s="339">
        <f t="shared" si="27"/>
        <v>8</v>
      </c>
      <c r="N153" s="339">
        <f t="shared" si="30"/>
        <v>27</v>
      </c>
      <c r="O153" s="334"/>
    </row>
    <row r="154" spans="1:15" s="160" customFormat="1" ht="12" hidden="1" customHeight="1" outlineLevel="1" x14ac:dyDescent="0.25">
      <c r="A154" s="334"/>
      <c r="B154" s="334"/>
      <c r="C154" s="305" t="e">
        <f>[3]MUNICIPIOS!C189</f>
        <v>#REF!</v>
      </c>
      <c r="D154" s="340">
        <v>0</v>
      </c>
      <c r="E154" s="340">
        <v>0</v>
      </c>
      <c r="F154" s="340">
        <v>0</v>
      </c>
      <c r="G154" s="340">
        <v>0</v>
      </c>
      <c r="H154" s="340">
        <v>0</v>
      </c>
      <c r="I154" s="340">
        <v>0</v>
      </c>
      <c r="J154" s="340">
        <v>0</v>
      </c>
      <c r="K154" s="340">
        <v>0</v>
      </c>
      <c r="L154" s="339">
        <f t="shared" si="27"/>
        <v>0</v>
      </c>
      <c r="M154" s="339">
        <f t="shared" si="27"/>
        <v>0</v>
      </c>
      <c r="N154" s="339">
        <f t="shared" si="30"/>
        <v>0</v>
      </c>
      <c r="O154" s="334"/>
    </row>
    <row r="155" spans="1:15" s="160" customFormat="1" ht="12" hidden="1" customHeight="1" outlineLevel="1" x14ac:dyDescent="0.25">
      <c r="A155" s="334"/>
      <c r="B155" s="334"/>
      <c r="C155" s="305" t="e">
        <f>[3]MUNICIPIOS!C190</f>
        <v>#REF!</v>
      </c>
      <c r="D155" s="340">
        <v>0</v>
      </c>
      <c r="E155" s="340">
        <v>0</v>
      </c>
      <c r="F155" s="340">
        <v>0</v>
      </c>
      <c r="G155" s="340">
        <v>0</v>
      </c>
      <c r="H155" s="340">
        <v>0</v>
      </c>
      <c r="I155" s="340">
        <v>0</v>
      </c>
      <c r="J155" s="340">
        <v>0</v>
      </c>
      <c r="K155" s="340">
        <v>0</v>
      </c>
      <c r="L155" s="339">
        <f t="shared" si="27"/>
        <v>0</v>
      </c>
      <c r="M155" s="339">
        <f t="shared" si="27"/>
        <v>0</v>
      </c>
      <c r="N155" s="339">
        <f t="shared" si="30"/>
        <v>0</v>
      </c>
      <c r="O155" s="334"/>
    </row>
    <row r="156" spans="1:15" s="160" customFormat="1" ht="12" hidden="1" customHeight="1" outlineLevel="1" x14ac:dyDescent="0.25">
      <c r="A156" s="334"/>
      <c r="B156" s="334"/>
      <c r="C156" s="305" t="e">
        <f>[3]MUNICIPIOS!C191</f>
        <v>#REF!</v>
      </c>
      <c r="D156" s="340">
        <v>0</v>
      </c>
      <c r="E156" s="340">
        <v>0</v>
      </c>
      <c r="F156" s="340">
        <v>0</v>
      </c>
      <c r="G156" s="340">
        <v>0</v>
      </c>
      <c r="H156" s="340">
        <v>0</v>
      </c>
      <c r="I156" s="340">
        <v>0</v>
      </c>
      <c r="J156" s="340">
        <v>0</v>
      </c>
      <c r="K156" s="340">
        <v>0</v>
      </c>
      <c r="L156" s="339">
        <f t="shared" si="27"/>
        <v>0</v>
      </c>
      <c r="M156" s="339">
        <f t="shared" si="27"/>
        <v>0</v>
      </c>
      <c r="N156" s="339">
        <f t="shared" si="30"/>
        <v>0</v>
      </c>
      <c r="O156" s="334"/>
    </row>
    <row r="157" spans="1:15" s="160" customFormat="1" ht="12" hidden="1" customHeight="1" outlineLevel="1" x14ac:dyDescent="0.25">
      <c r="A157" s="334"/>
      <c r="B157" s="334"/>
      <c r="C157" s="305" t="e">
        <f>[3]MUNICIPIOS!C192</f>
        <v>#REF!</v>
      </c>
      <c r="D157" s="340">
        <v>0</v>
      </c>
      <c r="E157" s="340">
        <v>0</v>
      </c>
      <c r="F157" s="340">
        <v>0</v>
      </c>
      <c r="G157" s="340">
        <v>0</v>
      </c>
      <c r="H157" s="340">
        <v>0</v>
      </c>
      <c r="I157" s="340">
        <v>0</v>
      </c>
      <c r="J157" s="340">
        <v>0</v>
      </c>
      <c r="K157" s="340">
        <v>0</v>
      </c>
      <c r="L157" s="339">
        <f t="shared" si="27"/>
        <v>0</v>
      </c>
      <c r="M157" s="339">
        <f t="shared" si="27"/>
        <v>0</v>
      </c>
      <c r="N157" s="339">
        <f t="shared" si="30"/>
        <v>0</v>
      </c>
      <c r="O157" s="334"/>
    </row>
    <row r="158" spans="1:15" s="160" customFormat="1" ht="12" hidden="1" customHeight="1" outlineLevel="1" x14ac:dyDescent="0.25">
      <c r="A158" s="334"/>
      <c r="B158" s="334"/>
      <c r="C158" s="305" t="e">
        <f>[3]MUNICIPIOS!C193</f>
        <v>#REF!</v>
      </c>
      <c r="D158" s="340">
        <v>0</v>
      </c>
      <c r="E158" s="340">
        <v>0</v>
      </c>
      <c r="F158" s="340">
        <v>0</v>
      </c>
      <c r="G158" s="340">
        <v>0</v>
      </c>
      <c r="H158" s="340">
        <v>0</v>
      </c>
      <c r="I158" s="340">
        <v>0</v>
      </c>
      <c r="J158" s="340">
        <v>0</v>
      </c>
      <c r="K158" s="340">
        <v>0</v>
      </c>
      <c r="L158" s="339">
        <f t="shared" si="27"/>
        <v>0</v>
      </c>
      <c r="M158" s="339">
        <f t="shared" si="27"/>
        <v>0</v>
      </c>
      <c r="N158" s="339">
        <f t="shared" si="30"/>
        <v>0</v>
      </c>
      <c r="O158" s="334"/>
    </row>
    <row r="159" spans="1:15" s="160" customFormat="1" ht="12" hidden="1" customHeight="1" outlineLevel="1" x14ac:dyDescent="0.25">
      <c r="A159" s="334"/>
      <c r="B159" s="334"/>
      <c r="C159" s="305" t="e">
        <f>[3]MUNICIPIOS!C194</f>
        <v>#REF!</v>
      </c>
      <c r="D159" s="340">
        <v>0</v>
      </c>
      <c r="E159" s="340">
        <v>0</v>
      </c>
      <c r="F159" s="340">
        <v>0</v>
      </c>
      <c r="G159" s="340">
        <v>0</v>
      </c>
      <c r="H159" s="340">
        <v>0</v>
      </c>
      <c r="I159" s="340">
        <v>0</v>
      </c>
      <c r="J159" s="340">
        <v>0</v>
      </c>
      <c r="K159" s="340">
        <v>0</v>
      </c>
      <c r="L159" s="339">
        <f t="shared" si="27"/>
        <v>0</v>
      </c>
      <c r="M159" s="339">
        <f t="shared" si="27"/>
        <v>0</v>
      </c>
      <c r="N159" s="339">
        <f t="shared" si="30"/>
        <v>0</v>
      </c>
      <c r="O159" s="334"/>
    </row>
    <row r="160" spans="1:15" s="160" customFormat="1" ht="12" hidden="1" customHeight="1" outlineLevel="1" x14ac:dyDescent="0.25">
      <c r="A160" s="334"/>
      <c r="B160" s="334"/>
      <c r="C160" s="305" t="e">
        <f>[3]MUNICIPIOS!C195</f>
        <v>#REF!</v>
      </c>
      <c r="D160" s="340">
        <v>0</v>
      </c>
      <c r="E160" s="340">
        <v>0</v>
      </c>
      <c r="F160" s="340">
        <v>0</v>
      </c>
      <c r="G160" s="340">
        <v>0</v>
      </c>
      <c r="H160" s="340">
        <v>0</v>
      </c>
      <c r="I160" s="340">
        <v>0</v>
      </c>
      <c r="J160" s="340">
        <v>0</v>
      </c>
      <c r="K160" s="340">
        <v>0</v>
      </c>
      <c r="L160" s="339">
        <f t="shared" si="27"/>
        <v>0</v>
      </c>
      <c r="M160" s="339">
        <f t="shared" si="27"/>
        <v>0</v>
      </c>
      <c r="N160" s="339">
        <f t="shared" si="30"/>
        <v>0</v>
      </c>
      <c r="O160" s="334"/>
    </row>
    <row r="161" spans="1:15" s="160" customFormat="1" ht="12" hidden="1" customHeight="1" outlineLevel="1" x14ac:dyDescent="0.25">
      <c r="A161" s="334"/>
      <c r="B161" s="334"/>
      <c r="C161" s="305" t="e">
        <f>[3]MUNICIPIOS!C196</f>
        <v>#REF!</v>
      </c>
      <c r="D161" s="340">
        <v>0</v>
      </c>
      <c r="E161" s="340">
        <v>0</v>
      </c>
      <c r="F161" s="340">
        <v>0</v>
      </c>
      <c r="G161" s="340">
        <v>0</v>
      </c>
      <c r="H161" s="340">
        <v>0</v>
      </c>
      <c r="I161" s="340">
        <v>0</v>
      </c>
      <c r="J161" s="340">
        <v>0</v>
      </c>
      <c r="K161" s="340">
        <v>0</v>
      </c>
      <c r="L161" s="339">
        <f t="shared" si="27"/>
        <v>0</v>
      </c>
      <c r="M161" s="339">
        <f t="shared" si="27"/>
        <v>0</v>
      </c>
      <c r="N161" s="339">
        <f t="shared" si="30"/>
        <v>0</v>
      </c>
      <c r="O161" s="334"/>
    </row>
    <row r="162" spans="1:15" s="160" customFormat="1" ht="12" hidden="1" customHeight="1" outlineLevel="1" x14ac:dyDescent="0.25">
      <c r="A162" s="334"/>
      <c r="B162" s="334"/>
      <c r="C162" s="305" t="e">
        <f>[3]MUNICIPIOS!C197</f>
        <v>#REF!</v>
      </c>
      <c r="D162" s="340">
        <v>0</v>
      </c>
      <c r="E162" s="340">
        <v>0</v>
      </c>
      <c r="F162" s="340">
        <v>0</v>
      </c>
      <c r="G162" s="340">
        <v>0</v>
      </c>
      <c r="H162" s="340">
        <v>0</v>
      </c>
      <c r="I162" s="340">
        <v>0</v>
      </c>
      <c r="J162" s="340">
        <v>0</v>
      </c>
      <c r="K162" s="340">
        <v>0</v>
      </c>
      <c r="L162" s="339">
        <f t="shared" si="27"/>
        <v>0</v>
      </c>
      <c r="M162" s="339">
        <f t="shared" si="27"/>
        <v>0</v>
      </c>
      <c r="N162" s="339">
        <f t="shared" si="30"/>
        <v>0</v>
      </c>
      <c r="O162" s="334"/>
    </row>
    <row r="163" spans="1:15" s="160" customFormat="1" ht="12" hidden="1" customHeight="1" outlineLevel="1" x14ac:dyDescent="0.25">
      <c r="A163" s="334"/>
      <c r="B163" s="334"/>
      <c r="C163" s="305" t="e">
        <f>[3]MUNICIPIOS!C198</f>
        <v>#REF!</v>
      </c>
      <c r="D163" s="340">
        <v>0</v>
      </c>
      <c r="E163" s="340">
        <v>0</v>
      </c>
      <c r="F163" s="340">
        <v>0</v>
      </c>
      <c r="G163" s="340">
        <v>0</v>
      </c>
      <c r="H163" s="340">
        <v>0</v>
      </c>
      <c r="I163" s="340">
        <v>0</v>
      </c>
      <c r="J163" s="340">
        <v>0</v>
      </c>
      <c r="K163" s="340">
        <v>0</v>
      </c>
      <c r="L163" s="339">
        <f t="shared" si="27"/>
        <v>0</v>
      </c>
      <c r="M163" s="339">
        <f t="shared" si="27"/>
        <v>0</v>
      </c>
      <c r="N163" s="339">
        <f t="shared" si="30"/>
        <v>0</v>
      </c>
      <c r="O163" s="334"/>
    </row>
    <row r="164" spans="1:15" s="160" customFormat="1" ht="12" hidden="1" customHeight="1" outlineLevel="1" x14ac:dyDescent="0.25">
      <c r="A164" s="334"/>
      <c r="B164" s="334"/>
      <c r="C164" s="305" t="e">
        <f>[3]MUNICIPIOS!C199</f>
        <v>#REF!</v>
      </c>
      <c r="D164" s="340">
        <v>0</v>
      </c>
      <c r="E164" s="340">
        <v>0</v>
      </c>
      <c r="F164" s="340">
        <v>0</v>
      </c>
      <c r="G164" s="340">
        <v>5</v>
      </c>
      <c r="H164" s="340">
        <v>0</v>
      </c>
      <c r="I164" s="340">
        <v>0</v>
      </c>
      <c r="J164" s="340">
        <v>0</v>
      </c>
      <c r="K164" s="340">
        <v>0</v>
      </c>
      <c r="L164" s="339">
        <f t="shared" si="27"/>
        <v>0</v>
      </c>
      <c r="M164" s="339">
        <f t="shared" si="27"/>
        <v>5</v>
      </c>
      <c r="N164" s="339">
        <f t="shared" si="30"/>
        <v>5</v>
      </c>
      <c r="O164" s="334"/>
    </row>
    <row r="165" spans="1:15" s="160" customFormat="1" ht="12" hidden="1" customHeight="1" outlineLevel="1" x14ac:dyDescent="0.25">
      <c r="A165" s="334"/>
      <c r="B165" s="334"/>
      <c r="C165" s="305" t="e">
        <f>[3]MUNICIPIOS!C200</f>
        <v>#REF!</v>
      </c>
      <c r="D165" s="340">
        <v>0</v>
      </c>
      <c r="E165" s="340">
        <v>0</v>
      </c>
      <c r="F165" s="340">
        <v>0</v>
      </c>
      <c r="G165" s="340">
        <v>0</v>
      </c>
      <c r="H165" s="340">
        <v>0</v>
      </c>
      <c r="I165" s="340">
        <v>0</v>
      </c>
      <c r="J165" s="340">
        <v>0</v>
      </c>
      <c r="K165" s="340">
        <v>0</v>
      </c>
      <c r="L165" s="339">
        <f t="shared" ref="L165:M228" si="31">SUM(J165,H165,F165,D165)</f>
        <v>0</v>
      </c>
      <c r="M165" s="339">
        <f t="shared" si="31"/>
        <v>0</v>
      </c>
      <c r="N165" s="339">
        <f t="shared" si="30"/>
        <v>0</v>
      </c>
      <c r="O165" s="334"/>
    </row>
    <row r="166" spans="1:15" s="160" customFormat="1" ht="12" hidden="1" customHeight="1" outlineLevel="1" x14ac:dyDescent="0.25">
      <c r="A166" s="334"/>
      <c r="B166" s="334"/>
      <c r="C166" s="305" t="e">
        <f>[3]MUNICIPIOS!C201</f>
        <v>#REF!</v>
      </c>
      <c r="D166" s="340">
        <v>0</v>
      </c>
      <c r="E166" s="340">
        <v>0</v>
      </c>
      <c r="F166" s="340">
        <v>0</v>
      </c>
      <c r="G166" s="340">
        <v>0</v>
      </c>
      <c r="H166" s="340">
        <v>0</v>
      </c>
      <c r="I166" s="340">
        <v>1</v>
      </c>
      <c r="J166" s="340">
        <v>0</v>
      </c>
      <c r="K166" s="340">
        <v>0</v>
      </c>
      <c r="L166" s="339">
        <f t="shared" si="31"/>
        <v>0</v>
      </c>
      <c r="M166" s="339">
        <f t="shared" si="31"/>
        <v>1</v>
      </c>
      <c r="N166" s="339">
        <f t="shared" si="30"/>
        <v>1</v>
      </c>
      <c r="O166" s="334"/>
    </row>
    <row r="167" spans="1:15" s="160" customFormat="1" ht="12" hidden="1" customHeight="1" outlineLevel="1" x14ac:dyDescent="0.25">
      <c r="A167" s="334"/>
      <c r="B167" s="334"/>
      <c r="C167" s="305" t="e">
        <f>[3]MUNICIPIOS!C202</f>
        <v>#REF!</v>
      </c>
      <c r="D167" s="340">
        <v>0</v>
      </c>
      <c r="E167" s="340">
        <v>0</v>
      </c>
      <c r="F167" s="340">
        <v>0</v>
      </c>
      <c r="G167" s="340">
        <v>0</v>
      </c>
      <c r="H167" s="340">
        <v>0</v>
      </c>
      <c r="I167" s="340">
        <v>0</v>
      </c>
      <c r="J167" s="340">
        <v>0</v>
      </c>
      <c r="K167" s="340">
        <v>0</v>
      </c>
      <c r="L167" s="339">
        <f t="shared" si="31"/>
        <v>0</v>
      </c>
      <c r="M167" s="339">
        <f t="shared" si="31"/>
        <v>0</v>
      </c>
      <c r="N167" s="339">
        <f t="shared" si="30"/>
        <v>0</v>
      </c>
      <c r="O167" s="334"/>
    </row>
    <row r="168" spans="1:15" s="160" customFormat="1" ht="12" hidden="1" customHeight="1" outlineLevel="1" x14ac:dyDescent="0.25">
      <c r="A168" s="334"/>
      <c r="B168" s="334"/>
      <c r="C168" s="305" t="e">
        <f>[3]MUNICIPIOS!C203</f>
        <v>#REF!</v>
      </c>
      <c r="D168" s="340">
        <v>0</v>
      </c>
      <c r="E168" s="340">
        <v>0</v>
      </c>
      <c r="F168" s="340">
        <v>0</v>
      </c>
      <c r="G168" s="340">
        <v>0</v>
      </c>
      <c r="H168" s="340">
        <v>1</v>
      </c>
      <c r="I168" s="340">
        <v>0</v>
      </c>
      <c r="J168" s="340">
        <v>0</v>
      </c>
      <c r="K168" s="340">
        <v>0</v>
      </c>
      <c r="L168" s="339">
        <f t="shared" si="31"/>
        <v>1</v>
      </c>
      <c r="M168" s="339">
        <f t="shared" si="31"/>
        <v>0</v>
      </c>
      <c r="N168" s="339">
        <f t="shared" si="30"/>
        <v>1</v>
      </c>
      <c r="O168" s="334"/>
    </row>
    <row r="169" spans="1:15" s="160" customFormat="1" ht="12" hidden="1" customHeight="1" outlineLevel="1" x14ac:dyDescent="0.25">
      <c r="A169" s="334"/>
      <c r="B169" s="334"/>
      <c r="C169" s="305" t="e">
        <f>[3]MUNICIPIOS!C204</f>
        <v>#REF!</v>
      </c>
      <c r="D169" s="340">
        <v>0</v>
      </c>
      <c r="E169" s="340">
        <v>0</v>
      </c>
      <c r="F169" s="340">
        <v>1</v>
      </c>
      <c r="G169" s="340">
        <v>0</v>
      </c>
      <c r="H169" s="340">
        <v>0</v>
      </c>
      <c r="I169" s="340">
        <v>0</v>
      </c>
      <c r="J169" s="340">
        <v>0</v>
      </c>
      <c r="K169" s="340">
        <v>0</v>
      </c>
      <c r="L169" s="339">
        <f t="shared" si="31"/>
        <v>1</v>
      </c>
      <c r="M169" s="339">
        <f t="shared" si="31"/>
        <v>0</v>
      </c>
      <c r="N169" s="339">
        <f t="shared" si="30"/>
        <v>1</v>
      </c>
      <c r="O169" s="334"/>
    </row>
    <row r="170" spans="1:15" s="160" customFormat="1" ht="12" hidden="1" customHeight="1" outlineLevel="1" x14ac:dyDescent="0.25">
      <c r="A170" s="334"/>
      <c r="B170" s="334"/>
      <c r="C170" s="305" t="e">
        <f>[3]MUNICIPIOS!C205</f>
        <v>#REF!</v>
      </c>
      <c r="D170" s="340">
        <v>0</v>
      </c>
      <c r="E170" s="340">
        <v>0</v>
      </c>
      <c r="F170" s="340">
        <v>0</v>
      </c>
      <c r="G170" s="340">
        <v>0</v>
      </c>
      <c r="H170" s="340">
        <v>0</v>
      </c>
      <c r="I170" s="340">
        <v>0</v>
      </c>
      <c r="J170" s="340">
        <v>0</v>
      </c>
      <c r="K170" s="340">
        <v>0</v>
      </c>
      <c r="L170" s="339">
        <f t="shared" si="31"/>
        <v>0</v>
      </c>
      <c r="M170" s="339">
        <f t="shared" si="31"/>
        <v>0</v>
      </c>
      <c r="N170" s="339">
        <f t="shared" si="30"/>
        <v>0</v>
      </c>
      <c r="O170" s="334"/>
    </row>
    <row r="171" spans="1:15" s="160" customFormat="1" ht="12" hidden="1" customHeight="1" outlineLevel="1" x14ac:dyDescent="0.25">
      <c r="A171" s="334"/>
      <c r="B171" s="334"/>
      <c r="C171" s="305" t="e">
        <f>[3]MUNICIPIOS!C206</f>
        <v>#REF!</v>
      </c>
      <c r="D171" s="340">
        <v>0</v>
      </c>
      <c r="E171" s="340">
        <v>0</v>
      </c>
      <c r="F171" s="340">
        <v>0</v>
      </c>
      <c r="G171" s="340">
        <v>0</v>
      </c>
      <c r="H171" s="340">
        <v>0</v>
      </c>
      <c r="I171" s="340">
        <v>8</v>
      </c>
      <c r="J171" s="340">
        <v>0</v>
      </c>
      <c r="K171" s="340">
        <v>0</v>
      </c>
      <c r="L171" s="339">
        <f t="shared" si="31"/>
        <v>0</v>
      </c>
      <c r="M171" s="339">
        <f t="shared" si="31"/>
        <v>8</v>
      </c>
      <c r="N171" s="339">
        <f t="shared" si="30"/>
        <v>8</v>
      </c>
      <c r="O171" s="334"/>
    </row>
    <row r="172" spans="1:15" s="160" customFormat="1" ht="12" customHeight="1" collapsed="1" x14ac:dyDescent="0.25">
      <c r="A172" s="334"/>
      <c r="B172" s="334"/>
      <c r="C172" s="324" t="s">
        <v>6</v>
      </c>
      <c r="D172" s="324">
        <f>SUM(D173:D200)</f>
        <v>0</v>
      </c>
      <c r="E172" s="324">
        <f t="shared" ref="E172:K172" si="32">SUM(E173:E200)</f>
        <v>0</v>
      </c>
      <c r="F172" s="324">
        <f t="shared" si="32"/>
        <v>70</v>
      </c>
      <c r="G172" s="324">
        <f t="shared" si="32"/>
        <v>120</v>
      </c>
      <c r="H172" s="324">
        <f t="shared" si="32"/>
        <v>12</v>
      </c>
      <c r="I172" s="324">
        <f t="shared" si="32"/>
        <v>13</v>
      </c>
      <c r="J172" s="324">
        <f t="shared" si="32"/>
        <v>0</v>
      </c>
      <c r="K172" s="324">
        <f t="shared" si="32"/>
        <v>0</v>
      </c>
      <c r="L172" s="339">
        <f t="shared" si="31"/>
        <v>82</v>
      </c>
      <c r="M172" s="339">
        <f t="shared" si="31"/>
        <v>133</v>
      </c>
      <c r="N172" s="339">
        <f t="shared" si="30"/>
        <v>215</v>
      </c>
      <c r="O172" s="334"/>
    </row>
    <row r="173" spans="1:15" s="160" customFormat="1" ht="12" hidden="1" customHeight="1" outlineLevel="1" x14ac:dyDescent="0.25">
      <c r="A173" s="334"/>
      <c r="B173" s="334"/>
      <c r="C173" s="305" t="s">
        <v>169</v>
      </c>
      <c r="D173" s="340"/>
      <c r="E173" s="340"/>
      <c r="F173" s="340"/>
      <c r="G173" s="340"/>
      <c r="H173" s="340"/>
      <c r="I173" s="340"/>
      <c r="J173" s="340"/>
      <c r="K173" s="340"/>
      <c r="L173" s="339">
        <f t="shared" si="31"/>
        <v>0</v>
      </c>
      <c r="M173" s="339">
        <f t="shared" si="31"/>
        <v>0</v>
      </c>
      <c r="N173" s="339">
        <f t="shared" si="30"/>
        <v>0</v>
      </c>
      <c r="O173" s="334"/>
    </row>
    <row r="174" spans="1:15" s="160" customFormat="1" ht="12" hidden="1" customHeight="1" outlineLevel="1" x14ac:dyDescent="0.25">
      <c r="A174" s="334"/>
      <c r="B174" s="334"/>
      <c r="C174" s="305" t="s">
        <v>14</v>
      </c>
      <c r="D174" s="340"/>
      <c r="E174" s="340"/>
      <c r="F174" s="340"/>
      <c r="G174" s="340"/>
      <c r="H174" s="340">
        <v>2</v>
      </c>
      <c r="I174" s="340"/>
      <c r="J174" s="340"/>
      <c r="K174" s="340"/>
      <c r="L174" s="339">
        <f t="shared" si="31"/>
        <v>2</v>
      </c>
      <c r="M174" s="339">
        <f t="shared" si="31"/>
        <v>0</v>
      </c>
      <c r="N174" s="339">
        <f t="shared" si="30"/>
        <v>2</v>
      </c>
      <c r="O174" s="334"/>
    </row>
    <row r="175" spans="1:15" s="160" customFormat="1" ht="12" hidden="1" customHeight="1" outlineLevel="1" x14ac:dyDescent="0.25">
      <c r="A175" s="334"/>
      <c r="B175" s="334"/>
      <c r="C175" s="305" t="s">
        <v>17</v>
      </c>
      <c r="D175" s="340"/>
      <c r="E175" s="340"/>
      <c r="F175" s="340"/>
      <c r="G175" s="340"/>
      <c r="H175" s="340"/>
      <c r="I175" s="340"/>
      <c r="J175" s="340"/>
      <c r="K175" s="340"/>
      <c r="L175" s="339">
        <f t="shared" si="31"/>
        <v>0</v>
      </c>
      <c r="M175" s="339">
        <f t="shared" si="31"/>
        <v>0</v>
      </c>
      <c r="N175" s="339">
        <f t="shared" si="30"/>
        <v>0</v>
      </c>
      <c r="O175" s="334"/>
    </row>
    <row r="176" spans="1:15" s="160" customFormat="1" ht="12" hidden="1" customHeight="1" outlineLevel="1" x14ac:dyDescent="0.25">
      <c r="A176" s="334"/>
      <c r="B176" s="334"/>
      <c r="C176" s="305" t="s">
        <v>19</v>
      </c>
      <c r="D176" s="340"/>
      <c r="E176" s="340"/>
      <c r="F176" s="340"/>
      <c r="G176" s="340"/>
      <c r="H176" s="340"/>
      <c r="I176" s="340"/>
      <c r="J176" s="340"/>
      <c r="K176" s="340"/>
      <c r="L176" s="339">
        <f t="shared" si="31"/>
        <v>0</v>
      </c>
      <c r="M176" s="339">
        <f t="shared" si="31"/>
        <v>0</v>
      </c>
      <c r="N176" s="339">
        <f t="shared" si="30"/>
        <v>0</v>
      </c>
      <c r="O176" s="334"/>
    </row>
    <row r="177" spans="1:15" s="160" customFormat="1" ht="12" hidden="1" customHeight="1" outlineLevel="1" x14ac:dyDescent="0.25">
      <c r="A177" s="334"/>
      <c r="B177" s="334"/>
      <c r="C177" s="305" t="s">
        <v>294</v>
      </c>
      <c r="D177" s="340"/>
      <c r="E177" s="340"/>
      <c r="F177" s="340"/>
      <c r="G177" s="340"/>
      <c r="H177" s="340"/>
      <c r="I177" s="340"/>
      <c r="J177" s="340"/>
      <c r="K177" s="340"/>
      <c r="L177" s="339">
        <f t="shared" si="31"/>
        <v>0</v>
      </c>
      <c r="M177" s="339">
        <f t="shared" si="31"/>
        <v>0</v>
      </c>
      <c r="N177" s="339">
        <f t="shared" si="30"/>
        <v>0</v>
      </c>
      <c r="O177" s="334"/>
    </row>
    <row r="178" spans="1:15" s="160" customFormat="1" ht="12" hidden="1" customHeight="1" outlineLevel="1" x14ac:dyDescent="0.25">
      <c r="A178" s="334"/>
      <c r="B178" s="334"/>
      <c r="C178" s="305" t="s">
        <v>176</v>
      </c>
      <c r="D178" s="340"/>
      <c r="E178" s="340"/>
      <c r="F178" s="340"/>
      <c r="G178" s="340">
        <v>2</v>
      </c>
      <c r="H178" s="340"/>
      <c r="I178" s="340"/>
      <c r="J178" s="340"/>
      <c r="K178" s="340"/>
      <c r="L178" s="339">
        <f t="shared" si="31"/>
        <v>0</v>
      </c>
      <c r="M178" s="339">
        <f t="shared" si="31"/>
        <v>2</v>
      </c>
      <c r="N178" s="339">
        <f t="shared" si="30"/>
        <v>2</v>
      </c>
      <c r="O178" s="334"/>
    </row>
    <row r="179" spans="1:15" s="160" customFormat="1" ht="12" hidden="1" customHeight="1" outlineLevel="1" x14ac:dyDescent="0.25">
      <c r="A179" s="334"/>
      <c r="B179" s="334"/>
      <c r="C179" s="305" t="s">
        <v>177</v>
      </c>
      <c r="D179" s="340"/>
      <c r="E179" s="340"/>
      <c r="F179" s="340">
        <v>61</v>
      </c>
      <c r="G179" s="340">
        <v>108</v>
      </c>
      <c r="H179" s="340"/>
      <c r="I179" s="340"/>
      <c r="J179" s="340"/>
      <c r="K179" s="340"/>
      <c r="L179" s="339">
        <f t="shared" si="31"/>
        <v>61</v>
      </c>
      <c r="M179" s="339">
        <f t="shared" si="31"/>
        <v>108</v>
      </c>
      <c r="N179" s="339">
        <f t="shared" si="30"/>
        <v>169</v>
      </c>
      <c r="O179" s="334"/>
    </row>
    <row r="180" spans="1:15" s="160" customFormat="1" ht="12" hidden="1" customHeight="1" outlineLevel="1" x14ac:dyDescent="0.25">
      <c r="A180" s="334"/>
      <c r="B180" s="334"/>
      <c r="C180" s="305" t="s">
        <v>23</v>
      </c>
      <c r="D180" s="340"/>
      <c r="E180" s="340"/>
      <c r="F180" s="340"/>
      <c r="G180" s="340"/>
      <c r="H180" s="340"/>
      <c r="I180" s="340"/>
      <c r="J180" s="340"/>
      <c r="K180" s="340"/>
      <c r="L180" s="339">
        <f t="shared" si="31"/>
        <v>0</v>
      </c>
      <c r="M180" s="339">
        <f t="shared" si="31"/>
        <v>0</v>
      </c>
      <c r="N180" s="339">
        <f t="shared" si="30"/>
        <v>0</v>
      </c>
      <c r="O180" s="334"/>
    </row>
    <row r="181" spans="1:15" s="160" customFormat="1" ht="12" hidden="1" customHeight="1" outlineLevel="1" x14ac:dyDescent="0.25">
      <c r="A181" s="334"/>
      <c r="B181" s="334"/>
      <c r="C181" s="305" t="s">
        <v>26</v>
      </c>
      <c r="D181" s="340"/>
      <c r="E181" s="340"/>
      <c r="F181" s="340"/>
      <c r="G181" s="340"/>
      <c r="H181" s="340"/>
      <c r="I181" s="340"/>
      <c r="J181" s="340"/>
      <c r="K181" s="340"/>
      <c r="L181" s="339">
        <f t="shared" si="31"/>
        <v>0</v>
      </c>
      <c r="M181" s="339">
        <f t="shared" si="31"/>
        <v>0</v>
      </c>
      <c r="N181" s="339">
        <f t="shared" si="30"/>
        <v>0</v>
      </c>
      <c r="O181" s="334"/>
    </row>
    <row r="182" spans="1:15" s="160" customFormat="1" ht="12" hidden="1" customHeight="1" outlineLevel="1" x14ac:dyDescent="0.25">
      <c r="A182" s="334"/>
      <c r="B182" s="334"/>
      <c r="C182" s="305" t="s">
        <v>179</v>
      </c>
      <c r="D182" s="340"/>
      <c r="E182" s="340"/>
      <c r="F182" s="340"/>
      <c r="G182" s="340"/>
      <c r="H182" s="340"/>
      <c r="I182" s="340"/>
      <c r="J182" s="340"/>
      <c r="K182" s="340"/>
      <c r="L182" s="339">
        <f t="shared" si="31"/>
        <v>0</v>
      </c>
      <c r="M182" s="339">
        <f t="shared" si="31"/>
        <v>0</v>
      </c>
      <c r="N182" s="339">
        <f t="shared" si="30"/>
        <v>0</v>
      </c>
      <c r="O182" s="334"/>
    </row>
    <row r="183" spans="1:15" s="160" customFormat="1" ht="12" hidden="1" customHeight="1" outlineLevel="1" x14ac:dyDescent="0.25">
      <c r="A183" s="334"/>
      <c r="B183" s="334"/>
      <c r="C183" s="305" t="s">
        <v>180</v>
      </c>
      <c r="D183" s="340"/>
      <c r="E183" s="340"/>
      <c r="F183" s="340"/>
      <c r="G183" s="340"/>
      <c r="H183" s="340"/>
      <c r="I183" s="340"/>
      <c r="J183" s="340"/>
      <c r="K183" s="340"/>
      <c r="L183" s="339">
        <f t="shared" si="31"/>
        <v>0</v>
      </c>
      <c r="M183" s="339">
        <f t="shared" si="31"/>
        <v>0</v>
      </c>
      <c r="N183" s="339">
        <f t="shared" si="30"/>
        <v>0</v>
      </c>
      <c r="O183" s="334"/>
    </row>
    <row r="184" spans="1:15" s="160" customFormat="1" ht="12" hidden="1" customHeight="1" outlineLevel="1" x14ac:dyDescent="0.25">
      <c r="A184" s="334"/>
      <c r="B184" s="334"/>
      <c r="C184" s="305" t="s">
        <v>28</v>
      </c>
      <c r="D184" s="340"/>
      <c r="E184" s="340"/>
      <c r="F184" s="340"/>
      <c r="G184" s="340"/>
      <c r="H184" s="340"/>
      <c r="I184" s="340"/>
      <c r="J184" s="340"/>
      <c r="K184" s="340"/>
      <c r="L184" s="339">
        <f t="shared" si="31"/>
        <v>0</v>
      </c>
      <c r="M184" s="339">
        <f t="shared" si="31"/>
        <v>0</v>
      </c>
      <c r="N184" s="339">
        <f t="shared" si="30"/>
        <v>0</v>
      </c>
      <c r="O184" s="334"/>
    </row>
    <row r="185" spans="1:15" s="160" customFormat="1" ht="12" hidden="1" customHeight="1" outlineLevel="1" x14ac:dyDescent="0.25">
      <c r="A185" s="334"/>
      <c r="B185" s="334"/>
      <c r="C185" s="305" t="s">
        <v>70</v>
      </c>
      <c r="D185" s="340"/>
      <c r="E185" s="340"/>
      <c r="F185" s="340"/>
      <c r="G185" s="340"/>
      <c r="H185" s="340"/>
      <c r="I185" s="340"/>
      <c r="J185" s="340"/>
      <c r="K185" s="340"/>
      <c r="L185" s="339">
        <f t="shared" si="31"/>
        <v>0</v>
      </c>
      <c r="M185" s="339">
        <f t="shared" si="31"/>
        <v>0</v>
      </c>
      <c r="N185" s="339">
        <f t="shared" si="30"/>
        <v>0</v>
      </c>
      <c r="O185" s="334"/>
    </row>
    <row r="186" spans="1:15" s="160" customFormat="1" ht="12" hidden="1" customHeight="1" outlineLevel="1" x14ac:dyDescent="0.25">
      <c r="A186" s="334"/>
      <c r="B186" s="334"/>
      <c r="C186" s="305" t="s">
        <v>30</v>
      </c>
      <c r="D186" s="340"/>
      <c r="E186" s="340"/>
      <c r="F186" s="340"/>
      <c r="G186" s="340"/>
      <c r="H186" s="340"/>
      <c r="I186" s="340">
        <v>1</v>
      </c>
      <c r="J186" s="340"/>
      <c r="K186" s="340"/>
      <c r="L186" s="339">
        <f t="shared" si="31"/>
        <v>0</v>
      </c>
      <c r="M186" s="339">
        <f t="shared" si="31"/>
        <v>1</v>
      </c>
      <c r="N186" s="339">
        <f t="shared" si="30"/>
        <v>1</v>
      </c>
      <c r="O186" s="334"/>
    </row>
    <row r="187" spans="1:15" s="160" customFormat="1" ht="12" hidden="1" customHeight="1" outlineLevel="1" x14ac:dyDescent="0.25">
      <c r="A187" s="334"/>
      <c r="B187" s="334"/>
      <c r="C187" s="305" t="s">
        <v>296</v>
      </c>
      <c r="D187" s="340"/>
      <c r="E187" s="340"/>
      <c r="F187" s="340"/>
      <c r="G187" s="340"/>
      <c r="H187" s="340"/>
      <c r="I187" s="340"/>
      <c r="J187" s="340"/>
      <c r="K187" s="340"/>
      <c r="L187" s="339">
        <f t="shared" si="31"/>
        <v>0</v>
      </c>
      <c r="M187" s="339">
        <f t="shared" si="31"/>
        <v>0</v>
      </c>
      <c r="N187" s="339">
        <f t="shared" si="30"/>
        <v>0</v>
      </c>
      <c r="O187" s="334"/>
    </row>
    <row r="188" spans="1:15" s="160" customFormat="1" ht="12" hidden="1" customHeight="1" outlineLevel="1" x14ac:dyDescent="0.25">
      <c r="A188" s="334"/>
      <c r="B188" s="334"/>
      <c r="C188" s="305" t="s">
        <v>297</v>
      </c>
      <c r="D188" s="340"/>
      <c r="E188" s="340"/>
      <c r="F188" s="340"/>
      <c r="G188" s="340"/>
      <c r="H188" s="340"/>
      <c r="I188" s="340"/>
      <c r="J188" s="340"/>
      <c r="K188" s="340"/>
      <c r="L188" s="339">
        <f t="shared" si="31"/>
        <v>0</v>
      </c>
      <c r="M188" s="339">
        <f t="shared" si="31"/>
        <v>0</v>
      </c>
      <c r="N188" s="339">
        <f t="shared" si="30"/>
        <v>0</v>
      </c>
      <c r="O188" s="334"/>
    </row>
    <row r="189" spans="1:15" s="160" customFormat="1" ht="12" hidden="1" customHeight="1" outlineLevel="1" x14ac:dyDescent="0.25">
      <c r="A189" s="334"/>
      <c r="B189" s="334"/>
      <c r="C189" s="305" t="s">
        <v>298</v>
      </c>
      <c r="D189" s="340"/>
      <c r="E189" s="340"/>
      <c r="F189" s="340"/>
      <c r="G189" s="340"/>
      <c r="H189" s="340"/>
      <c r="I189" s="340"/>
      <c r="J189" s="340"/>
      <c r="K189" s="340"/>
      <c r="L189" s="339">
        <f t="shared" si="31"/>
        <v>0</v>
      </c>
      <c r="M189" s="339">
        <f t="shared" si="31"/>
        <v>0</v>
      </c>
      <c r="N189" s="339">
        <f t="shared" si="30"/>
        <v>0</v>
      </c>
      <c r="O189" s="334"/>
    </row>
    <row r="190" spans="1:15" s="160" customFormat="1" ht="12" hidden="1" customHeight="1" outlineLevel="1" x14ac:dyDescent="0.25">
      <c r="A190" s="334"/>
      <c r="B190" s="334"/>
      <c r="C190" s="305" t="s">
        <v>299</v>
      </c>
      <c r="D190" s="340"/>
      <c r="E190" s="340"/>
      <c r="F190" s="340"/>
      <c r="G190" s="340"/>
      <c r="H190" s="340"/>
      <c r="I190" s="340"/>
      <c r="J190" s="340"/>
      <c r="K190" s="340"/>
      <c r="L190" s="339">
        <f t="shared" si="31"/>
        <v>0</v>
      </c>
      <c r="M190" s="339">
        <f t="shared" si="31"/>
        <v>0</v>
      </c>
      <c r="N190" s="339">
        <f t="shared" si="30"/>
        <v>0</v>
      </c>
      <c r="O190" s="334"/>
    </row>
    <row r="191" spans="1:15" s="160" customFormat="1" ht="12" hidden="1" customHeight="1" outlineLevel="1" x14ac:dyDescent="0.25">
      <c r="A191" s="334"/>
      <c r="B191" s="334"/>
      <c r="C191" s="305" t="s">
        <v>217</v>
      </c>
      <c r="D191" s="340"/>
      <c r="E191" s="340"/>
      <c r="F191" s="340"/>
      <c r="G191" s="340"/>
      <c r="H191" s="340"/>
      <c r="I191" s="340"/>
      <c r="J191" s="340"/>
      <c r="K191" s="340"/>
      <c r="L191" s="339">
        <f t="shared" si="31"/>
        <v>0</v>
      </c>
      <c r="M191" s="339">
        <f t="shared" si="31"/>
        <v>0</v>
      </c>
      <c r="N191" s="339">
        <f t="shared" si="30"/>
        <v>0</v>
      </c>
      <c r="O191" s="334"/>
    </row>
    <row r="192" spans="1:15" s="160" customFormat="1" ht="12" hidden="1" customHeight="1" outlineLevel="1" x14ac:dyDescent="0.25">
      <c r="A192" s="334"/>
      <c r="B192" s="334"/>
      <c r="C192" s="305" t="s">
        <v>181</v>
      </c>
      <c r="D192" s="340"/>
      <c r="E192" s="340"/>
      <c r="F192" s="340"/>
      <c r="G192" s="340"/>
      <c r="H192" s="340"/>
      <c r="I192" s="340"/>
      <c r="J192" s="340"/>
      <c r="K192" s="340"/>
      <c r="L192" s="339">
        <f t="shared" si="31"/>
        <v>0</v>
      </c>
      <c r="M192" s="339">
        <f t="shared" si="31"/>
        <v>0</v>
      </c>
      <c r="N192" s="339">
        <f t="shared" si="30"/>
        <v>0</v>
      </c>
      <c r="O192" s="334"/>
    </row>
    <row r="193" spans="1:15" s="160" customFormat="1" ht="12" hidden="1" customHeight="1" outlineLevel="1" x14ac:dyDescent="0.25">
      <c r="A193" s="334"/>
      <c r="B193" s="334"/>
      <c r="C193" s="305" t="s">
        <v>29</v>
      </c>
      <c r="D193" s="340"/>
      <c r="E193" s="340"/>
      <c r="F193" s="340"/>
      <c r="G193" s="340"/>
      <c r="H193" s="340"/>
      <c r="I193" s="340"/>
      <c r="J193" s="340"/>
      <c r="K193" s="340"/>
      <c r="L193" s="339">
        <f t="shared" si="31"/>
        <v>0</v>
      </c>
      <c r="M193" s="339">
        <f t="shared" si="31"/>
        <v>0</v>
      </c>
      <c r="N193" s="339">
        <f t="shared" si="30"/>
        <v>0</v>
      </c>
      <c r="O193" s="334"/>
    </row>
    <row r="194" spans="1:15" s="160" customFormat="1" ht="12" hidden="1" customHeight="1" outlineLevel="1" x14ac:dyDescent="0.25">
      <c r="A194" s="334"/>
      <c r="B194" s="334"/>
      <c r="C194" s="305" t="s">
        <v>183</v>
      </c>
      <c r="D194" s="340"/>
      <c r="E194" s="340"/>
      <c r="F194" s="340"/>
      <c r="G194" s="340"/>
      <c r="H194" s="340"/>
      <c r="I194" s="340"/>
      <c r="J194" s="340"/>
      <c r="K194" s="340"/>
      <c r="L194" s="339">
        <f t="shared" si="31"/>
        <v>0</v>
      </c>
      <c r="M194" s="339">
        <f t="shared" si="31"/>
        <v>0</v>
      </c>
      <c r="N194" s="339">
        <f t="shared" si="30"/>
        <v>0</v>
      </c>
      <c r="O194" s="334"/>
    </row>
    <row r="195" spans="1:15" s="160" customFormat="1" ht="12" hidden="1" customHeight="1" outlineLevel="1" x14ac:dyDescent="0.25">
      <c r="A195" s="334"/>
      <c r="B195" s="334"/>
      <c r="C195" s="305" t="s">
        <v>305</v>
      </c>
      <c r="D195" s="340"/>
      <c r="E195" s="340"/>
      <c r="F195" s="340"/>
      <c r="G195" s="340"/>
      <c r="H195" s="340"/>
      <c r="I195" s="340"/>
      <c r="J195" s="340"/>
      <c r="K195" s="340"/>
      <c r="L195" s="339">
        <f t="shared" si="31"/>
        <v>0</v>
      </c>
      <c r="M195" s="339">
        <f t="shared" si="31"/>
        <v>0</v>
      </c>
      <c r="N195" s="339">
        <f t="shared" si="30"/>
        <v>0</v>
      </c>
      <c r="O195" s="334"/>
    </row>
    <row r="196" spans="1:15" s="160" customFormat="1" ht="12" hidden="1" customHeight="1" outlineLevel="1" x14ac:dyDescent="0.25">
      <c r="A196" s="334"/>
      <c r="B196" s="334"/>
      <c r="C196" s="305" t="s">
        <v>306</v>
      </c>
      <c r="D196" s="340"/>
      <c r="E196" s="340"/>
      <c r="F196" s="340"/>
      <c r="G196" s="340"/>
      <c r="H196" s="340"/>
      <c r="I196" s="340"/>
      <c r="J196" s="340"/>
      <c r="K196" s="340"/>
      <c r="L196" s="339">
        <f t="shared" si="31"/>
        <v>0</v>
      </c>
      <c r="M196" s="339">
        <f t="shared" si="31"/>
        <v>0</v>
      </c>
      <c r="N196" s="339">
        <f t="shared" si="30"/>
        <v>0</v>
      </c>
      <c r="O196" s="334"/>
    </row>
    <row r="197" spans="1:15" s="160" customFormat="1" ht="12" hidden="1" customHeight="1" outlineLevel="1" x14ac:dyDescent="0.25">
      <c r="A197" s="334"/>
      <c r="B197" s="334"/>
      <c r="C197" s="305" t="s">
        <v>184</v>
      </c>
      <c r="D197" s="340"/>
      <c r="E197" s="340"/>
      <c r="F197" s="340"/>
      <c r="G197" s="340"/>
      <c r="H197" s="340"/>
      <c r="I197" s="340"/>
      <c r="J197" s="340"/>
      <c r="K197" s="340"/>
      <c r="L197" s="339">
        <f t="shared" si="31"/>
        <v>0</v>
      </c>
      <c r="M197" s="339">
        <f t="shared" si="31"/>
        <v>0</v>
      </c>
      <c r="N197" s="339">
        <f t="shared" si="30"/>
        <v>0</v>
      </c>
      <c r="O197" s="334"/>
    </row>
    <row r="198" spans="1:15" s="160" customFormat="1" ht="12" hidden="1" customHeight="1" outlineLevel="1" x14ac:dyDescent="0.25">
      <c r="A198" s="334"/>
      <c r="B198" s="334"/>
      <c r="C198" s="305" t="s">
        <v>73</v>
      </c>
      <c r="D198" s="340"/>
      <c r="E198" s="340"/>
      <c r="F198" s="340"/>
      <c r="G198" s="340"/>
      <c r="H198" s="340"/>
      <c r="I198" s="340">
        <v>1</v>
      </c>
      <c r="J198" s="340"/>
      <c r="K198" s="340"/>
      <c r="L198" s="339">
        <f t="shared" si="31"/>
        <v>0</v>
      </c>
      <c r="M198" s="339">
        <f t="shared" si="31"/>
        <v>1</v>
      </c>
      <c r="N198" s="339">
        <f t="shared" si="30"/>
        <v>1</v>
      </c>
      <c r="O198" s="334"/>
    </row>
    <row r="199" spans="1:15" s="160" customFormat="1" ht="12" hidden="1" customHeight="1" outlineLevel="1" x14ac:dyDescent="0.25">
      <c r="A199" s="334"/>
      <c r="B199" s="334"/>
      <c r="C199" s="305" t="s">
        <v>74</v>
      </c>
      <c r="D199" s="340"/>
      <c r="E199" s="340"/>
      <c r="F199" s="340"/>
      <c r="G199" s="340"/>
      <c r="H199" s="340"/>
      <c r="I199" s="340"/>
      <c r="J199" s="340"/>
      <c r="K199" s="340"/>
      <c r="L199" s="339">
        <f t="shared" si="31"/>
        <v>0</v>
      </c>
      <c r="M199" s="339">
        <f t="shared" si="31"/>
        <v>0</v>
      </c>
      <c r="N199" s="339">
        <f t="shared" si="30"/>
        <v>0</v>
      </c>
      <c r="O199" s="334"/>
    </row>
    <row r="200" spans="1:15" s="160" customFormat="1" ht="12" hidden="1" customHeight="1" outlineLevel="1" x14ac:dyDescent="0.25">
      <c r="A200" s="334"/>
      <c r="B200" s="334"/>
      <c r="C200" s="305" t="s">
        <v>75</v>
      </c>
      <c r="D200" s="340"/>
      <c r="E200" s="340"/>
      <c r="F200" s="340">
        <v>9</v>
      </c>
      <c r="G200" s="340">
        <v>10</v>
      </c>
      <c r="H200" s="340">
        <v>10</v>
      </c>
      <c r="I200" s="340">
        <v>11</v>
      </c>
      <c r="J200" s="340"/>
      <c r="K200" s="340"/>
      <c r="L200" s="339">
        <f t="shared" si="31"/>
        <v>19</v>
      </c>
      <c r="M200" s="339">
        <f t="shared" si="31"/>
        <v>21</v>
      </c>
      <c r="N200" s="339">
        <f t="shared" si="30"/>
        <v>40</v>
      </c>
      <c r="O200" s="334"/>
    </row>
    <row r="201" spans="1:15" s="160" customFormat="1" ht="12" customHeight="1" collapsed="1" x14ac:dyDescent="0.25">
      <c r="A201" s="334"/>
      <c r="B201" s="334"/>
      <c r="C201" s="324" t="s">
        <v>56</v>
      </c>
      <c r="D201" s="324">
        <f t="shared" ref="D201:K201" si="33">SUM(D202:D229)</f>
        <v>0</v>
      </c>
      <c r="E201" s="324">
        <f t="shared" si="33"/>
        <v>0</v>
      </c>
      <c r="F201" s="324">
        <f t="shared" si="33"/>
        <v>0</v>
      </c>
      <c r="G201" s="324">
        <f t="shared" si="33"/>
        <v>1</v>
      </c>
      <c r="H201" s="324">
        <f t="shared" si="33"/>
        <v>0</v>
      </c>
      <c r="I201" s="324">
        <f t="shared" si="33"/>
        <v>1</v>
      </c>
      <c r="J201" s="324">
        <f t="shared" si="33"/>
        <v>0</v>
      </c>
      <c r="K201" s="324">
        <f t="shared" si="33"/>
        <v>0</v>
      </c>
      <c r="L201" s="339">
        <f t="shared" si="31"/>
        <v>0</v>
      </c>
      <c r="M201" s="339">
        <f t="shared" si="31"/>
        <v>2</v>
      </c>
      <c r="N201" s="339">
        <f t="shared" si="30"/>
        <v>2</v>
      </c>
      <c r="O201" s="334"/>
    </row>
    <row r="202" spans="1:15" s="160" customFormat="1" ht="12" hidden="1" customHeight="1" outlineLevel="1" x14ac:dyDescent="0.25">
      <c r="A202" s="334"/>
      <c r="B202" s="334"/>
      <c r="C202" s="305" t="s">
        <v>169</v>
      </c>
      <c r="D202" s="340"/>
      <c r="E202" s="340"/>
      <c r="F202" s="340"/>
      <c r="G202" s="340"/>
      <c r="H202" s="340"/>
      <c r="I202" s="340"/>
      <c r="J202" s="340"/>
      <c r="K202" s="340"/>
      <c r="L202" s="339">
        <f t="shared" si="31"/>
        <v>0</v>
      </c>
      <c r="M202" s="339">
        <f t="shared" si="31"/>
        <v>0</v>
      </c>
      <c r="N202" s="339">
        <f t="shared" si="30"/>
        <v>0</v>
      </c>
      <c r="O202" s="334"/>
    </row>
    <row r="203" spans="1:15" s="160" customFormat="1" ht="12" hidden="1" customHeight="1" outlineLevel="1" x14ac:dyDescent="0.25">
      <c r="A203" s="334"/>
      <c r="B203" s="334"/>
      <c r="C203" s="305" t="s">
        <v>14</v>
      </c>
      <c r="D203" s="340"/>
      <c r="E203" s="340"/>
      <c r="F203" s="340"/>
      <c r="G203" s="340"/>
      <c r="H203" s="340"/>
      <c r="I203" s="340"/>
      <c r="J203" s="340"/>
      <c r="K203" s="340"/>
      <c r="L203" s="339">
        <f t="shared" si="31"/>
        <v>0</v>
      </c>
      <c r="M203" s="339">
        <f t="shared" si="31"/>
        <v>0</v>
      </c>
      <c r="N203" s="339">
        <f t="shared" si="30"/>
        <v>0</v>
      </c>
      <c r="O203" s="334"/>
    </row>
    <row r="204" spans="1:15" s="160" customFormat="1" ht="12" hidden="1" customHeight="1" outlineLevel="1" x14ac:dyDescent="0.25">
      <c r="A204" s="334"/>
      <c r="B204" s="334"/>
      <c r="C204" s="305" t="s">
        <v>17</v>
      </c>
      <c r="D204" s="340"/>
      <c r="E204" s="340"/>
      <c r="F204" s="340"/>
      <c r="G204" s="340"/>
      <c r="H204" s="340"/>
      <c r="I204" s="340"/>
      <c r="J204" s="340"/>
      <c r="K204" s="340"/>
      <c r="L204" s="339">
        <f t="shared" si="31"/>
        <v>0</v>
      </c>
      <c r="M204" s="339">
        <f t="shared" si="31"/>
        <v>0</v>
      </c>
      <c r="N204" s="339">
        <f t="shared" si="30"/>
        <v>0</v>
      </c>
      <c r="O204" s="334"/>
    </row>
    <row r="205" spans="1:15" s="160" customFormat="1" ht="12" hidden="1" customHeight="1" outlineLevel="1" x14ac:dyDescent="0.25">
      <c r="A205" s="334"/>
      <c r="B205" s="334"/>
      <c r="C205" s="305" t="s">
        <v>19</v>
      </c>
      <c r="D205" s="340"/>
      <c r="E205" s="340"/>
      <c r="F205" s="340"/>
      <c r="G205" s="340"/>
      <c r="H205" s="340"/>
      <c r="I205" s="340"/>
      <c r="J205" s="340"/>
      <c r="K205" s="340"/>
      <c r="L205" s="339">
        <f t="shared" si="31"/>
        <v>0</v>
      </c>
      <c r="M205" s="339">
        <f t="shared" si="31"/>
        <v>0</v>
      </c>
      <c r="N205" s="339">
        <f t="shared" si="30"/>
        <v>0</v>
      </c>
      <c r="O205" s="334"/>
    </row>
    <row r="206" spans="1:15" s="160" customFormat="1" ht="12" hidden="1" customHeight="1" outlineLevel="1" x14ac:dyDescent="0.25">
      <c r="A206" s="334"/>
      <c r="B206" s="334"/>
      <c r="C206" s="305" t="s">
        <v>294</v>
      </c>
      <c r="D206" s="340"/>
      <c r="E206" s="340"/>
      <c r="F206" s="340"/>
      <c r="G206" s="340"/>
      <c r="H206" s="340"/>
      <c r="I206" s="340"/>
      <c r="J206" s="340"/>
      <c r="K206" s="340"/>
      <c r="L206" s="339">
        <f t="shared" si="31"/>
        <v>0</v>
      </c>
      <c r="M206" s="339">
        <f t="shared" si="31"/>
        <v>0</v>
      </c>
      <c r="N206" s="339">
        <f t="shared" si="30"/>
        <v>0</v>
      </c>
      <c r="O206" s="334"/>
    </row>
    <row r="207" spans="1:15" s="160" customFormat="1" ht="12" hidden="1" customHeight="1" outlineLevel="1" x14ac:dyDescent="0.25">
      <c r="A207" s="334"/>
      <c r="B207" s="334"/>
      <c r="C207" s="305" t="s">
        <v>176</v>
      </c>
      <c r="D207" s="340"/>
      <c r="E207" s="340"/>
      <c r="F207" s="340"/>
      <c r="G207" s="340">
        <v>1</v>
      </c>
      <c r="H207" s="340"/>
      <c r="I207" s="340"/>
      <c r="J207" s="340"/>
      <c r="K207" s="340"/>
      <c r="L207" s="339">
        <f t="shared" si="31"/>
        <v>0</v>
      </c>
      <c r="M207" s="339">
        <f t="shared" si="31"/>
        <v>1</v>
      </c>
      <c r="N207" s="339">
        <f t="shared" si="30"/>
        <v>1</v>
      </c>
      <c r="O207" s="334"/>
    </row>
    <row r="208" spans="1:15" s="160" customFormat="1" ht="12" hidden="1" customHeight="1" outlineLevel="1" x14ac:dyDescent="0.25">
      <c r="A208" s="334"/>
      <c r="B208" s="334"/>
      <c r="C208" s="305" t="s">
        <v>177</v>
      </c>
      <c r="D208" s="340"/>
      <c r="E208" s="340"/>
      <c r="F208" s="340"/>
      <c r="G208" s="340"/>
      <c r="H208" s="340"/>
      <c r="I208" s="340"/>
      <c r="J208" s="340"/>
      <c r="K208" s="340"/>
      <c r="L208" s="339">
        <f t="shared" si="31"/>
        <v>0</v>
      </c>
      <c r="M208" s="339">
        <f t="shared" si="31"/>
        <v>0</v>
      </c>
      <c r="N208" s="339">
        <f t="shared" si="30"/>
        <v>0</v>
      </c>
      <c r="O208" s="334"/>
    </row>
    <row r="209" spans="1:15" s="160" customFormat="1" ht="12" hidden="1" customHeight="1" outlineLevel="1" x14ac:dyDescent="0.25">
      <c r="A209" s="334"/>
      <c r="B209" s="334"/>
      <c r="C209" s="305" t="s">
        <v>23</v>
      </c>
      <c r="D209" s="340"/>
      <c r="E209" s="340"/>
      <c r="F209" s="340"/>
      <c r="G209" s="340"/>
      <c r="H209" s="340"/>
      <c r="I209" s="340"/>
      <c r="J209" s="340"/>
      <c r="K209" s="340"/>
      <c r="L209" s="339">
        <f t="shared" si="31"/>
        <v>0</v>
      </c>
      <c r="M209" s="339">
        <f t="shared" si="31"/>
        <v>0</v>
      </c>
      <c r="N209" s="339">
        <f t="shared" si="30"/>
        <v>0</v>
      </c>
      <c r="O209" s="334"/>
    </row>
    <row r="210" spans="1:15" s="160" customFormat="1" ht="12" hidden="1" customHeight="1" outlineLevel="1" x14ac:dyDescent="0.25">
      <c r="A210" s="334"/>
      <c r="B210" s="334"/>
      <c r="C210" s="305" t="s">
        <v>26</v>
      </c>
      <c r="D210" s="340"/>
      <c r="E210" s="340"/>
      <c r="F210" s="340"/>
      <c r="G210" s="340"/>
      <c r="H210" s="340"/>
      <c r="I210" s="340"/>
      <c r="J210" s="340"/>
      <c r="K210" s="340"/>
      <c r="L210" s="339">
        <f t="shared" si="31"/>
        <v>0</v>
      </c>
      <c r="M210" s="339">
        <f t="shared" si="31"/>
        <v>0</v>
      </c>
      <c r="N210" s="339">
        <f t="shared" si="30"/>
        <v>0</v>
      </c>
      <c r="O210" s="334"/>
    </row>
    <row r="211" spans="1:15" s="160" customFormat="1" ht="12" hidden="1" customHeight="1" outlineLevel="1" x14ac:dyDescent="0.25">
      <c r="A211" s="334"/>
      <c r="B211" s="334"/>
      <c r="C211" s="305" t="s">
        <v>179</v>
      </c>
      <c r="D211" s="340"/>
      <c r="E211" s="340"/>
      <c r="F211" s="340"/>
      <c r="G211" s="340"/>
      <c r="H211" s="340"/>
      <c r="I211" s="340"/>
      <c r="J211" s="340"/>
      <c r="K211" s="340"/>
      <c r="L211" s="339">
        <f t="shared" si="31"/>
        <v>0</v>
      </c>
      <c r="M211" s="339">
        <f t="shared" si="31"/>
        <v>0</v>
      </c>
      <c r="N211" s="339">
        <f t="shared" si="30"/>
        <v>0</v>
      </c>
      <c r="O211" s="334"/>
    </row>
    <row r="212" spans="1:15" s="160" customFormat="1" ht="12" hidden="1" customHeight="1" outlineLevel="1" x14ac:dyDescent="0.25">
      <c r="A212" s="334"/>
      <c r="B212" s="334"/>
      <c r="C212" s="305" t="s">
        <v>180</v>
      </c>
      <c r="D212" s="340"/>
      <c r="E212" s="340"/>
      <c r="F212" s="340"/>
      <c r="G212" s="340"/>
      <c r="H212" s="340"/>
      <c r="I212" s="340"/>
      <c r="J212" s="340"/>
      <c r="K212" s="340"/>
      <c r="L212" s="339">
        <f t="shared" si="31"/>
        <v>0</v>
      </c>
      <c r="M212" s="339">
        <f t="shared" si="31"/>
        <v>0</v>
      </c>
      <c r="N212" s="339">
        <f t="shared" si="30"/>
        <v>0</v>
      </c>
      <c r="O212" s="334"/>
    </row>
    <row r="213" spans="1:15" s="160" customFormat="1" ht="12" hidden="1" customHeight="1" outlineLevel="1" x14ac:dyDescent="0.25">
      <c r="A213" s="334"/>
      <c r="B213" s="334"/>
      <c r="C213" s="305" t="s">
        <v>28</v>
      </c>
      <c r="D213" s="340"/>
      <c r="E213" s="340"/>
      <c r="F213" s="340"/>
      <c r="G213" s="340"/>
      <c r="H213" s="340"/>
      <c r="I213" s="340"/>
      <c r="J213" s="340"/>
      <c r="K213" s="340"/>
      <c r="L213" s="339">
        <f t="shared" si="31"/>
        <v>0</v>
      </c>
      <c r="M213" s="339">
        <f t="shared" si="31"/>
        <v>0</v>
      </c>
      <c r="N213" s="339">
        <f t="shared" ref="N213:N276" si="34">SUM(L213:M213)</f>
        <v>0</v>
      </c>
      <c r="O213" s="334"/>
    </row>
    <row r="214" spans="1:15" s="160" customFormat="1" ht="12" hidden="1" customHeight="1" outlineLevel="1" x14ac:dyDescent="0.25">
      <c r="A214" s="334"/>
      <c r="B214" s="334"/>
      <c r="C214" s="305" t="s">
        <v>70</v>
      </c>
      <c r="D214" s="340"/>
      <c r="E214" s="340"/>
      <c r="F214" s="340"/>
      <c r="G214" s="340"/>
      <c r="H214" s="340"/>
      <c r="I214" s="340"/>
      <c r="J214" s="340"/>
      <c r="K214" s="340"/>
      <c r="L214" s="339">
        <f t="shared" si="31"/>
        <v>0</v>
      </c>
      <c r="M214" s="339">
        <f t="shared" si="31"/>
        <v>0</v>
      </c>
      <c r="N214" s="339">
        <f t="shared" si="34"/>
        <v>0</v>
      </c>
      <c r="O214" s="334"/>
    </row>
    <row r="215" spans="1:15" s="160" customFormat="1" ht="12" hidden="1" customHeight="1" outlineLevel="1" x14ac:dyDescent="0.25">
      <c r="A215" s="334"/>
      <c r="B215" s="334"/>
      <c r="C215" s="305" t="s">
        <v>30</v>
      </c>
      <c r="D215" s="340"/>
      <c r="E215" s="340"/>
      <c r="F215" s="340"/>
      <c r="G215" s="340"/>
      <c r="H215" s="340"/>
      <c r="I215" s="340"/>
      <c r="J215" s="340"/>
      <c r="K215" s="340"/>
      <c r="L215" s="339">
        <f t="shared" si="31"/>
        <v>0</v>
      </c>
      <c r="M215" s="339">
        <f t="shared" si="31"/>
        <v>0</v>
      </c>
      <c r="N215" s="339">
        <f t="shared" si="34"/>
        <v>0</v>
      </c>
      <c r="O215" s="334"/>
    </row>
    <row r="216" spans="1:15" s="160" customFormat="1" ht="12" hidden="1" customHeight="1" outlineLevel="1" x14ac:dyDescent="0.25">
      <c r="A216" s="334"/>
      <c r="B216" s="334"/>
      <c r="C216" s="305" t="s">
        <v>296</v>
      </c>
      <c r="D216" s="340"/>
      <c r="E216" s="340"/>
      <c r="F216" s="340"/>
      <c r="G216" s="340"/>
      <c r="H216" s="340"/>
      <c r="I216" s="340"/>
      <c r="J216" s="340"/>
      <c r="K216" s="340"/>
      <c r="L216" s="339">
        <f t="shared" si="31"/>
        <v>0</v>
      </c>
      <c r="M216" s="339">
        <f t="shared" si="31"/>
        <v>0</v>
      </c>
      <c r="N216" s="339">
        <f t="shared" si="34"/>
        <v>0</v>
      </c>
      <c r="O216" s="334"/>
    </row>
    <row r="217" spans="1:15" s="160" customFormat="1" ht="12" hidden="1" customHeight="1" outlineLevel="1" x14ac:dyDescent="0.25">
      <c r="A217" s="334"/>
      <c r="B217" s="334"/>
      <c r="C217" s="305" t="s">
        <v>297</v>
      </c>
      <c r="D217" s="340"/>
      <c r="E217" s="340"/>
      <c r="F217" s="340"/>
      <c r="G217" s="340"/>
      <c r="H217" s="340"/>
      <c r="I217" s="340"/>
      <c r="J217" s="340"/>
      <c r="K217" s="340"/>
      <c r="L217" s="339">
        <f t="shared" si="31"/>
        <v>0</v>
      </c>
      <c r="M217" s="339">
        <f t="shared" si="31"/>
        <v>0</v>
      </c>
      <c r="N217" s="339">
        <f t="shared" si="34"/>
        <v>0</v>
      </c>
      <c r="O217" s="334"/>
    </row>
    <row r="218" spans="1:15" s="160" customFormat="1" ht="12" hidden="1" customHeight="1" outlineLevel="1" x14ac:dyDescent="0.25">
      <c r="A218" s="334"/>
      <c r="B218" s="334"/>
      <c r="C218" s="305" t="s">
        <v>298</v>
      </c>
      <c r="D218" s="340"/>
      <c r="E218" s="340"/>
      <c r="F218" s="340"/>
      <c r="G218" s="340"/>
      <c r="H218" s="340"/>
      <c r="I218" s="340"/>
      <c r="J218" s="340"/>
      <c r="K218" s="340"/>
      <c r="L218" s="339">
        <f t="shared" si="31"/>
        <v>0</v>
      </c>
      <c r="M218" s="339">
        <f t="shared" si="31"/>
        <v>0</v>
      </c>
      <c r="N218" s="339">
        <f t="shared" si="34"/>
        <v>0</v>
      </c>
      <c r="O218" s="334"/>
    </row>
    <row r="219" spans="1:15" s="160" customFormat="1" ht="12" hidden="1" customHeight="1" outlineLevel="1" x14ac:dyDescent="0.25">
      <c r="A219" s="334"/>
      <c r="B219" s="334"/>
      <c r="C219" s="305" t="s">
        <v>299</v>
      </c>
      <c r="D219" s="340"/>
      <c r="E219" s="340"/>
      <c r="F219" s="340"/>
      <c r="G219" s="340"/>
      <c r="H219" s="340"/>
      <c r="I219" s="340"/>
      <c r="J219" s="340"/>
      <c r="K219" s="340"/>
      <c r="L219" s="339">
        <f t="shared" si="31"/>
        <v>0</v>
      </c>
      <c r="M219" s="339">
        <f t="shared" si="31"/>
        <v>0</v>
      </c>
      <c r="N219" s="339">
        <f t="shared" si="34"/>
        <v>0</v>
      </c>
      <c r="O219" s="334"/>
    </row>
    <row r="220" spans="1:15" s="160" customFormat="1" ht="12" hidden="1" customHeight="1" outlineLevel="1" x14ac:dyDescent="0.25">
      <c r="A220" s="334"/>
      <c r="B220" s="334"/>
      <c r="C220" s="305" t="s">
        <v>217</v>
      </c>
      <c r="D220" s="340"/>
      <c r="E220" s="340"/>
      <c r="F220" s="340"/>
      <c r="G220" s="340"/>
      <c r="H220" s="340"/>
      <c r="I220" s="340"/>
      <c r="J220" s="340"/>
      <c r="K220" s="340"/>
      <c r="L220" s="339">
        <f t="shared" si="31"/>
        <v>0</v>
      </c>
      <c r="M220" s="339">
        <f t="shared" si="31"/>
        <v>0</v>
      </c>
      <c r="N220" s="339">
        <f t="shared" si="34"/>
        <v>0</v>
      </c>
      <c r="O220" s="334"/>
    </row>
    <row r="221" spans="1:15" s="160" customFormat="1" ht="12" hidden="1" customHeight="1" outlineLevel="1" x14ac:dyDescent="0.25">
      <c r="A221" s="334"/>
      <c r="B221" s="334"/>
      <c r="C221" s="305" t="s">
        <v>181</v>
      </c>
      <c r="D221" s="340"/>
      <c r="E221" s="340"/>
      <c r="F221" s="340"/>
      <c r="G221" s="340"/>
      <c r="H221" s="340"/>
      <c r="I221" s="340"/>
      <c r="J221" s="340"/>
      <c r="K221" s="340"/>
      <c r="L221" s="339">
        <f t="shared" si="31"/>
        <v>0</v>
      </c>
      <c r="M221" s="339">
        <f t="shared" si="31"/>
        <v>0</v>
      </c>
      <c r="N221" s="339">
        <f t="shared" si="34"/>
        <v>0</v>
      </c>
      <c r="O221" s="334"/>
    </row>
    <row r="222" spans="1:15" s="160" customFormat="1" ht="12" hidden="1" customHeight="1" outlineLevel="1" x14ac:dyDescent="0.25">
      <c r="A222" s="334"/>
      <c r="B222" s="334"/>
      <c r="C222" s="305" t="s">
        <v>29</v>
      </c>
      <c r="D222" s="340"/>
      <c r="E222" s="340"/>
      <c r="F222" s="340"/>
      <c r="G222" s="340"/>
      <c r="H222" s="340"/>
      <c r="I222" s="340"/>
      <c r="J222" s="340"/>
      <c r="K222" s="340"/>
      <c r="L222" s="339">
        <f t="shared" si="31"/>
        <v>0</v>
      </c>
      <c r="M222" s="339">
        <f t="shared" si="31"/>
        <v>0</v>
      </c>
      <c r="N222" s="339">
        <f t="shared" si="34"/>
        <v>0</v>
      </c>
      <c r="O222" s="334"/>
    </row>
    <row r="223" spans="1:15" s="160" customFormat="1" ht="12" hidden="1" customHeight="1" outlineLevel="1" x14ac:dyDescent="0.25">
      <c r="A223" s="334"/>
      <c r="B223" s="334"/>
      <c r="C223" s="305" t="s">
        <v>183</v>
      </c>
      <c r="D223" s="340"/>
      <c r="E223" s="340"/>
      <c r="F223" s="340"/>
      <c r="G223" s="340"/>
      <c r="H223" s="340"/>
      <c r="I223" s="340"/>
      <c r="J223" s="340"/>
      <c r="K223" s="340"/>
      <c r="L223" s="339">
        <f t="shared" si="31"/>
        <v>0</v>
      </c>
      <c r="M223" s="339">
        <f t="shared" si="31"/>
        <v>0</v>
      </c>
      <c r="N223" s="339">
        <f t="shared" si="34"/>
        <v>0</v>
      </c>
      <c r="O223" s="334"/>
    </row>
    <row r="224" spans="1:15" s="160" customFormat="1" ht="12" hidden="1" customHeight="1" outlineLevel="1" x14ac:dyDescent="0.25">
      <c r="A224" s="334"/>
      <c r="B224" s="334"/>
      <c r="C224" s="305" t="s">
        <v>305</v>
      </c>
      <c r="D224" s="340"/>
      <c r="E224" s="340"/>
      <c r="F224" s="340"/>
      <c r="G224" s="340"/>
      <c r="H224" s="340"/>
      <c r="I224" s="340"/>
      <c r="J224" s="340"/>
      <c r="K224" s="340"/>
      <c r="L224" s="339">
        <f t="shared" si="31"/>
        <v>0</v>
      </c>
      <c r="M224" s="339">
        <f t="shared" si="31"/>
        <v>0</v>
      </c>
      <c r="N224" s="339">
        <f t="shared" si="34"/>
        <v>0</v>
      </c>
      <c r="O224" s="334"/>
    </row>
    <row r="225" spans="1:15" s="160" customFormat="1" ht="12" hidden="1" customHeight="1" outlineLevel="1" x14ac:dyDescent="0.25">
      <c r="A225" s="334"/>
      <c r="B225" s="334"/>
      <c r="C225" s="305" t="s">
        <v>306</v>
      </c>
      <c r="D225" s="340"/>
      <c r="E225" s="340"/>
      <c r="F225" s="340"/>
      <c r="G225" s="340"/>
      <c r="H225" s="340"/>
      <c r="I225" s="340"/>
      <c r="J225" s="340"/>
      <c r="K225" s="340"/>
      <c r="L225" s="339">
        <f t="shared" si="31"/>
        <v>0</v>
      </c>
      <c r="M225" s="339">
        <f t="shared" si="31"/>
        <v>0</v>
      </c>
      <c r="N225" s="339">
        <f t="shared" si="34"/>
        <v>0</v>
      </c>
      <c r="O225" s="334"/>
    </row>
    <row r="226" spans="1:15" s="160" customFormat="1" ht="12" hidden="1" customHeight="1" outlineLevel="1" x14ac:dyDescent="0.25">
      <c r="A226" s="334"/>
      <c r="B226" s="334"/>
      <c r="C226" s="305" t="s">
        <v>184</v>
      </c>
      <c r="D226" s="340"/>
      <c r="E226" s="340"/>
      <c r="F226" s="340"/>
      <c r="G226" s="340"/>
      <c r="H226" s="340"/>
      <c r="I226" s="340"/>
      <c r="J226" s="340"/>
      <c r="K226" s="340"/>
      <c r="L226" s="339">
        <f t="shared" si="31"/>
        <v>0</v>
      </c>
      <c r="M226" s="339">
        <f t="shared" si="31"/>
        <v>0</v>
      </c>
      <c r="N226" s="339">
        <f t="shared" si="34"/>
        <v>0</v>
      </c>
      <c r="O226" s="334"/>
    </row>
    <row r="227" spans="1:15" s="160" customFormat="1" ht="12" hidden="1" customHeight="1" outlineLevel="1" x14ac:dyDescent="0.25">
      <c r="A227" s="334"/>
      <c r="B227" s="334"/>
      <c r="C227" s="305" t="s">
        <v>73</v>
      </c>
      <c r="D227" s="340"/>
      <c r="E227" s="340"/>
      <c r="F227" s="340"/>
      <c r="G227" s="340"/>
      <c r="H227" s="340"/>
      <c r="I227" s="340">
        <v>1</v>
      </c>
      <c r="J227" s="340"/>
      <c r="K227" s="340"/>
      <c r="L227" s="339">
        <f t="shared" si="31"/>
        <v>0</v>
      </c>
      <c r="M227" s="339">
        <f t="shared" si="31"/>
        <v>1</v>
      </c>
      <c r="N227" s="339">
        <f t="shared" si="34"/>
        <v>1</v>
      </c>
      <c r="O227" s="334"/>
    </row>
    <row r="228" spans="1:15" s="160" customFormat="1" ht="12" hidden="1" customHeight="1" outlineLevel="1" x14ac:dyDescent="0.25">
      <c r="A228" s="334"/>
      <c r="B228" s="334"/>
      <c r="C228" s="305" t="s">
        <v>74</v>
      </c>
      <c r="D228" s="340"/>
      <c r="E228" s="340"/>
      <c r="F228" s="340"/>
      <c r="G228" s="340"/>
      <c r="H228" s="340"/>
      <c r="I228" s="340"/>
      <c r="J228" s="340"/>
      <c r="K228" s="340"/>
      <c r="L228" s="339">
        <f t="shared" si="31"/>
        <v>0</v>
      </c>
      <c r="M228" s="339">
        <f t="shared" si="31"/>
        <v>0</v>
      </c>
      <c r="N228" s="339">
        <f t="shared" si="34"/>
        <v>0</v>
      </c>
      <c r="O228" s="334"/>
    </row>
    <row r="229" spans="1:15" s="160" customFormat="1" ht="12" hidden="1" customHeight="1" outlineLevel="1" x14ac:dyDescent="0.25">
      <c r="A229" s="334"/>
      <c r="B229" s="334"/>
      <c r="C229" s="305" t="s">
        <v>75</v>
      </c>
      <c r="D229" s="340"/>
      <c r="E229" s="340"/>
      <c r="F229" s="340"/>
      <c r="G229" s="340"/>
      <c r="H229" s="340"/>
      <c r="I229" s="340"/>
      <c r="J229" s="340"/>
      <c r="K229" s="340"/>
      <c r="L229" s="339">
        <f t="shared" ref="L229:M292" si="35">SUM(J229,H229,F229,D229)</f>
        <v>0</v>
      </c>
      <c r="M229" s="339">
        <f t="shared" si="35"/>
        <v>0</v>
      </c>
      <c r="N229" s="339">
        <f t="shared" si="34"/>
        <v>0</v>
      </c>
      <c r="O229" s="334"/>
    </row>
    <row r="230" spans="1:15" s="160" customFormat="1" ht="12" customHeight="1" collapsed="1" x14ac:dyDescent="0.25">
      <c r="A230" s="334"/>
      <c r="B230" s="334"/>
      <c r="C230" s="324" t="s">
        <v>53</v>
      </c>
      <c r="D230" s="324">
        <f>SUM(D231:D258)</f>
        <v>0</v>
      </c>
      <c r="E230" s="324">
        <f t="shared" ref="E230:K230" si="36">SUM(E231:E258)</f>
        <v>0</v>
      </c>
      <c r="F230" s="324">
        <f t="shared" si="36"/>
        <v>368</v>
      </c>
      <c r="G230" s="324">
        <f t="shared" si="36"/>
        <v>320</v>
      </c>
      <c r="H230" s="324">
        <f t="shared" si="36"/>
        <v>77</v>
      </c>
      <c r="I230" s="324">
        <f t="shared" si="36"/>
        <v>67</v>
      </c>
      <c r="J230" s="324">
        <f t="shared" si="36"/>
        <v>0</v>
      </c>
      <c r="K230" s="324">
        <f t="shared" si="36"/>
        <v>0</v>
      </c>
      <c r="L230" s="339">
        <f t="shared" si="35"/>
        <v>445</v>
      </c>
      <c r="M230" s="339">
        <f t="shared" si="35"/>
        <v>387</v>
      </c>
      <c r="N230" s="339">
        <f t="shared" si="34"/>
        <v>832</v>
      </c>
      <c r="O230" s="334"/>
    </row>
    <row r="231" spans="1:15" s="160" customFormat="1" ht="12" hidden="1" customHeight="1" outlineLevel="1" x14ac:dyDescent="0.25">
      <c r="A231" s="334"/>
      <c r="B231" s="334"/>
      <c r="C231" s="305" t="s">
        <v>169</v>
      </c>
      <c r="D231" s="340"/>
      <c r="E231" s="340"/>
      <c r="F231" s="340">
        <v>29</v>
      </c>
      <c r="G231" s="340">
        <v>24</v>
      </c>
      <c r="H231" s="340">
        <v>4</v>
      </c>
      <c r="I231" s="340">
        <v>4</v>
      </c>
      <c r="J231" s="340"/>
      <c r="K231" s="340"/>
      <c r="L231" s="339">
        <f t="shared" si="35"/>
        <v>33</v>
      </c>
      <c r="M231" s="339">
        <f t="shared" si="35"/>
        <v>28</v>
      </c>
      <c r="N231" s="339">
        <f t="shared" si="34"/>
        <v>61</v>
      </c>
      <c r="O231" s="334"/>
    </row>
    <row r="232" spans="1:15" s="160" customFormat="1" ht="12" hidden="1" customHeight="1" outlineLevel="1" x14ac:dyDescent="0.25">
      <c r="A232" s="334"/>
      <c r="B232" s="334"/>
      <c r="C232" s="305" t="s">
        <v>14</v>
      </c>
      <c r="D232" s="340"/>
      <c r="E232" s="340"/>
      <c r="F232" s="340">
        <v>54</v>
      </c>
      <c r="G232" s="340">
        <v>51</v>
      </c>
      <c r="H232" s="340">
        <v>8</v>
      </c>
      <c r="I232" s="340">
        <v>8</v>
      </c>
      <c r="J232" s="340"/>
      <c r="K232" s="340"/>
      <c r="L232" s="339">
        <f t="shared" si="35"/>
        <v>62</v>
      </c>
      <c r="M232" s="339">
        <f t="shared" si="35"/>
        <v>59</v>
      </c>
      <c r="N232" s="339">
        <f t="shared" si="34"/>
        <v>121</v>
      </c>
      <c r="O232" s="334"/>
    </row>
    <row r="233" spans="1:15" s="160" customFormat="1" ht="12" hidden="1" customHeight="1" outlineLevel="1" x14ac:dyDescent="0.25">
      <c r="A233" s="334"/>
      <c r="B233" s="334"/>
      <c r="C233" s="305" t="s">
        <v>17</v>
      </c>
      <c r="D233" s="340"/>
      <c r="E233" s="340"/>
      <c r="F233" s="340">
        <v>7</v>
      </c>
      <c r="G233" s="340">
        <v>8</v>
      </c>
      <c r="H233" s="340">
        <v>8</v>
      </c>
      <c r="I233" s="340">
        <v>7</v>
      </c>
      <c r="J233" s="340"/>
      <c r="K233" s="340"/>
      <c r="L233" s="339">
        <f t="shared" si="35"/>
        <v>15</v>
      </c>
      <c r="M233" s="339">
        <f t="shared" si="35"/>
        <v>15</v>
      </c>
      <c r="N233" s="339">
        <f t="shared" si="34"/>
        <v>30</v>
      </c>
      <c r="O233" s="334"/>
    </row>
    <row r="234" spans="1:15" s="160" customFormat="1" ht="12" hidden="1" customHeight="1" outlineLevel="1" x14ac:dyDescent="0.25">
      <c r="A234" s="334"/>
      <c r="B234" s="334"/>
      <c r="C234" s="305" t="s">
        <v>19</v>
      </c>
      <c r="D234" s="340"/>
      <c r="E234" s="340"/>
      <c r="F234" s="340"/>
      <c r="G234" s="340"/>
      <c r="H234" s="340"/>
      <c r="I234" s="340"/>
      <c r="J234" s="340"/>
      <c r="K234" s="340"/>
      <c r="L234" s="339">
        <f t="shared" si="35"/>
        <v>0</v>
      </c>
      <c r="M234" s="339">
        <f t="shared" si="35"/>
        <v>0</v>
      </c>
      <c r="N234" s="339">
        <f t="shared" si="34"/>
        <v>0</v>
      </c>
      <c r="O234" s="334"/>
    </row>
    <row r="235" spans="1:15" s="160" customFormat="1" ht="12" hidden="1" customHeight="1" outlineLevel="1" x14ac:dyDescent="0.25">
      <c r="A235" s="334"/>
      <c r="B235" s="334"/>
      <c r="C235" s="305" t="s">
        <v>294</v>
      </c>
      <c r="D235" s="340"/>
      <c r="E235" s="340"/>
      <c r="F235" s="340"/>
      <c r="G235" s="340"/>
      <c r="H235" s="340"/>
      <c r="I235" s="340"/>
      <c r="J235" s="340"/>
      <c r="K235" s="340"/>
      <c r="L235" s="339">
        <f t="shared" si="35"/>
        <v>0</v>
      </c>
      <c r="M235" s="339">
        <f t="shared" si="35"/>
        <v>0</v>
      </c>
      <c r="N235" s="339">
        <f t="shared" si="34"/>
        <v>0</v>
      </c>
      <c r="O235" s="334"/>
    </row>
    <row r="236" spans="1:15" s="160" customFormat="1" ht="12" hidden="1" customHeight="1" outlineLevel="1" x14ac:dyDescent="0.25">
      <c r="A236" s="334"/>
      <c r="B236" s="334"/>
      <c r="C236" s="305" t="s">
        <v>176</v>
      </c>
      <c r="D236" s="340"/>
      <c r="E236" s="340"/>
      <c r="F236" s="340">
        <v>1</v>
      </c>
      <c r="G236" s="340"/>
      <c r="H236" s="340"/>
      <c r="I236" s="340"/>
      <c r="J236" s="340"/>
      <c r="K236" s="340"/>
      <c r="L236" s="339">
        <f t="shared" si="35"/>
        <v>1</v>
      </c>
      <c r="M236" s="339">
        <f t="shared" si="35"/>
        <v>0</v>
      </c>
      <c r="N236" s="339">
        <f t="shared" si="34"/>
        <v>1</v>
      </c>
      <c r="O236" s="334"/>
    </row>
    <row r="237" spans="1:15" s="160" customFormat="1" ht="12" hidden="1" customHeight="1" outlineLevel="1" x14ac:dyDescent="0.25">
      <c r="A237" s="334"/>
      <c r="B237" s="334"/>
      <c r="C237" s="305" t="s">
        <v>177</v>
      </c>
      <c r="D237" s="340"/>
      <c r="E237" s="340"/>
      <c r="F237" s="340">
        <v>182</v>
      </c>
      <c r="G237" s="340">
        <v>153</v>
      </c>
      <c r="H237" s="340"/>
      <c r="I237" s="340"/>
      <c r="J237" s="340"/>
      <c r="K237" s="340"/>
      <c r="L237" s="339">
        <f t="shared" si="35"/>
        <v>182</v>
      </c>
      <c r="M237" s="339">
        <f t="shared" si="35"/>
        <v>153</v>
      </c>
      <c r="N237" s="339">
        <f t="shared" si="34"/>
        <v>335</v>
      </c>
      <c r="O237" s="334"/>
    </row>
    <row r="238" spans="1:15" s="160" customFormat="1" ht="12" hidden="1" customHeight="1" outlineLevel="1" x14ac:dyDescent="0.25">
      <c r="A238" s="334"/>
      <c r="B238" s="334"/>
      <c r="C238" s="305" t="s">
        <v>23</v>
      </c>
      <c r="D238" s="340"/>
      <c r="E238" s="340"/>
      <c r="F238" s="340"/>
      <c r="G238" s="340"/>
      <c r="H238" s="340"/>
      <c r="I238" s="340"/>
      <c r="J238" s="340"/>
      <c r="K238" s="340"/>
      <c r="L238" s="339">
        <f t="shared" si="35"/>
        <v>0</v>
      </c>
      <c r="M238" s="339">
        <f t="shared" si="35"/>
        <v>0</v>
      </c>
      <c r="N238" s="339">
        <f t="shared" si="34"/>
        <v>0</v>
      </c>
      <c r="O238" s="334"/>
    </row>
    <row r="239" spans="1:15" s="160" customFormat="1" ht="12" hidden="1" customHeight="1" outlineLevel="1" x14ac:dyDescent="0.25">
      <c r="A239" s="334"/>
      <c r="B239" s="334"/>
      <c r="C239" s="305" t="s">
        <v>26</v>
      </c>
      <c r="D239" s="340"/>
      <c r="E239" s="340"/>
      <c r="F239" s="340"/>
      <c r="G239" s="340"/>
      <c r="H239" s="340">
        <v>17</v>
      </c>
      <c r="I239" s="340">
        <v>17</v>
      </c>
      <c r="J239" s="340"/>
      <c r="K239" s="340"/>
      <c r="L239" s="339">
        <f t="shared" si="35"/>
        <v>17</v>
      </c>
      <c r="M239" s="339">
        <f t="shared" si="35"/>
        <v>17</v>
      </c>
      <c r="N239" s="339">
        <f t="shared" si="34"/>
        <v>34</v>
      </c>
      <c r="O239" s="334"/>
    </row>
    <row r="240" spans="1:15" s="160" customFormat="1" ht="12" hidden="1" customHeight="1" outlineLevel="1" x14ac:dyDescent="0.25">
      <c r="A240" s="334"/>
      <c r="B240" s="334"/>
      <c r="C240" s="305" t="s">
        <v>179</v>
      </c>
      <c r="D240" s="340"/>
      <c r="E240" s="340"/>
      <c r="F240" s="340">
        <v>25</v>
      </c>
      <c r="G240" s="340">
        <v>11</v>
      </c>
      <c r="H240" s="340"/>
      <c r="I240" s="340"/>
      <c r="J240" s="340"/>
      <c r="K240" s="340"/>
      <c r="L240" s="339">
        <f t="shared" si="35"/>
        <v>25</v>
      </c>
      <c r="M240" s="339">
        <f t="shared" si="35"/>
        <v>11</v>
      </c>
      <c r="N240" s="339">
        <f t="shared" si="34"/>
        <v>36</v>
      </c>
      <c r="O240" s="334"/>
    </row>
    <row r="241" spans="1:15" s="160" customFormat="1" ht="12" hidden="1" customHeight="1" outlineLevel="1" x14ac:dyDescent="0.25">
      <c r="A241" s="334"/>
      <c r="B241" s="334"/>
      <c r="C241" s="305" t="s">
        <v>180</v>
      </c>
      <c r="D241" s="340"/>
      <c r="E241" s="340"/>
      <c r="F241" s="340"/>
      <c r="G241" s="340">
        <v>5</v>
      </c>
      <c r="H241" s="340"/>
      <c r="I241" s="340"/>
      <c r="J241" s="340"/>
      <c r="K241" s="340"/>
      <c r="L241" s="339">
        <f t="shared" si="35"/>
        <v>0</v>
      </c>
      <c r="M241" s="339">
        <f t="shared" si="35"/>
        <v>5</v>
      </c>
      <c r="N241" s="339">
        <f t="shared" si="34"/>
        <v>5</v>
      </c>
      <c r="O241" s="334"/>
    </row>
    <row r="242" spans="1:15" s="160" customFormat="1" ht="12" hidden="1" customHeight="1" outlineLevel="1" x14ac:dyDescent="0.25">
      <c r="A242" s="334"/>
      <c r="B242" s="334"/>
      <c r="C242" s="305" t="s">
        <v>28</v>
      </c>
      <c r="D242" s="340"/>
      <c r="E242" s="340"/>
      <c r="F242" s="340"/>
      <c r="G242" s="340"/>
      <c r="H242" s="340"/>
      <c r="I242" s="340">
        <v>2</v>
      </c>
      <c r="J242" s="340"/>
      <c r="K242" s="340"/>
      <c r="L242" s="339">
        <f t="shared" si="35"/>
        <v>0</v>
      </c>
      <c r="M242" s="339">
        <f t="shared" si="35"/>
        <v>2</v>
      </c>
      <c r="N242" s="339">
        <f t="shared" si="34"/>
        <v>2</v>
      </c>
      <c r="O242" s="334"/>
    </row>
    <row r="243" spans="1:15" s="160" customFormat="1" ht="12" hidden="1" customHeight="1" outlineLevel="1" x14ac:dyDescent="0.25">
      <c r="A243" s="334"/>
      <c r="B243" s="334"/>
      <c r="C243" s="305" t="s">
        <v>70</v>
      </c>
      <c r="D243" s="340"/>
      <c r="E243" s="340"/>
      <c r="F243" s="340"/>
      <c r="G243" s="340"/>
      <c r="H243" s="340"/>
      <c r="I243" s="340"/>
      <c r="J243" s="340"/>
      <c r="K243" s="340"/>
      <c r="L243" s="339">
        <f t="shared" si="35"/>
        <v>0</v>
      </c>
      <c r="M243" s="339">
        <f t="shared" si="35"/>
        <v>0</v>
      </c>
      <c r="N243" s="339">
        <f t="shared" si="34"/>
        <v>0</v>
      </c>
      <c r="O243" s="334"/>
    </row>
    <row r="244" spans="1:15" s="160" customFormat="1" ht="12" hidden="1" customHeight="1" outlineLevel="1" x14ac:dyDescent="0.25">
      <c r="A244" s="334"/>
      <c r="B244" s="334"/>
      <c r="C244" s="305" t="s">
        <v>30</v>
      </c>
      <c r="D244" s="340"/>
      <c r="E244" s="340"/>
      <c r="F244" s="340"/>
      <c r="G244" s="340"/>
      <c r="H244" s="340"/>
      <c r="I244" s="340">
        <v>2</v>
      </c>
      <c r="J244" s="340"/>
      <c r="K244" s="340"/>
      <c r="L244" s="339">
        <f t="shared" si="35"/>
        <v>0</v>
      </c>
      <c r="M244" s="339">
        <f t="shared" si="35"/>
        <v>2</v>
      </c>
      <c r="N244" s="339">
        <f t="shared" si="34"/>
        <v>2</v>
      </c>
      <c r="O244" s="334"/>
    </row>
    <row r="245" spans="1:15" s="160" customFormat="1" ht="12" hidden="1" customHeight="1" outlineLevel="1" x14ac:dyDescent="0.25">
      <c r="A245" s="334"/>
      <c r="B245" s="334"/>
      <c r="C245" s="305" t="s">
        <v>296</v>
      </c>
      <c r="D245" s="340"/>
      <c r="E245" s="340"/>
      <c r="F245" s="340">
        <v>3</v>
      </c>
      <c r="G245" s="340">
        <v>2</v>
      </c>
      <c r="H245" s="340"/>
      <c r="I245" s="340"/>
      <c r="J245" s="340"/>
      <c r="K245" s="340"/>
      <c r="L245" s="339">
        <f t="shared" si="35"/>
        <v>3</v>
      </c>
      <c r="M245" s="339">
        <f t="shared" si="35"/>
        <v>2</v>
      </c>
      <c r="N245" s="339">
        <f t="shared" si="34"/>
        <v>5</v>
      </c>
      <c r="O245" s="334"/>
    </row>
    <row r="246" spans="1:15" s="160" customFormat="1" ht="12" hidden="1" customHeight="1" outlineLevel="1" x14ac:dyDescent="0.25">
      <c r="A246" s="334"/>
      <c r="B246" s="334"/>
      <c r="C246" s="305" t="s">
        <v>297</v>
      </c>
      <c r="D246" s="340"/>
      <c r="E246" s="340"/>
      <c r="F246" s="340">
        <v>2</v>
      </c>
      <c r="G246" s="340"/>
      <c r="H246" s="340"/>
      <c r="I246" s="340"/>
      <c r="J246" s="340"/>
      <c r="K246" s="340"/>
      <c r="L246" s="339">
        <f t="shared" si="35"/>
        <v>2</v>
      </c>
      <c r="M246" s="339">
        <f t="shared" si="35"/>
        <v>0</v>
      </c>
      <c r="N246" s="339">
        <f t="shared" si="34"/>
        <v>2</v>
      </c>
      <c r="O246" s="334"/>
    </row>
    <row r="247" spans="1:15" s="160" customFormat="1" ht="12" hidden="1" customHeight="1" outlineLevel="1" x14ac:dyDescent="0.25">
      <c r="A247" s="334"/>
      <c r="B247" s="334"/>
      <c r="C247" s="305" t="s">
        <v>298</v>
      </c>
      <c r="D247" s="340"/>
      <c r="E247" s="340"/>
      <c r="F247" s="340"/>
      <c r="G247" s="340"/>
      <c r="H247" s="340"/>
      <c r="I247" s="340"/>
      <c r="J247" s="340"/>
      <c r="K247" s="340"/>
      <c r="L247" s="339">
        <f t="shared" si="35"/>
        <v>0</v>
      </c>
      <c r="M247" s="339">
        <f t="shared" si="35"/>
        <v>0</v>
      </c>
      <c r="N247" s="339">
        <f t="shared" si="34"/>
        <v>0</v>
      </c>
      <c r="O247" s="334"/>
    </row>
    <row r="248" spans="1:15" s="160" customFormat="1" ht="12" hidden="1" customHeight="1" outlineLevel="1" x14ac:dyDescent="0.25">
      <c r="A248" s="334"/>
      <c r="B248" s="334"/>
      <c r="C248" s="305" t="s">
        <v>299</v>
      </c>
      <c r="D248" s="340"/>
      <c r="E248" s="340"/>
      <c r="F248" s="340">
        <v>4</v>
      </c>
      <c r="G248" s="340"/>
      <c r="H248" s="340"/>
      <c r="I248" s="340"/>
      <c r="J248" s="340"/>
      <c r="K248" s="340"/>
      <c r="L248" s="339">
        <f t="shared" si="35"/>
        <v>4</v>
      </c>
      <c r="M248" s="339">
        <f t="shared" si="35"/>
        <v>0</v>
      </c>
      <c r="N248" s="339">
        <f t="shared" si="34"/>
        <v>4</v>
      </c>
      <c r="O248" s="334"/>
    </row>
    <row r="249" spans="1:15" s="160" customFormat="1" ht="12" hidden="1" customHeight="1" outlineLevel="1" x14ac:dyDescent="0.25">
      <c r="A249" s="334"/>
      <c r="B249" s="334"/>
      <c r="C249" s="305" t="s">
        <v>217</v>
      </c>
      <c r="D249" s="340"/>
      <c r="E249" s="340"/>
      <c r="F249" s="340"/>
      <c r="G249" s="340"/>
      <c r="H249" s="340"/>
      <c r="I249" s="340"/>
      <c r="J249" s="340"/>
      <c r="K249" s="340"/>
      <c r="L249" s="339">
        <f t="shared" si="35"/>
        <v>0</v>
      </c>
      <c r="M249" s="339">
        <f t="shared" si="35"/>
        <v>0</v>
      </c>
      <c r="N249" s="339">
        <f t="shared" si="34"/>
        <v>0</v>
      </c>
      <c r="O249" s="334"/>
    </row>
    <row r="250" spans="1:15" s="160" customFormat="1" ht="12" hidden="1" customHeight="1" outlineLevel="1" x14ac:dyDescent="0.25">
      <c r="A250" s="334"/>
      <c r="B250" s="334"/>
      <c r="C250" s="305" t="s">
        <v>181</v>
      </c>
      <c r="D250" s="340"/>
      <c r="E250" s="340"/>
      <c r="F250" s="340">
        <v>4</v>
      </c>
      <c r="G250" s="340">
        <v>5</v>
      </c>
      <c r="H250" s="340">
        <v>3</v>
      </c>
      <c r="I250" s="340">
        <v>4</v>
      </c>
      <c r="J250" s="340"/>
      <c r="K250" s="340"/>
      <c r="L250" s="339">
        <f t="shared" si="35"/>
        <v>7</v>
      </c>
      <c r="M250" s="339">
        <f t="shared" si="35"/>
        <v>9</v>
      </c>
      <c r="N250" s="339">
        <f t="shared" si="34"/>
        <v>16</v>
      </c>
      <c r="O250" s="334"/>
    </row>
    <row r="251" spans="1:15" s="160" customFormat="1" ht="12" hidden="1" customHeight="1" outlineLevel="1" x14ac:dyDescent="0.25">
      <c r="A251" s="334"/>
      <c r="B251" s="334"/>
      <c r="C251" s="305" t="s">
        <v>29</v>
      </c>
      <c r="D251" s="340"/>
      <c r="E251" s="340"/>
      <c r="F251" s="340"/>
      <c r="G251" s="340">
        <v>2</v>
      </c>
      <c r="H251" s="340"/>
      <c r="I251" s="340"/>
      <c r="J251" s="340"/>
      <c r="K251" s="340"/>
      <c r="L251" s="339">
        <f t="shared" si="35"/>
        <v>0</v>
      </c>
      <c r="M251" s="339">
        <f t="shared" si="35"/>
        <v>2</v>
      </c>
      <c r="N251" s="339">
        <f t="shared" si="34"/>
        <v>2</v>
      </c>
      <c r="O251" s="334"/>
    </row>
    <row r="252" spans="1:15" s="160" customFormat="1" ht="12" hidden="1" customHeight="1" outlineLevel="1" x14ac:dyDescent="0.25">
      <c r="A252" s="334"/>
      <c r="B252" s="334"/>
      <c r="C252" s="305" t="s">
        <v>183</v>
      </c>
      <c r="D252" s="340"/>
      <c r="E252" s="340"/>
      <c r="F252" s="340"/>
      <c r="G252" s="340"/>
      <c r="H252" s="340"/>
      <c r="I252" s="340"/>
      <c r="J252" s="340"/>
      <c r="K252" s="340"/>
      <c r="L252" s="339">
        <f t="shared" si="35"/>
        <v>0</v>
      </c>
      <c r="M252" s="339">
        <f t="shared" si="35"/>
        <v>0</v>
      </c>
      <c r="N252" s="339">
        <f t="shared" si="34"/>
        <v>0</v>
      </c>
      <c r="O252" s="334"/>
    </row>
    <row r="253" spans="1:15" s="160" customFormat="1" ht="12" hidden="1" customHeight="1" outlineLevel="1" x14ac:dyDescent="0.25">
      <c r="A253" s="334"/>
      <c r="B253" s="334"/>
      <c r="C253" s="305" t="s">
        <v>305</v>
      </c>
      <c r="D253" s="340"/>
      <c r="E253" s="340"/>
      <c r="F253" s="340"/>
      <c r="G253" s="340"/>
      <c r="H253" s="340"/>
      <c r="I253" s="340"/>
      <c r="J253" s="340"/>
      <c r="K253" s="340"/>
      <c r="L253" s="339">
        <f t="shared" si="35"/>
        <v>0</v>
      </c>
      <c r="M253" s="339">
        <f t="shared" si="35"/>
        <v>0</v>
      </c>
      <c r="N253" s="339">
        <f t="shared" si="34"/>
        <v>0</v>
      </c>
      <c r="O253" s="334"/>
    </row>
    <row r="254" spans="1:15" s="160" customFormat="1" ht="12" hidden="1" customHeight="1" outlineLevel="1" x14ac:dyDescent="0.25">
      <c r="A254" s="334"/>
      <c r="B254" s="334"/>
      <c r="C254" s="305" t="s">
        <v>306</v>
      </c>
      <c r="D254" s="340"/>
      <c r="E254" s="340"/>
      <c r="F254" s="340"/>
      <c r="G254" s="340"/>
      <c r="H254" s="340"/>
      <c r="I254" s="340"/>
      <c r="J254" s="340"/>
      <c r="K254" s="340"/>
      <c r="L254" s="339">
        <f t="shared" si="35"/>
        <v>0</v>
      </c>
      <c r="M254" s="339">
        <f t="shared" si="35"/>
        <v>0</v>
      </c>
      <c r="N254" s="339">
        <f t="shared" si="34"/>
        <v>0</v>
      </c>
      <c r="O254" s="334"/>
    </row>
    <row r="255" spans="1:15" s="160" customFormat="1" ht="12" hidden="1" customHeight="1" outlineLevel="1" x14ac:dyDescent="0.25">
      <c r="A255" s="334"/>
      <c r="B255" s="334"/>
      <c r="C255" s="305" t="s">
        <v>184</v>
      </c>
      <c r="D255" s="340"/>
      <c r="E255" s="340"/>
      <c r="F255" s="340"/>
      <c r="G255" s="340"/>
      <c r="H255" s="340"/>
      <c r="I255" s="340"/>
      <c r="J255" s="340"/>
      <c r="K255" s="340"/>
      <c r="L255" s="339">
        <f t="shared" si="35"/>
        <v>0</v>
      </c>
      <c r="M255" s="339">
        <f t="shared" si="35"/>
        <v>0</v>
      </c>
      <c r="N255" s="339">
        <f t="shared" si="34"/>
        <v>0</v>
      </c>
      <c r="O255" s="334"/>
    </row>
    <row r="256" spans="1:15" s="160" customFormat="1" ht="12" hidden="1" customHeight="1" outlineLevel="1" x14ac:dyDescent="0.25">
      <c r="A256" s="334"/>
      <c r="B256" s="334"/>
      <c r="C256" s="305" t="s">
        <v>73</v>
      </c>
      <c r="D256" s="340"/>
      <c r="E256" s="340"/>
      <c r="F256" s="340">
        <v>45</v>
      </c>
      <c r="G256" s="340">
        <v>37</v>
      </c>
      <c r="H256" s="340">
        <v>4</v>
      </c>
      <c r="I256" s="340">
        <v>5</v>
      </c>
      <c r="J256" s="340"/>
      <c r="K256" s="340"/>
      <c r="L256" s="339">
        <f t="shared" si="35"/>
        <v>49</v>
      </c>
      <c r="M256" s="339">
        <f t="shared" si="35"/>
        <v>42</v>
      </c>
      <c r="N256" s="339">
        <f t="shared" si="34"/>
        <v>91</v>
      </c>
      <c r="O256" s="334"/>
    </row>
    <row r="257" spans="1:15" s="160" customFormat="1" ht="12" hidden="1" customHeight="1" outlineLevel="1" x14ac:dyDescent="0.25">
      <c r="A257" s="334"/>
      <c r="B257" s="334"/>
      <c r="C257" s="305" t="s">
        <v>74</v>
      </c>
      <c r="D257" s="340"/>
      <c r="E257" s="340"/>
      <c r="F257" s="340"/>
      <c r="G257" s="340"/>
      <c r="H257" s="340"/>
      <c r="I257" s="340"/>
      <c r="J257" s="340"/>
      <c r="K257" s="340"/>
      <c r="L257" s="339">
        <f t="shared" si="35"/>
        <v>0</v>
      </c>
      <c r="M257" s="339">
        <f t="shared" si="35"/>
        <v>0</v>
      </c>
      <c r="N257" s="339">
        <f t="shared" si="34"/>
        <v>0</v>
      </c>
      <c r="O257" s="334"/>
    </row>
    <row r="258" spans="1:15" s="160" customFormat="1" ht="12" hidden="1" customHeight="1" outlineLevel="1" x14ac:dyDescent="0.25">
      <c r="A258" s="334"/>
      <c r="B258" s="334"/>
      <c r="C258" s="305" t="s">
        <v>75</v>
      </c>
      <c r="D258" s="340"/>
      <c r="E258" s="340"/>
      <c r="F258" s="340">
        <v>12</v>
      </c>
      <c r="G258" s="340">
        <v>22</v>
      </c>
      <c r="H258" s="340">
        <v>33</v>
      </c>
      <c r="I258" s="340">
        <v>18</v>
      </c>
      <c r="J258" s="340"/>
      <c r="K258" s="340"/>
      <c r="L258" s="339">
        <f t="shared" si="35"/>
        <v>45</v>
      </c>
      <c r="M258" s="339">
        <f t="shared" si="35"/>
        <v>40</v>
      </c>
      <c r="N258" s="339">
        <f t="shared" si="34"/>
        <v>85</v>
      </c>
      <c r="O258" s="334"/>
    </row>
    <row r="259" spans="1:15" s="160" customFormat="1" ht="12" customHeight="1" collapsed="1" x14ac:dyDescent="0.25">
      <c r="A259" s="334"/>
      <c r="B259" s="334"/>
      <c r="C259" s="324" t="str">
        <f>[4]MUNICIPIOS!C294</f>
        <v>Natación</v>
      </c>
      <c r="D259" s="324">
        <f>SUM(D260:D287)</f>
        <v>0</v>
      </c>
      <c r="E259" s="324">
        <f t="shared" ref="E259:K259" si="37">SUM(E260:E287)</f>
        <v>0</v>
      </c>
      <c r="F259" s="324">
        <f t="shared" si="37"/>
        <v>54</v>
      </c>
      <c r="G259" s="324">
        <f t="shared" si="37"/>
        <v>55</v>
      </c>
      <c r="H259" s="324">
        <f t="shared" si="37"/>
        <v>32</v>
      </c>
      <c r="I259" s="324">
        <f t="shared" si="37"/>
        <v>21</v>
      </c>
      <c r="J259" s="324">
        <f t="shared" si="37"/>
        <v>0</v>
      </c>
      <c r="K259" s="324">
        <f t="shared" si="37"/>
        <v>0</v>
      </c>
      <c r="L259" s="339">
        <f t="shared" si="35"/>
        <v>86</v>
      </c>
      <c r="M259" s="339">
        <f t="shared" si="35"/>
        <v>76</v>
      </c>
      <c r="N259" s="339">
        <f t="shared" si="34"/>
        <v>162</v>
      </c>
      <c r="O259" s="334"/>
    </row>
    <row r="260" spans="1:15" s="160" customFormat="1" ht="12" hidden="1" customHeight="1" outlineLevel="1" x14ac:dyDescent="0.25">
      <c r="A260" s="334"/>
      <c r="B260" s="334"/>
      <c r="C260" s="305" t="str">
        <f>[4]MUNICIPIOS!C295</f>
        <v>Patinaje</v>
      </c>
      <c r="D260" s="340">
        <v>0</v>
      </c>
      <c r="E260" s="340">
        <v>0</v>
      </c>
      <c r="F260" s="340">
        <v>1</v>
      </c>
      <c r="G260" s="340">
        <v>0</v>
      </c>
      <c r="H260" s="340">
        <v>5</v>
      </c>
      <c r="I260" s="340">
        <v>0</v>
      </c>
      <c r="J260" s="340">
        <v>0</v>
      </c>
      <c r="K260" s="340">
        <v>0</v>
      </c>
      <c r="L260" s="339">
        <f t="shared" si="35"/>
        <v>6</v>
      </c>
      <c r="M260" s="339">
        <f t="shared" si="35"/>
        <v>0</v>
      </c>
      <c r="N260" s="339">
        <f t="shared" si="34"/>
        <v>6</v>
      </c>
      <c r="O260" s="334"/>
    </row>
    <row r="261" spans="1:15" s="160" customFormat="1" ht="12" hidden="1" customHeight="1" outlineLevel="1" x14ac:dyDescent="0.25">
      <c r="A261" s="334"/>
      <c r="B261" s="334"/>
      <c r="C261" s="305" t="str">
        <f>[4]MUNICIPIOS!C296</f>
        <v>Porrismo</v>
      </c>
      <c r="D261" s="340">
        <v>0</v>
      </c>
      <c r="E261" s="340">
        <v>0</v>
      </c>
      <c r="F261" s="340">
        <v>5</v>
      </c>
      <c r="G261" s="340">
        <v>1</v>
      </c>
      <c r="H261" s="340">
        <v>3</v>
      </c>
      <c r="I261" s="340">
        <v>1</v>
      </c>
      <c r="J261" s="340">
        <v>0</v>
      </c>
      <c r="K261" s="340">
        <v>0</v>
      </c>
      <c r="L261" s="339">
        <f t="shared" si="35"/>
        <v>8</v>
      </c>
      <c r="M261" s="339">
        <f t="shared" si="35"/>
        <v>2</v>
      </c>
      <c r="N261" s="339">
        <f t="shared" si="34"/>
        <v>10</v>
      </c>
      <c r="O261" s="334"/>
    </row>
    <row r="262" spans="1:15" s="160" customFormat="1" ht="12" hidden="1" customHeight="1" outlineLevel="1" x14ac:dyDescent="0.25">
      <c r="A262" s="334"/>
      <c r="B262" s="334"/>
      <c r="C262" s="305" t="str">
        <f>[4]MUNICIPIOS!C297</f>
        <v>Taekwondo</v>
      </c>
      <c r="D262" s="340">
        <v>0</v>
      </c>
      <c r="E262" s="340">
        <v>0</v>
      </c>
      <c r="F262" s="340">
        <v>16</v>
      </c>
      <c r="G262" s="340">
        <v>8</v>
      </c>
      <c r="H262" s="340">
        <v>0</v>
      </c>
      <c r="I262" s="340">
        <v>0</v>
      </c>
      <c r="J262" s="340">
        <v>0</v>
      </c>
      <c r="K262" s="340">
        <v>0</v>
      </c>
      <c r="L262" s="339">
        <f t="shared" si="35"/>
        <v>16</v>
      </c>
      <c r="M262" s="339">
        <f t="shared" si="35"/>
        <v>8</v>
      </c>
      <c r="N262" s="339">
        <f t="shared" si="34"/>
        <v>24</v>
      </c>
      <c r="O262" s="334"/>
    </row>
    <row r="263" spans="1:15" s="160" customFormat="1" ht="12" hidden="1" customHeight="1" outlineLevel="1" x14ac:dyDescent="0.25">
      <c r="A263" s="334"/>
      <c r="B263" s="334"/>
      <c r="C263" s="305" t="str">
        <f>[4]MUNICIPIOS!C298</f>
        <v>Tejo</v>
      </c>
      <c r="D263" s="340">
        <v>0</v>
      </c>
      <c r="E263" s="340">
        <v>0</v>
      </c>
      <c r="F263" s="340">
        <v>0</v>
      </c>
      <c r="G263" s="340">
        <v>0</v>
      </c>
      <c r="H263" s="340">
        <v>0</v>
      </c>
      <c r="I263" s="340">
        <v>0</v>
      </c>
      <c r="J263" s="340">
        <v>0</v>
      </c>
      <c r="K263" s="340">
        <v>0</v>
      </c>
      <c r="L263" s="339">
        <f t="shared" si="35"/>
        <v>0</v>
      </c>
      <c r="M263" s="339">
        <f t="shared" si="35"/>
        <v>0</v>
      </c>
      <c r="N263" s="339">
        <f t="shared" si="34"/>
        <v>0</v>
      </c>
      <c r="O263" s="334"/>
    </row>
    <row r="264" spans="1:15" s="160" customFormat="1" ht="12" hidden="1" customHeight="1" outlineLevel="1" x14ac:dyDescent="0.25">
      <c r="A264" s="334"/>
      <c r="B264" s="334"/>
      <c r="C264" s="305" t="str">
        <f>[4]MUNICIPIOS!C299</f>
        <v>Tenis de Campo</v>
      </c>
      <c r="D264" s="340">
        <v>0</v>
      </c>
      <c r="E264" s="340">
        <v>0</v>
      </c>
      <c r="F264" s="340">
        <v>0</v>
      </c>
      <c r="G264" s="340">
        <v>0</v>
      </c>
      <c r="H264" s="340">
        <v>0</v>
      </c>
      <c r="I264" s="340">
        <v>0</v>
      </c>
      <c r="J264" s="340">
        <v>0</v>
      </c>
      <c r="K264" s="340">
        <v>0</v>
      </c>
      <c r="L264" s="339">
        <f t="shared" si="35"/>
        <v>0</v>
      </c>
      <c r="M264" s="339">
        <f t="shared" si="35"/>
        <v>0</v>
      </c>
      <c r="N264" s="339">
        <f t="shared" si="34"/>
        <v>0</v>
      </c>
      <c r="O264" s="334"/>
    </row>
    <row r="265" spans="1:15" s="160" customFormat="1" ht="12" hidden="1" customHeight="1" outlineLevel="1" x14ac:dyDescent="0.25">
      <c r="A265" s="334"/>
      <c r="B265" s="334"/>
      <c r="C265" s="305" t="str">
        <f>[4]MUNICIPIOS!C300</f>
        <v>Tenis de Mesa</v>
      </c>
      <c r="D265" s="340">
        <v>0</v>
      </c>
      <c r="E265" s="340">
        <v>0</v>
      </c>
      <c r="F265" s="340">
        <v>0</v>
      </c>
      <c r="G265" s="340">
        <v>0</v>
      </c>
      <c r="H265" s="340">
        <v>0</v>
      </c>
      <c r="I265" s="340">
        <v>0</v>
      </c>
      <c r="J265" s="340">
        <v>0</v>
      </c>
      <c r="K265" s="340">
        <v>0</v>
      </c>
      <c r="L265" s="339">
        <f t="shared" si="35"/>
        <v>0</v>
      </c>
      <c r="M265" s="339">
        <f t="shared" si="35"/>
        <v>0</v>
      </c>
      <c r="N265" s="339">
        <f t="shared" si="34"/>
        <v>0</v>
      </c>
      <c r="O265" s="334"/>
    </row>
    <row r="266" spans="1:15" s="160" customFormat="1" ht="12" hidden="1" customHeight="1" outlineLevel="1" x14ac:dyDescent="0.25">
      <c r="A266" s="334"/>
      <c r="B266" s="334"/>
      <c r="C266" s="305" t="str">
        <f>[4]MUNICIPIOS!C301</f>
        <v>Triatlon</v>
      </c>
      <c r="D266" s="340">
        <v>0</v>
      </c>
      <c r="E266" s="340"/>
      <c r="F266" s="340">
        <v>12</v>
      </c>
      <c r="G266" s="340">
        <v>33</v>
      </c>
      <c r="H266" s="340">
        <v>0</v>
      </c>
      <c r="I266" s="340">
        <v>0</v>
      </c>
      <c r="J266" s="340">
        <v>0</v>
      </c>
      <c r="K266" s="340">
        <v>0</v>
      </c>
      <c r="L266" s="339">
        <f t="shared" si="35"/>
        <v>12</v>
      </c>
      <c r="M266" s="339">
        <f t="shared" si="35"/>
        <v>33</v>
      </c>
      <c r="N266" s="339">
        <f t="shared" si="34"/>
        <v>45</v>
      </c>
      <c r="O266" s="334"/>
    </row>
    <row r="267" spans="1:15" s="160" customFormat="1" ht="12" hidden="1" customHeight="1" outlineLevel="1" x14ac:dyDescent="0.25">
      <c r="A267" s="334"/>
      <c r="B267" s="334"/>
      <c r="C267" s="305" t="str">
        <f>[4]MUNICIPIOS!C302</f>
        <v>Voleibol</v>
      </c>
      <c r="D267" s="340">
        <v>0</v>
      </c>
      <c r="E267" s="340">
        <v>0</v>
      </c>
      <c r="F267" s="340">
        <v>0</v>
      </c>
      <c r="G267" s="340">
        <v>0</v>
      </c>
      <c r="H267" s="340">
        <v>0</v>
      </c>
      <c r="I267" s="340">
        <v>0</v>
      </c>
      <c r="J267" s="340">
        <v>0</v>
      </c>
      <c r="K267" s="340">
        <v>0</v>
      </c>
      <c r="L267" s="339">
        <f t="shared" si="35"/>
        <v>0</v>
      </c>
      <c r="M267" s="339">
        <f t="shared" si="35"/>
        <v>0</v>
      </c>
      <c r="N267" s="339">
        <f t="shared" si="34"/>
        <v>0</v>
      </c>
      <c r="O267" s="334"/>
    </row>
    <row r="268" spans="1:15" s="160" customFormat="1" ht="12" hidden="1" customHeight="1" outlineLevel="1" x14ac:dyDescent="0.25">
      <c r="A268" s="334"/>
      <c r="B268" s="334"/>
      <c r="C268" s="305" t="e">
        <f>[4]MUNICIPIOS!C303</f>
        <v>#REF!</v>
      </c>
      <c r="D268" s="340">
        <v>0</v>
      </c>
      <c r="E268" s="340">
        <v>0</v>
      </c>
      <c r="F268" s="340">
        <v>0</v>
      </c>
      <c r="G268" s="340">
        <v>0</v>
      </c>
      <c r="H268" s="340">
        <v>24</v>
      </c>
      <c r="I268" s="340">
        <v>19</v>
      </c>
      <c r="J268" s="340">
        <v>0</v>
      </c>
      <c r="K268" s="340">
        <v>0</v>
      </c>
      <c r="L268" s="339">
        <f t="shared" si="35"/>
        <v>24</v>
      </c>
      <c r="M268" s="339">
        <f t="shared" si="35"/>
        <v>19</v>
      </c>
      <c r="N268" s="339">
        <f t="shared" si="34"/>
        <v>43</v>
      </c>
      <c r="O268" s="334"/>
    </row>
    <row r="269" spans="1:15" s="160" customFormat="1" ht="12" hidden="1" customHeight="1" outlineLevel="1" x14ac:dyDescent="0.25">
      <c r="A269" s="334"/>
      <c r="B269" s="334"/>
      <c r="C269" s="305" t="e">
        <f>[4]MUNICIPIOS!C304</f>
        <v>#REF!</v>
      </c>
      <c r="D269" s="340">
        <v>0</v>
      </c>
      <c r="E269" s="340">
        <v>0</v>
      </c>
      <c r="F269" s="340">
        <v>20</v>
      </c>
      <c r="G269" s="340">
        <v>10</v>
      </c>
      <c r="H269" s="340">
        <v>0</v>
      </c>
      <c r="I269" s="340">
        <v>0</v>
      </c>
      <c r="J269" s="340">
        <v>0</v>
      </c>
      <c r="K269" s="340">
        <v>0</v>
      </c>
      <c r="L269" s="339">
        <f t="shared" si="35"/>
        <v>20</v>
      </c>
      <c r="M269" s="339">
        <f t="shared" si="35"/>
        <v>10</v>
      </c>
      <c r="N269" s="339">
        <f t="shared" si="34"/>
        <v>30</v>
      </c>
      <c r="O269" s="334"/>
    </row>
    <row r="270" spans="1:15" s="160" customFormat="1" ht="12" hidden="1" customHeight="1" outlineLevel="1" x14ac:dyDescent="0.25">
      <c r="A270" s="334"/>
      <c r="B270" s="334"/>
      <c r="C270" s="305" t="e">
        <f>[4]MUNICIPIOS!C305</f>
        <v>#REF!</v>
      </c>
      <c r="D270" s="340">
        <v>0</v>
      </c>
      <c r="E270" s="340">
        <v>0</v>
      </c>
      <c r="F270" s="340">
        <v>0</v>
      </c>
      <c r="G270" s="340">
        <v>0</v>
      </c>
      <c r="H270" s="340">
        <v>0</v>
      </c>
      <c r="I270" s="340">
        <v>0</v>
      </c>
      <c r="J270" s="340">
        <v>0</v>
      </c>
      <c r="K270" s="340">
        <v>0</v>
      </c>
      <c r="L270" s="339">
        <f t="shared" si="35"/>
        <v>0</v>
      </c>
      <c r="M270" s="339">
        <f t="shared" si="35"/>
        <v>0</v>
      </c>
      <c r="N270" s="339">
        <f t="shared" si="34"/>
        <v>0</v>
      </c>
      <c r="O270" s="334"/>
    </row>
    <row r="271" spans="1:15" s="160" customFormat="1" ht="12" hidden="1" customHeight="1" outlineLevel="1" x14ac:dyDescent="0.25">
      <c r="A271" s="334"/>
      <c r="B271" s="334"/>
      <c r="C271" s="305" t="e">
        <f>[4]MUNICIPIOS!C306</f>
        <v>#REF!</v>
      </c>
      <c r="D271" s="340">
        <v>0</v>
      </c>
      <c r="E271" s="340">
        <v>0</v>
      </c>
      <c r="F271" s="340">
        <v>0</v>
      </c>
      <c r="G271" s="340">
        <v>0</v>
      </c>
      <c r="H271" s="340">
        <v>0</v>
      </c>
      <c r="I271" s="340">
        <v>0</v>
      </c>
      <c r="J271" s="340">
        <v>0</v>
      </c>
      <c r="K271" s="340">
        <v>0</v>
      </c>
      <c r="L271" s="339">
        <f t="shared" si="35"/>
        <v>0</v>
      </c>
      <c r="M271" s="339">
        <f t="shared" si="35"/>
        <v>0</v>
      </c>
      <c r="N271" s="339">
        <f t="shared" si="34"/>
        <v>0</v>
      </c>
      <c r="O271" s="334"/>
    </row>
    <row r="272" spans="1:15" s="160" customFormat="1" ht="12" hidden="1" customHeight="1" outlineLevel="1" x14ac:dyDescent="0.25">
      <c r="A272" s="334"/>
      <c r="B272" s="334"/>
      <c r="C272" s="305" t="e">
        <f>[4]MUNICIPIOS!C307</f>
        <v>#REF!</v>
      </c>
      <c r="D272" s="340">
        <v>0</v>
      </c>
      <c r="E272" s="340">
        <v>0</v>
      </c>
      <c r="F272" s="340">
        <v>0</v>
      </c>
      <c r="G272" s="340">
        <v>0</v>
      </c>
      <c r="H272" s="340">
        <v>0</v>
      </c>
      <c r="I272" s="340">
        <v>0</v>
      </c>
      <c r="J272" s="340">
        <v>0</v>
      </c>
      <c r="K272" s="340">
        <v>0</v>
      </c>
      <c r="L272" s="339">
        <f t="shared" si="35"/>
        <v>0</v>
      </c>
      <c r="M272" s="339">
        <f t="shared" si="35"/>
        <v>0</v>
      </c>
      <c r="N272" s="339">
        <f t="shared" si="34"/>
        <v>0</v>
      </c>
      <c r="O272" s="334"/>
    </row>
    <row r="273" spans="1:15" s="160" customFormat="1" ht="12" hidden="1" customHeight="1" outlineLevel="1" x14ac:dyDescent="0.25">
      <c r="A273" s="334"/>
      <c r="B273" s="334"/>
      <c r="C273" s="305" t="e">
        <f>[4]MUNICIPIOS!C308</f>
        <v>#REF!</v>
      </c>
      <c r="D273" s="340">
        <v>0</v>
      </c>
      <c r="E273" s="340">
        <v>0</v>
      </c>
      <c r="F273" s="340">
        <v>0</v>
      </c>
      <c r="G273" s="340">
        <v>0</v>
      </c>
      <c r="H273" s="340">
        <v>0</v>
      </c>
      <c r="I273" s="340">
        <v>0</v>
      </c>
      <c r="J273" s="340">
        <v>0</v>
      </c>
      <c r="K273" s="340">
        <v>0</v>
      </c>
      <c r="L273" s="339">
        <f t="shared" si="35"/>
        <v>0</v>
      </c>
      <c r="M273" s="339">
        <f t="shared" si="35"/>
        <v>0</v>
      </c>
      <c r="N273" s="339">
        <f t="shared" si="34"/>
        <v>0</v>
      </c>
      <c r="O273" s="334"/>
    </row>
    <row r="274" spans="1:15" s="160" customFormat="1" ht="12" hidden="1" customHeight="1" outlineLevel="1" x14ac:dyDescent="0.25">
      <c r="A274" s="334"/>
      <c r="B274" s="334"/>
      <c r="C274" s="305" t="e">
        <f>[4]MUNICIPIOS!C309</f>
        <v>#REF!</v>
      </c>
      <c r="D274" s="340">
        <v>0</v>
      </c>
      <c r="E274" s="340">
        <v>0</v>
      </c>
      <c r="F274" s="340">
        <v>0</v>
      </c>
      <c r="G274" s="340">
        <v>0</v>
      </c>
      <c r="H274" s="340">
        <v>0</v>
      </c>
      <c r="I274" s="340">
        <v>0</v>
      </c>
      <c r="J274" s="340">
        <v>0</v>
      </c>
      <c r="K274" s="340">
        <v>0</v>
      </c>
      <c r="L274" s="339">
        <f t="shared" si="35"/>
        <v>0</v>
      </c>
      <c r="M274" s="339">
        <f t="shared" si="35"/>
        <v>0</v>
      </c>
      <c r="N274" s="339">
        <f t="shared" si="34"/>
        <v>0</v>
      </c>
      <c r="O274" s="334"/>
    </row>
    <row r="275" spans="1:15" s="160" customFormat="1" ht="12" hidden="1" customHeight="1" outlineLevel="1" x14ac:dyDescent="0.25">
      <c r="A275" s="334"/>
      <c r="B275" s="334"/>
      <c r="C275" s="305" t="e">
        <f>[4]MUNICIPIOS!C310</f>
        <v>#REF!</v>
      </c>
      <c r="D275" s="340">
        <v>0</v>
      </c>
      <c r="E275" s="340">
        <v>0</v>
      </c>
      <c r="F275" s="340">
        <v>0</v>
      </c>
      <c r="G275" s="340">
        <v>0</v>
      </c>
      <c r="H275" s="340">
        <v>0</v>
      </c>
      <c r="I275" s="340">
        <v>0</v>
      </c>
      <c r="J275" s="340">
        <v>0</v>
      </c>
      <c r="K275" s="340">
        <v>0</v>
      </c>
      <c r="L275" s="339">
        <f t="shared" si="35"/>
        <v>0</v>
      </c>
      <c r="M275" s="339">
        <f t="shared" si="35"/>
        <v>0</v>
      </c>
      <c r="N275" s="339">
        <f t="shared" si="34"/>
        <v>0</v>
      </c>
      <c r="O275" s="334"/>
    </row>
    <row r="276" spans="1:15" s="160" customFormat="1" ht="12" hidden="1" customHeight="1" outlineLevel="1" x14ac:dyDescent="0.25">
      <c r="A276" s="334"/>
      <c r="B276" s="334"/>
      <c r="C276" s="305" t="e">
        <f>[4]MUNICIPIOS!C311</f>
        <v>#REF!</v>
      </c>
      <c r="D276" s="340">
        <v>0</v>
      </c>
      <c r="E276" s="340">
        <v>0</v>
      </c>
      <c r="F276" s="340">
        <v>0</v>
      </c>
      <c r="G276" s="340">
        <v>0</v>
      </c>
      <c r="H276" s="340">
        <v>0</v>
      </c>
      <c r="I276" s="340">
        <v>0</v>
      </c>
      <c r="J276" s="340">
        <v>0</v>
      </c>
      <c r="K276" s="340">
        <v>0</v>
      </c>
      <c r="L276" s="339">
        <f t="shared" si="35"/>
        <v>0</v>
      </c>
      <c r="M276" s="339">
        <f t="shared" si="35"/>
        <v>0</v>
      </c>
      <c r="N276" s="339">
        <f t="shared" si="34"/>
        <v>0</v>
      </c>
      <c r="O276" s="334"/>
    </row>
    <row r="277" spans="1:15" s="160" customFormat="1" ht="12" hidden="1" customHeight="1" outlineLevel="1" x14ac:dyDescent="0.25">
      <c r="A277" s="334"/>
      <c r="B277" s="334"/>
      <c r="C277" s="305" t="e">
        <f>[4]MUNICIPIOS!C312</f>
        <v>#REF!</v>
      </c>
      <c r="D277" s="340">
        <v>0</v>
      </c>
      <c r="E277" s="340">
        <v>0</v>
      </c>
      <c r="F277" s="340">
        <v>0</v>
      </c>
      <c r="G277" s="340">
        <v>0</v>
      </c>
      <c r="H277" s="340">
        <v>0</v>
      </c>
      <c r="I277" s="340">
        <v>0</v>
      </c>
      <c r="J277" s="340">
        <v>0</v>
      </c>
      <c r="K277" s="340">
        <v>0</v>
      </c>
      <c r="L277" s="339">
        <f t="shared" si="35"/>
        <v>0</v>
      </c>
      <c r="M277" s="339">
        <f t="shared" si="35"/>
        <v>0</v>
      </c>
      <c r="N277" s="339">
        <f t="shared" ref="N277:N340" si="38">SUM(L277:M277)</f>
        <v>0</v>
      </c>
      <c r="O277" s="334"/>
    </row>
    <row r="278" spans="1:15" s="160" customFormat="1" ht="12" hidden="1" customHeight="1" outlineLevel="1" x14ac:dyDescent="0.25">
      <c r="A278" s="334"/>
      <c r="B278" s="334"/>
      <c r="C278" s="305" t="e">
        <f>[4]MUNICIPIOS!C313</f>
        <v>#REF!</v>
      </c>
      <c r="D278" s="340">
        <v>0</v>
      </c>
      <c r="E278" s="340">
        <v>0</v>
      </c>
      <c r="F278" s="340">
        <v>0</v>
      </c>
      <c r="G278" s="340">
        <v>0</v>
      </c>
      <c r="H278" s="340">
        <v>0</v>
      </c>
      <c r="I278" s="340">
        <v>0</v>
      </c>
      <c r="J278" s="340">
        <v>0</v>
      </c>
      <c r="K278" s="340">
        <v>0</v>
      </c>
      <c r="L278" s="339">
        <f t="shared" si="35"/>
        <v>0</v>
      </c>
      <c r="M278" s="339">
        <f t="shared" si="35"/>
        <v>0</v>
      </c>
      <c r="N278" s="339">
        <f t="shared" si="38"/>
        <v>0</v>
      </c>
      <c r="O278" s="334"/>
    </row>
    <row r="279" spans="1:15" s="160" customFormat="1" ht="12" hidden="1" customHeight="1" outlineLevel="1" x14ac:dyDescent="0.25">
      <c r="A279" s="334"/>
      <c r="B279" s="334"/>
      <c r="C279" s="305" t="e">
        <f>[4]MUNICIPIOS!C314</f>
        <v>#REF!</v>
      </c>
      <c r="D279" s="340">
        <v>0</v>
      </c>
      <c r="E279" s="340">
        <v>0</v>
      </c>
      <c r="F279" s="340">
        <v>0</v>
      </c>
      <c r="G279" s="340">
        <v>0</v>
      </c>
      <c r="H279" s="340">
        <v>0</v>
      </c>
      <c r="I279" s="340">
        <v>0</v>
      </c>
      <c r="J279" s="340">
        <v>0</v>
      </c>
      <c r="K279" s="340">
        <v>0</v>
      </c>
      <c r="L279" s="339">
        <f t="shared" si="35"/>
        <v>0</v>
      </c>
      <c r="M279" s="339">
        <f t="shared" si="35"/>
        <v>0</v>
      </c>
      <c r="N279" s="339">
        <f t="shared" si="38"/>
        <v>0</v>
      </c>
      <c r="O279" s="334"/>
    </row>
    <row r="280" spans="1:15" s="160" customFormat="1" ht="12" hidden="1" customHeight="1" outlineLevel="1" x14ac:dyDescent="0.25">
      <c r="A280" s="334"/>
      <c r="B280" s="334"/>
      <c r="C280" s="305" t="e">
        <f>[4]MUNICIPIOS!C315</f>
        <v>#REF!</v>
      </c>
      <c r="D280" s="340">
        <v>0</v>
      </c>
      <c r="E280" s="340">
        <v>0</v>
      </c>
      <c r="F280" s="340">
        <v>0</v>
      </c>
      <c r="G280" s="340">
        <v>1</v>
      </c>
      <c r="H280" s="340">
        <v>0</v>
      </c>
      <c r="I280" s="340">
        <v>0</v>
      </c>
      <c r="J280" s="340">
        <v>0</v>
      </c>
      <c r="K280" s="340">
        <v>0</v>
      </c>
      <c r="L280" s="339">
        <f t="shared" si="35"/>
        <v>0</v>
      </c>
      <c r="M280" s="339">
        <f t="shared" si="35"/>
        <v>1</v>
      </c>
      <c r="N280" s="339">
        <f t="shared" si="38"/>
        <v>1</v>
      </c>
      <c r="O280" s="334"/>
    </row>
    <row r="281" spans="1:15" s="160" customFormat="1" ht="12" hidden="1" customHeight="1" outlineLevel="1" x14ac:dyDescent="0.25">
      <c r="A281" s="334"/>
      <c r="B281" s="334"/>
      <c r="C281" s="305" t="e">
        <f>[4]MUNICIPIOS!C316</f>
        <v>#REF!</v>
      </c>
      <c r="D281" s="340">
        <v>0</v>
      </c>
      <c r="E281" s="340">
        <v>0</v>
      </c>
      <c r="F281" s="340">
        <v>0</v>
      </c>
      <c r="G281" s="340">
        <v>0</v>
      </c>
      <c r="H281" s="340">
        <v>0</v>
      </c>
      <c r="I281" s="340">
        <v>0</v>
      </c>
      <c r="J281" s="340">
        <v>0</v>
      </c>
      <c r="K281" s="340">
        <v>0</v>
      </c>
      <c r="L281" s="339">
        <f t="shared" si="35"/>
        <v>0</v>
      </c>
      <c r="M281" s="339">
        <f t="shared" si="35"/>
        <v>0</v>
      </c>
      <c r="N281" s="339">
        <f t="shared" si="38"/>
        <v>0</v>
      </c>
      <c r="O281" s="334"/>
    </row>
    <row r="282" spans="1:15" s="160" customFormat="1" ht="12" hidden="1" customHeight="1" outlineLevel="1" x14ac:dyDescent="0.25">
      <c r="A282" s="334"/>
      <c r="B282" s="334"/>
      <c r="C282" s="305" t="e">
        <f>[4]MUNICIPIOS!C317</f>
        <v>#REF!</v>
      </c>
      <c r="D282" s="340">
        <v>0</v>
      </c>
      <c r="E282" s="340">
        <v>0</v>
      </c>
      <c r="F282" s="340">
        <v>0</v>
      </c>
      <c r="G282" s="340">
        <v>0</v>
      </c>
      <c r="H282" s="340">
        <v>0</v>
      </c>
      <c r="I282" s="340">
        <v>0</v>
      </c>
      <c r="J282" s="340">
        <v>0</v>
      </c>
      <c r="K282" s="340">
        <v>0</v>
      </c>
      <c r="L282" s="339">
        <f t="shared" si="35"/>
        <v>0</v>
      </c>
      <c r="M282" s="339">
        <f t="shared" si="35"/>
        <v>0</v>
      </c>
      <c r="N282" s="339">
        <f t="shared" si="38"/>
        <v>0</v>
      </c>
      <c r="O282" s="334"/>
    </row>
    <row r="283" spans="1:15" s="160" customFormat="1" ht="12" hidden="1" customHeight="1" outlineLevel="1" x14ac:dyDescent="0.25">
      <c r="A283" s="334"/>
      <c r="B283" s="334"/>
      <c r="C283" s="305" t="e">
        <f>[4]MUNICIPIOS!C318</f>
        <v>#REF!</v>
      </c>
      <c r="D283" s="340">
        <v>0</v>
      </c>
      <c r="E283" s="340">
        <v>0</v>
      </c>
      <c r="F283" s="340">
        <v>0</v>
      </c>
      <c r="G283" s="340">
        <v>0</v>
      </c>
      <c r="H283" s="340">
        <v>0</v>
      </c>
      <c r="I283" s="340">
        <v>0</v>
      </c>
      <c r="J283" s="340">
        <v>0</v>
      </c>
      <c r="K283" s="340">
        <v>0</v>
      </c>
      <c r="L283" s="339">
        <f t="shared" si="35"/>
        <v>0</v>
      </c>
      <c r="M283" s="339">
        <f t="shared" si="35"/>
        <v>0</v>
      </c>
      <c r="N283" s="339">
        <f t="shared" si="38"/>
        <v>0</v>
      </c>
      <c r="O283" s="334"/>
    </row>
    <row r="284" spans="1:15" s="160" customFormat="1" ht="12" hidden="1" customHeight="1" outlineLevel="1" x14ac:dyDescent="0.25">
      <c r="A284" s="334"/>
      <c r="B284" s="334"/>
      <c r="C284" s="305" t="e">
        <f>[4]MUNICIPIOS!C319</f>
        <v>#REF!</v>
      </c>
      <c r="D284" s="340">
        <v>0</v>
      </c>
      <c r="E284" s="340">
        <v>0</v>
      </c>
      <c r="F284" s="340">
        <v>0</v>
      </c>
      <c r="G284" s="340">
        <v>0</v>
      </c>
      <c r="H284" s="340">
        <v>0</v>
      </c>
      <c r="I284" s="340">
        <v>0</v>
      </c>
      <c r="J284" s="340">
        <v>0</v>
      </c>
      <c r="K284" s="340">
        <v>0</v>
      </c>
      <c r="L284" s="339">
        <f t="shared" si="35"/>
        <v>0</v>
      </c>
      <c r="M284" s="339">
        <f t="shared" si="35"/>
        <v>0</v>
      </c>
      <c r="N284" s="339">
        <f t="shared" si="38"/>
        <v>0</v>
      </c>
      <c r="O284" s="334"/>
    </row>
    <row r="285" spans="1:15" s="160" customFormat="1" ht="12" hidden="1" customHeight="1" outlineLevel="1" x14ac:dyDescent="0.25">
      <c r="A285" s="334"/>
      <c r="B285" s="334"/>
      <c r="C285" s="305" t="e">
        <f>[4]MUNICIPIOS!C320</f>
        <v>#REF!</v>
      </c>
      <c r="D285" s="340">
        <v>0</v>
      </c>
      <c r="E285" s="340">
        <v>0</v>
      </c>
      <c r="F285" s="340">
        <v>0</v>
      </c>
      <c r="G285" s="340">
        <v>0</v>
      </c>
      <c r="H285" s="340">
        <v>0</v>
      </c>
      <c r="I285" s="340">
        <v>0</v>
      </c>
      <c r="J285" s="340">
        <v>0</v>
      </c>
      <c r="K285" s="340">
        <v>0</v>
      </c>
      <c r="L285" s="339">
        <f t="shared" si="35"/>
        <v>0</v>
      </c>
      <c r="M285" s="339">
        <f t="shared" si="35"/>
        <v>0</v>
      </c>
      <c r="N285" s="339">
        <f t="shared" si="38"/>
        <v>0</v>
      </c>
      <c r="O285" s="334"/>
    </row>
    <row r="286" spans="1:15" s="160" customFormat="1" ht="12" hidden="1" customHeight="1" outlineLevel="1" x14ac:dyDescent="0.25">
      <c r="A286" s="334"/>
      <c r="B286" s="334"/>
      <c r="C286" s="305" t="e">
        <f>[4]MUNICIPIOS!C321</f>
        <v>#REF!</v>
      </c>
      <c r="D286" s="340">
        <v>0</v>
      </c>
      <c r="E286" s="340">
        <v>0</v>
      </c>
      <c r="F286" s="340">
        <v>0</v>
      </c>
      <c r="G286" s="340">
        <v>0</v>
      </c>
      <c r="H286" s="340">
        <v>0</v>
      </c>
      <c r="I286" s="340">
        <v>0</v>
      </c>
      <c r="J286" s="340">
        <v>0</v>
      </c>
      <c r="K286" s="340">
        <v>0</v>
      </c>
      <c r="L286" s="339">
        <f t="shared" si="35"/>
        <v>0</v>
      </c>
      <c r="M286" s="339">
        <f t="shared" si="35"/>
        <v>0</v>
      </c>
      <c r="N286" s="339">
        <f t="shared" si="38"/>
        <v>0</v>
      </c>
      <c r="O286" s="334"/>
    </row>
    <row r="287" spans="1:15" s="160" customFormat="1" ht="12" hidden="1" customHeight="1" outlineLevel="1" x14ac:dyDescent="0.25">
      <c r="A287" s="334"/>
      <c r="B287" s="334"/>
      <c r="C287" s="305" t="e">
        <f>[4]MUNICIPIOS!C322</f>
        <v>#REF!</v>
      </c>
      <c r="D287" s="340">
        <v>0</v>
      </c>
      <c r="E287" s="340">
        <v>0</v>
      </c>
      <c r="F287" s="340">
        <v>0</v>
      </c>
      <c r="G287" s="340">
        <v>2</v>
      </c>
      <c r="H287" s="340">
        <v>0</v>
      </c>
      <c r="I287" s="340">
        <v>1</v>
      </c>
      <c r="J287" s="340">
        <v>0</v>
      </c>
      <c r="K287" s="340">
        <v>0</v>
      </c>
      <c r="L287" s="339">
        <f t="shared" si="35"/>
        <v>0</v>
      </c>
      <c r="M287" s="339">
        <f t="shared" si="35"/>
        <v>3</v>
      </c>
      <c r="N287" s="339">
        <f t="shared" si="38"/>
        <v>3</v>
      </c>
      <c r="O287" s="334"/>
    </row>
    <row r="288" spans="1:15" s="160" customFormat="1" ht="12" customHeight="1" collapsed="1" x14ac:dyDescent="0.25">
      <c r="A288" s="334"/>
      <c r="B288" s="334"/>
      <c r="C288" s="324" t="s">
        <v>8</v>
      </c>
      <c r="D288" s="324">
        <v>0</v>
      </c>
      <c r="E288" s="324">
        <v>0</v>
      </c>
      <c r="F288" s="324">
        <v>176</v>
      </c>
      <c r="G288" s="324">
        <v>374</v>
      </c>
      <c r="H288" s="324">
        <v>97</v>
      </c>
      <c r="I288" s="324">
        <v>60</v>
      </c>
      <c r="J288" s="324">
        <v>0</v>
      </c>
      <c r="K288" s="324">
        <v>0</v>
      </c>
      <c r="L288" s="339">
        <f t="shared" si="35"/>
        <v>273</v>
      </c>
      <c r="M288" s="339">
        <f t="shared" si="35"/>
        <v>434</v>
      </c>
      <c r="N288" s="339">
        <f t="shared" si="38"/>
        <v>707</v>
      </c>
      <c r="O288" s="334"/>
    </row>
    <row r="289" spans="1:15" s="160" customFormat="1" ht="12" hidden="1" customHeight="1" outlineLevel="1" x14ac:dyDescent="0.25">
      <c r="A289" s="334"/>
      <c r="B289" s="334"/>
      <c r="C289" s="305" t="s">
        <v>169</v>
      </c>
      <c r="D289" s="340"/>
      <c r="E289" s="340"/>
      <c r="F289" s="340">
        <v>5</v>
      </c>
      <c r="G289" s="340">
        <v>4</v>
      </c>
      <c r="H289" s="340">
        <v>7</v>
      </c>
      <c r="I289" s="340"/>
      <c r="J289" s="340"/>
      <c r="K289" s="340"/>
      <c r="L289" s="339">
        <f t="shared" si="35"/>
        <v>12</v>
      </c>
      <c r="M289" s="339">
        <f t="shared" si="35"/>
        <v>4</v>
      </c>
      <c r="N289" s="339">
        <f t="shared" si="38"/>
        <v>16</v>
      </c>
      <c r="O289" s="334"/>
    </row>
    <row r="290" spans="1:15" s="160" customFormat="1" ht="12" hidden="1" customHeight="1" outlineLevel="1" x14ac:dyDescent="0.25">
      <c r="A290" s="334"/>
      <c r="B290" s="334"/>
      <c r="C290" s="305" t="s">
        <v>14</v>
      </c>
      <c r="D290" s="340"/>
      <c r="E290" s="340"/>
      <c r="F290" s="340">
        <v>4</v>
      </c>
      <c r="G290" s="340">
        <v>18</v>
      </c>
      <c r="H290" s="340"/>
      <c r="I290" s="340"/>
      <c r="J290" s="340"/>
      <c r="K290" s="340"/>
      <c r="L290" s="339">
        <f t="shared" si="35"/>
        <v>4</v>
      </c>
      <c r="M290" s="339">
        <f t="shared" si="35"/>
        <v>18</v>
      </c>
      <c r="N290" s="339">
        <f t="shared" si="38"/>
        <v>22</v>
      </c>
      <c r="O290" s="334"/>
    </row>
    <row r="291" spans="1:15" s="160" customFormat="1" ht="12" hidden="1" customHeight="1" outlineLevel="1" x14ac:dyDescent="0.25">
      <c r="A291" s="334"/>
      <c r="B291" s="334"/>
      <c r="C291" s="305" t="s">
        <v>17</v>
      </c>
      <c r="D291" s="340"/>
      <c r="E291" s="340"/>
      <c r="F291" s="340"/>
      <c r="G291" s="340"/>
      <c r="H291" s="340"/>
      <c r="I291" s="340"/>
      <c r="J291" s="340"/>
      <c r="K291" s="340"/>
      <c r="L291" s="339">
        <f t="shared" si="35"/>
        <v>0</v>
      </c>
      <c r="M291" s="339">
        <f t="shared" si="35"/>
        <v>0</v>
      </c>
      <c r="N291" s="339">
        <f t="shared" si="38"/>
        <v>0</v>
      </c>
      <c r="O291" s="334"/>
    </row>
    <row r="292" spans="1:15" s="160" customFormat="1" ht="12" hidden="1" customHeight="1" outlineLevel="1" x14ac:dyDescent="0.25">
      <c r="A292" s="334"/>
      <c r="B292" s="334"/>
      <c r="C292" s="305" t="s">
        <v>19</v>
      </c>
      <c r="D292" s="340"/>
      <c r="E292" s="340"/>
      <c r="F292" s="340"/>
      <c r="G292" s="340">
        <v>11</v>
      </c>
      <c r="H292" s="340">
        <v>1</v>
      </c>
      <c r="I292" s="340">
        <v>11</v>
      </c>
      <c r="J292" s="340"/>
      <c r="K292" s="340"/>
      <c r="L292" s="339">
        <f t="shared" si="35"/>
        <v>1</v>
      </c>
      <c r="M292" s="339">
        <f t="shared" si="35"/>
        <v>22</v>
      </c>
      <c r="N292" s="339">
        <f t="shared" si="38"/>
        <v>23</v>
      </c>
      <c r="O292" s="334"/>
    </row>
    <row r="293" spans="1:15" s="160" customFormat="1" ht="12" hidden="1" customHeight="1" outlineLevel="1" x14ac:dyDescent="0.25">
      <c r="A293" s="334"/>
      <c r="B293" s="334"/>
      <c r="C293" s="305" t="s">
        <v>294</v>
      </c>
      <c r="D293" s="340"/>
      <c r="E293" s="340"/>
      <c r="F293" s="340"/>
      <c r="G293" s="340"/>
      <c r="H293" s="340"/>
      <c r="I293" s="340"/>
      <c r="J293" s="340"/>
      <c r="K293" s="340"/>
      <c r="L293" s="339">
        <f t="shared" ref="L293:M356" si="39">SUM(J293,H293,F293,D293)</f>
        <v>0</v>
      </c>
      <c r="M293" s="339">
        <f t="shared" si="39"/>
        <v>0</v>
      </c>
      <c r="N293" s="339">
        <f t="shared" si="38"/>
        <v>0</v>
      </c>
      <c r="O293" s="334"/>
    </row>
    <row r="294" spans="1:15" s="160" customFormat="1" ht="12" hidden="1" customHeight="1" outlineLevel="1" x14ac:dyDescent="0.25">
      <c r="A294" s="334"/>
      <c r="B294" s="334"/>
      <c r="C294" s="305" t="s">
        <v>176</v>
      </c>
      <c r="D294" s="340"/>
      <c r="E294" s="340"/>
      <c r="F294" s="340"/>
      <c r="G294" s="340">
        <v>1</v>
      </c>
      <c r="H294" s="340"/>
      <c r="I294" s="340"/>
      <c r="J294" s="340"/>
      <c r="K294" s="340"/>
      <c r="L294" s="339">
        <f t="shared" si="39"/>
        <v>0</v>
      </c>
      <c r="M294" s="339">
        <f t="shared" si="39"/>
        <v>1</v>
      </c>
      <c r="N294" s="339">
        <f t="shared" si="38"/>
        <v>1</v>
      </c>
      <c r="O294" s="334"/>
    </row>
    <row r="295" spans="1:15" s="160" customFormat="1" ht="12" hidden="1" customHeight="1" outlineLevel="1" x14ac:dyDescent="0.25">
      <c r="A295" s="334"/>
      <c r="B295" s="334"/>
      <c r="C295" s="305" t="s">
        <v>177</v>
      </c>
      <c r="D295" s="340"/>
      <c r="E295" s="340"/>
      <c r="F295" s="340">
        <v>104</v>
      </c>
      <c r="G295" s="340">
        <v>225</v>
      </c>
      <c r="H295" s="340"/>
      <c r="I295" s="340"/>
      <c r="J295" s="340"/>
      <c r="K295" s="340"/>
      <c r="L295" s="339">
        <f t="shared" si="39"/>
        <v>104</v>
      </c>
      <c r="M295" s="339">
        <f t="shared" si="39"/>
        <v>225</v>
      </c>
      <c r="N295" s="339">
        <f t="shared" si="38"/>
        <v>329</v>
      </c>
      <c r="O295" s="334"/>
    </row>
    <row r="296" spans="1:15" s="160" customFormat="1" ht="12" hidden="1" customHeight="1" outlineLevel="1" x14ac:dyDescent="0.25">
      <c r="A296" s="334"/>
      <c r="B296" s="334"/>
      <c r="C296" s="305" t="s">
        <v>23</v>
      </c>
      <c r="D296" s="340"/>
      <c r="E296" s="340"/>
      <c r="F296" s="340"/>
      <c r="G296" s="340"/>
      <c r="H296" s="340">
        <v>25</v>
      </c>
      <c r="I296" s="340"/>
      <c r="J296" s="340"/>
      <c r="K296" s="340"/>
      <c r="L296" s="339">
        <f t="shared" si="39"/>
        <v>25</v>
      </c>
      <c r="M296" s="339">
        <f t="shared" si="39"/>
        <v>0</v>
      </c>
      <c r="N296" s="339">
        <f t="shared" si="38"/>
        <v>25</v>
      </c>
      <c r="O296" s="334"/>
    </row>
    <row r="297" spans="1:15" s="160" customFormat="1" ht="12" hidden="1" customHeight="1" outlineLevel="1" x14ac:dyDescent="0.25">
      <c r="A297" s="334"/>
      <c r="B297" s="334"/>
      <c r="C297" s="305" t="s">
        <v>26</v>
      </c>
      <c r="D297" s="340"/>
      <c r="E297" s="340"/>
      <c r="F297" s="340"/>
      <c r="G297" s="340"/>
      <c r="H297" s="340">
        <v>35</v>
      </c>
      <c r="I297" s="340">
        <v>20</v>
      </c>
      <c r="J297" s="340"/>
      <c r="K297" s="340"/>
      <c r="L297" s="339">
        <f t="shared" si="39"/>
        <v>35</v>
      </c>
      <c r="M297" s="339">
        <f t="shared" si="39"/>
        <v>20</v>
      </c>
      <c r="N297" s="339">
        <f t="shared" si="38"/>
        <v>55</v>
      </c>
      <c r="O297" s="334"/>
    </row>
    <row r="298" spans="1:15" s="160" customFormat="1" ht="12" hidden="1" customHeight="1" outlineLevel="1" x14ac:dyDescent="0.25">
      <c r="A298" s="334"/>
      <c r="B298" s="334"/>
      <c r="C298" s="305" t="s">
        <v>179</v>
      </c>
      <c r="D298" s="340"/>
      <c r="E298" s="340"/>
      <c r="F298" s="340">
        <v>25</v>
      </c>
      <c r="G298" s="340">
        <v>13</v>
      </c>
      <c r="H298" s="340"/>
      <c r="I298" s="340"/>
      <c r="J298" s="340"/>
      <c r="K298" s="340"/>
      <c r="L298" s="339">
        <f t="shared" si="39"/>
        <v>25</v>
      </c>
      <c r="M298" s="339">
        <f t="shared" si="39"/>
        <v>13</v>
      </c>
      <c r="N298" s="339">
        <f t="shared" si="38"/>
        <v>38</v>
      </c>
      <c r="O298" s="334"/>
    </row>
    <row r="299" spans="1:15" s="160" customFormat="1" ht="12" hidden="1" customHeight="1" outlineLevel="1" x14ac:dyDescent="0.25">
      <c r="A299" s="334"/>
      <c r="B299" s="334"/>
      <c r="C299" s="305" t="s">
        <v>180</v>
      </c>
      <c r="D299" s="340"/>
      <c r="E299" s="340"/>
      <c r="F299" s="340"/>
      <c r="G299" s="340"/>
      <c r="H299" s="340"/>
      <c r="I299" s="340"/>
      <c r="J299" s="340"/>
      <c r="K299" s="340"/>
      <c r="L299" s="339">
        <f t="shared" si="39"/>
        <v>0</v>
      </c>
      <c r="M299" s="339">
        <f t="shared" si="39"/>
        <v>0</v>
      </c>
      <c r="N299" s="339">
        <f t="shared" si="38"/>
        <v>0</v>
      </c>
      <c r="O299" s="334"/>
    </row>
    <row r="300" spans="1:15" s="160" customFormat="1" ht="12" hidden="1" customHeight="1" outlineLevel="1" x14ac:dyDescent="0.25">
      <c r="A300" s="334"/>
      <c r="B300" s="334"/>
      <c r="C300" s="305" t="s">
        <v>28</v>
      </c>
      <c r="D300" s="340"/>
      <c r="E300" s="340"/>
      <c r="F300" s="340">
        <v>0</v>
      </c>
      <c r="G300" s="340"/>
      <c r="H300" s="340">
        <v>1</v>
      </c>
      <c r="I300" s="340">
        <v>1</v>
      </c>
      <c r="J300" s="340"/>
      <c r="K300" s="340"/>
      <c r="L300" s="339">
        <f t="shared" si="39"/>
        <v>1</v>
      </c>
      <c r="M300" s="339">
        <f t="shared" si="39"/>
        <v>1</v>
      </c>
      <c r="N300" s="339">
        <f t="shared" si="38"/>
        <v>2</v>
      </c>
      <c r="O300" s="334"/>
    </row>
    <row r="301" spans="1:15" s="160" customFormat="1" ht="12" hidden="1" customHeight="1" outlineLevel="1" x14ac:dyDescent="0.25">
      <c r="A301" s="334"/>
      <c r="B301" s="334"/>
      <c r="C301" s="305" t="s">
        <v>70</v>
      </c>
      <c r="D301" s="340"/>
      <c r="E301" s="340"/>
      <c r="F301" s="340"/>
      <c r="G301" s="340"/>
      <c r="H301" s="340">
        <v>8</v>
      </c>
      <c r="I301" s="340">
        <v>7</v>
      </c>
      <c r="J301" s="340"/>
      <c r="K301" s="340"/>
      <c r="L301" s="339">
        <f t="shared" si="39"/>
        <v>8</v>
      </c>
      <c r="M301" s="339">
        <f t="shared" si="39"/>
        <v>7</v>
      </c>
      <c r="N301" s="339">
        <f t="shared" si="38"/>
        <v>15</v>
      </c>
      <c r="O301" s="334"/>
    </row>
    <row r="302" spans="1:15" s="160" customFormat="1" ht="12" hidden="1" customHeight="1" outlineLevel="1" x14ac:dyDescent="0.25">
      <c r="A302" s="334"/>
      <c r="B302" s="334"/>
      <c r="C302" s="305" t="s">
        <v>30</v>
      </c>
      <c r="D302" s="340"/>
      <c r="E302" s="340"/>
      <c r="F302" s="340"/>
      <c r="G302" s="340"/>
      <c r="H302" s="340">
        <v>8</v>
      </c>
      <c r="I302" s="340">
        <v>6</v>
      </c>
      <c r="J302" s="340"/>
      <c r="K302" s="340"/>
      <c r="L302" s="339">
        <f t="shared" si="39"/>
        <v>8</v>
      </c>
      <c r="M302" s="339">
        <f t="shared" si="39"/>
        <v>6</v>
      </c>
      <c r="N302" s="339">
        <f t="shared" si="38"/>
        <v>14</v>
      </c>
      <c r="O302" s="334"/>
    </row>
    <row r="303" spans="1:15" s="160" customFormat="1" ht="12" hidden="1" customHeight="1" outlineLevel="1" x14ac:dyDescent="0.25">
      <c r="A303" s="334"/>
      <c r="B303" s="334"/>
      <c r="C303" s="305" t="s">
        <v>296</v>
      </c>
      <c r="D303" s="340"/>
      <c r="E303" s="340"/>
      <c r="F303" s="340">
        <v>10</v>
      </c>
      <c r="G303" s="340">
        <v>6</v>
      </c>
      <c r="H303" s="340"/>
      <c r="I303" s="340"/>
      <c r="J303" s="340"/>
      <c r="K303" s="340"/>
      <c r="L303" s="339">
        <f t="shared" si="39"/>
        <v>10</v>
      </c>
      <c r="M303" s="339">
        <f t="shared" si="39"/>
        <v>6</v>
      </c>
      <c r="N303" s="339">
        <f t="shared" si="38"/>
        <v>16</v>
      </c>
      <c r="O303" s="334"/>
    </row>
    <row r="304" spans="1:15" s="160" customFormat="1" ht="12" hidden="1" customHeight="1" outlineLevel="1" x14ac:dyDescent="0.25">
      <c r="A304" s="334"/>
      <c r="B304" s="334"/>
      <c r="C304" s="305" t="s">
        <v>297</v>
      </c>
      <c r="D304" s="340"/>
      <c r="E304" s="340"/>
      <c r="F304" s="340">
        <v>15</v>
      </c>
      <c r="G304" s="340">
        <v>1</v>
      </c>
      <c r="H304" s="340"/>
      <c r="I304" s="340"/>
      <c r="J304" s="340"/>
      <c r="K304" s="340"/>
      <c r="L304" s="339">
        <f t="shared" si="39"/>
        <v>15</v>
      </c>
      <c r="M304" s="339">
        <f t="shared" si="39"/>
        <v>1</v>
      </c>
      <c r="N304" s="339">
        <f t="shared" si="38"/>
        <v>16</v>
      </c>
      <c r="O304" s="334"/>
    </row>
    <row r="305" spans="1:15" s="160" customFormat="1" ht="12" hidden="1" customHeight="1" outlineLevel="1" x14ac:dyDescent="0.25">
      <c r="A305" s="334"/>
      <c r="B305" s="334"/>
      <c r="C305" s="305" t="s">
        <v>298</v>
      </c>
      <c r="D305" s="340"/>
      <c r="E305" s="340"/>
      <c r="F305" s="340"/>
      <c r="G305" s="340"/>
      <c r="H305" s="340"/>
      <c r="I305" s="340"/>
      <c r="J305" s="340"/>
      <c r="K305" s="340"/>
      <c r="L305" s="339">
        <f t="shared" si="39"/>
        <v>0</v>
      </c>
      <c r="M305" s="339">
        <f t="shared" si="39"/>
        <v>0</v>
      </c>
      <c r="N305" s="339">
        <f t="shared" si="38"/>
        <v>0</v>
      </c>
      <c r="O305" s="334"/>
    </row>
    <row r="306" spans="1:15" s="160" customFormat="1" ht="12" hidden="1" customHeight="1" outlineLevel="1" x14ac:dyDescent="0.25">
      <c r="A306" s="334"/>
      <c r="B306" s="334"/>
      <c r="C306" s="305" t="s">
        <v>299</v>
      </c>
      <c r="D306" s="340"/>
      <c r="E306" s="340"/>
      <c r="F306" s="340"/>
      <c r="G306" s="340"/>
      <c r="H306" s="340"/>
      <c r="I306" s="340"/>
      <c r="J306" s="340"/>
      <c r="K306" s="340"/>
      <c r="L306" s="339">
        <f t="shared" si="39"/>
        <v>0</v>
      </c>
      <c r="M306" s="339">
        <f t="shared" si="39"/>
        <v>0</v>
      </c>
      <c r="N306" s="339">
        <f t="shared" si="38"/>
        <v>0</v>
      </c>
      <c r="O306" s="334"/>
    </row>
    <row r="307" spans="1:15" s="160" customFormat="1" ht="12" hidden="1" customHeight="1" outlineLevel="1" x14ac:dyDescent="0.25">
      <c r="A307" s="334"/>
      <c r="B307" s="334"/>
      <c r="C307" s="305" t="s">
        <v>217</v>
      </c>
      <c r="D307" s="340"/>
      <c r="E307" s="340"/>
      <c r="F307" s="340"/>
      <c r="G307" s="340"/>
      <c r="H307" s="340"/>
      <c r="I307" s="340"/>
      <c r="J307" s="340"/>
      <c r="K307" s="340"/>
      <c r="L307" s="339">
        <f t="shared" si="39"/>
        <v>0</v>
      </c>
      <c r="M307" s="339">
        <f t="shared" si="39"/>
        <v>0</v>
      </c>
      <c r="N307" s="339">
        <f t="shared" si="38"/>
        <v>0</v>
      </c>
      <c r="O307" s="334"/>
    </row>
    <row r="308" spans="1:15" s="160" customFormat="1" ht="12" hidden="1" customHeight="1" outlineLevel="1" x14ac:dyDescent="0.25">
      <c r="A308" s="334"/>
      <c r="B308" s="334"/>
      <c r="C308" s="305" t="s">
        <v>181</v>
      </c>
      <c r="D308" s="340"/>
      <c r="E308" s="340"/>
      <c r="F308" s="340">
        <v>1</v>
      </c>
      <c r="G308" s="340">
        <v>4</v>
      </c>
      <c r="H308" s="340"/>
      <c r="I308" s="340">
        <v>2</v>
      </c>
      <c r="J308" s="340"/>
      <c r="K308" s="340"/>
      <c r="L308" s="339">
        <f t="shared" si="39"/>
        <v>1</v>
      </c>
      <c r="M308" s="339">
        <f t="shared" si="39"/>
        <v>6</v>
      </c>
      <c r="N308" s="339">
        <f t="shared" si="38"/>
        <v>7</v>
      </c>
      <c r="O308" s="334"/>
    </row>
    <row r="309" spans="1:15" s="160" customFormat="1" ht="12" hidden="1" customHeight="1" outlineLevel="1" x14ac:dyDescent="0.25">
      <c r="A309" s="334"/>
      <c r="B309" s="334"/>
      <c r="C309" s="305" t="s">
        <v>29</v>
      </c>
      <c r="D309" s="340"/>
      <c r="E309" s="340"/>
      <c r="F309" s="340"/>
      <c r="G309" s="340"/>
      <c r="H309" s="340"/>
      <c r="I309" s="340"/>
      <c r="J309" s="340"/>
      <c r="K309" s="340"/>
      <c r="L309" s="339">
        <f t="shared" si="39"/>
        <v>0</v>
      </c>
      <c r="M309" s="339">
        <f t="shared" si="39"/>
        <v>0</v>
      </c>
      <c r="N309" s="339">
        <f t="shared" si="38"/>
        <v>0</v>
      </c>
      <c r="O309" s="334"/>
    </row>
    <row r="310" spans="1:15" s="160" customFormat="1" ht="12" hidden="1" customHeight="1" outlineLevel="1" x14ac:dyDescent="0.25">
      <c r="A310" s="334"/>
      <c r="B310" s="334"/>
      <c r="C310" s="305" t="s">
        <v>183</v>
      </c>
      <c r="D310" s="340"/>
      <c r="E310" s="340"/>
      <c r="F310" s="340"/>
      <c r="G310" s="340"/>
      <c r="H310" s="340"/>
      <c r="I310" s="340"/>
      <c r="J310" s="340"/>
      <c r="K310" s="340"/>
      <c r="L310" s="339">
        <f t="shared" si="39"/>
        <v>0</v>
      </c>
      <c r="M310" s="339">
        <f t="shared" si="39"/>
        <v>0</v>
      </c>
      <c r="N310" s="339">
        <f t="shared" si="38"/>
        <v>0</v>
      </c>
      <c r="O310" s="334"/>
    </row>
    <row r="311" spans="1:15" s="160" customFormat="1" ht="12" hidden="1" customHeight="1" outlineLevel="1" x14ac:dyDescent="0.25">
      <c r="A311" s="334"/>
      <c r="B311" s="334"/>
      <c r="C311" s="305" t="s">
        <v>305</v>
      </c>
      <c r="D311" s="340"/>
      <c r="E311" s="340"/>
      <c r="F311" s="340"/>
      <c r="G311" s="340"/>
      <c r="H311" s="340"/>
      <c r="I311" s="340"/>
      <c r="J311" s="340"/>
      <c r="K311" s="340"/>
      <c r="L311" s="339">
        <f t="shared" si="39"/>
        <v>0</v>
      </c>
      <c r="M311" s="339">
        <f t="shared" si="39"/>
        <v>0</v>
      </c>
      <c r="N311" s="339">
        <f t="shared" si="38"/>
        <v>0</v>
      </c>
      <c r="O311" s="334"/>
    </row>
    <row r="312" spans="1:15" s="160" customFormat="1" ht="12" hidden="1" customHeight="1" outlineLevel="1" x14ac:dyDescent="0.25">
      <c r="A312" s="334"/>
      <c r="B312" s="334"/>
      <c r="C312" s="305" t="s">
        <v>306</v>
      </c>
      <c r="D312" s="340"/>
      <c r="E312" s="340"/>
      <c r="F312" s="340"/>
      <c r="G312" s="340">
        <v>1</v>
      </c>
      <c r="H312" s="340"/>
      <c r="I312" s="340"/>
      <c r="J312" s="340"/>
      <c r="K312" s="340"/>
      <c r="L312" s="339">
        <f t="shared" si="39"/>
        <v>0</v>
      </c>
      <c r="M312" s="339">
        <f t="shared" si="39"/>
        <v>1</v>
      </c>
      <c r="N312" s="339">
        <f t="shared" si="38"/>
        <v>1</v>
      </c>
      <c r="O312" s="334"/>
    </row>
    <row r="313" spans="1:15" s="160" customFormat="1" ht="12" hidden="1" customHeight="1" outlineLevel="1" x14ac:dyDescent="0.25">
      <c r="A313" s="334"/>
      <c r="B313" s="334"/>
      <c r="C313" s="305" t="s">
        <v>184</v>
      </c>
      <c r="D313" s="340"/>
      <c r="E313" s="340"/>
      <c r="F313" s="340"/>
      <c r="G313" s="340"/>
      <c r="H313" s="340"/>
      <c r="I313" s="340">
        <v>2</v>
      </c>
      <c r="J313" s="340"/>
      <c r="K313" s="340"/>
      <c r="L313" s="339">
        <f t="shared" si="39"/>
        <v>0</v>
      </c>
      <c r="M313" s="339">
        <f t="shared" si="39"/>
        <v>2</v>
      </c>
      <c r="N313" s="339">
        <f t="shared" si="38"/>
        <v>2</v>
      </c>
      <c r="O313" s="334"/>
    </row>
    <row r="314" spans="1:15" s="160" customFormat="1" ht="12" hidden="1" customHeight="1" outlineLevel="1" x14ac:dyDescent="0.25">
      <c r="A314" s="334"/>
      <c r="B314" s="334"/>
      <c r="C314" s="305" t="s">
        <v>73</v>
      </c>
      <c r="D314" s="340"/>
      <c r="E314" s="340"/>
      <c r="F314" s="340">
        <v>2</v>
      </c>
      <c r="G314" s="340">
        <v>2</v>
      </c>
      <c r="H314" s="340"/>
      <c r="I314" s="340"/>
      <c r="J314" s="340"/>
      <c r="K314" s="340"/>
      <c r="L314" s="339">
        <f t="shared" si="39"/>
        <v>2</v>
      </c>
      <c r="M314" s="339">
        <f t="shared" si="39"/>
        <v>2</v>
      </c>
      <c r="N314" s="339">
        <f t="shared" si="38"/>
        <v>4</v>
      </c>
      <c r="O314" s="334"/>
    </row>
    <row r="315" spans="1:15" s="160" customFormat="1" ht="12" hidden="1" customHeight="1" outlineLevel="1" x14ac:dyDescent="0.25">
      <c r="A315" s="334"/>
      <c r="B315" s="334"/>
      <c r="C315" s="305" t="s">
        <v>74</v>
      </c>
      <c r="D315" s="340"/>
      <c r="E315" s="340"/>
      <c r="F315" s="340"/>
      <c r="G315" s="340"/>
      <c r="H315" s="340">
        <v>1</v>
      </c>
      <c r="I315" s="340">
        <v>1</v>
      </c>
      <c r="J315" s="340"/>
      <c r="K315" s="340"/>
      <c r="L315" s="339">
        <f t="shared" si="39"/>
        <v>1</v>
      </c>
      <c r="M315" s="339">
        <f t="shared" si="39"/>
        <v>1</v>
      </c>
      <c r="N315" s="339">
        <f t="shared" si="38"/>
        <v>2</v>
      </c>
      <c r="O315" s="334"/>
    </row>
    <row r="316" spans="1:15" s="160" customFormat="1" ht="12" hidden="1" customHeight="1" outlineLevel="1" x14ac:dyDescent="0.25">
      <c r="A316" s="334"/>
      <c r="B316" s="334"/>
      <c r="C316" s="305" t="s">
        <v>75</v>
      </c>
      <c r="D316" s="340"/>
      <c r="E316" s="340"/>
      <c r="F316" s="340">
        <v>10</v>
      </c>
      <c r="G316" s="340">
        <v>15</v>
      </c>
      <c r="H316" s="340">
        <v>11</v>
      </c>
      <c r="I316" s="340">
        <v>11</v>
      </c>
      <c r="J316" s="340"/>
      <c r="K316" s="340"/>
      <c r="L316" s="339">
        <f t="shared" si="39"/>
        <v>21</v>
      </c>
      <c r="M316" s="339">
        <f t="shared" si="39"/>
        <v>26</v>
      </c>
      <c r="N316" s="339">
        <f t="shared" si="38"/>
        <v>47</v>
      </c>
      <c r="O316" s="334"/>
    </row>
    <row r="317" spans="1:15" s="160" customFormat="1" ht="12" customHeight="1" collapsed="1" x14ac:dyDescent="0.25">
      <c r="A317" s="334"/>
      <c r="B317" s="334"/>
      <c r="C317" s="324" t="s">
        <v>9</v>
      </c>
      <c r="D317" s="324">
        <v>0</v>
      </c>
      <c r="E317" s="324">
        <v>0</v>
      </c>
      <c r="F317" s="324">
        <v>170</v>
      </c>
      <c r="G317" s="324">
        <v>103</v>
      </c>
      <c r="H317" s="324">
        <v>138</v>
      </c>
      <c r="I317" s="324">
        <v>138</v>
      </c>
      <c r="J317" s="324">
        <v>0</v>
      </c>
      <c r="K317" s="324">
        <v>0</v>
      </c>
      <c r="L317" s="339">
        <f t="shared" si="39"/>
        <v>308</v>
      </c>
      <c r="M317" s="339">
        <f t="shared" si="39"/>
        <v>241</v>
      </c>
      <c r="N317" s="339">
        <f t="shared" si="38"/>
        <v>549</v>
      </c>
      <c r="O317" s="334"/>
    </row>
    <row r="318" spans="1:15" s="160" customFormat="1" ht="12" hidden="1" customHeight="1" outlineLevel="1" x14ac:dyDescent="0.25">
      <c r="A318" s="334"/>
      <c r="B318" s="334"/>
      <c r="C318" s="305" t="e">
        <f>[5]MUNICIPIOS!C353</f>
        <v>#REF!</v>
      </c>
      <c r="D318" s="324">
        <v>0</v>
      </c>
      <c r="E318" s="324">
        <v>0</v>
      </c>
      <c r="F318" s="324">
        <v>6</v>
      </c>
      <c r="G318" s="324">
        <v>6</v>
      </c>
      <c r="H318" s="324">
        <v>3</v>
      </c>
      <c r="I318" s="324">
        <v>0</v>
      </c>
      <c r="J318" s="324">
        <v>0</v>
      </c>
      <c r="K318" s="324">
        <v>0</v>
      </c>
      <c r="L318" s="339">
        <f t="shared" si="39"/>
        <v>9</v>
      </c>
      <c r="M318" s="339">
        <f t="shared" si="39"/>
        <v>6</v>
      </c>
      <c r="N318" s="339">
        <f t="shared" si="38"/>
        <v>15</v>
      </c>
      <c r="O318" s="334"/>
    </row>
    <row r="319" spans="1:15" s="160" customFormat="1" ht="12" hidden="1" customHeight="1" outlineLevel="1" x14ac:dyDescent="0.25">
      <c r="A319" s="334"/>
      <c r="B319" s="334"/>
      <c r="C319" s="305" t="e">
        <f>[5]MUNICIPIOS!C354</f>
        <v>#REF!</v>
      </c>
      <c r="D319" s="324">
        <v>0</v>
      </c>
      <c r="E319" s="324">
        <v>0</v>
      </c>
      <c r="F319" s="324">
        <v>15</v>
      </c>
      <c r="G319" s="324">
        <v>17</v>
      </c>
      <c r="H319" s="324">
        <v>15</v>
      </c>
      <c r="I319" s="324">
        <v>2</v>
      </c>
      <c r="J319" s="324">
        <v>0</v>
      </c>
      <c r="K319" s="324">
        <v>0</v>
      </c>
      <c r="L319" s="339">
        <f t="shared" si="39"/>
        <v>30</v>
      </c>
      <c r="M319" s="339">
        <f t="shared" si="39"/>
        <v>19</v>
      </c>
      <c r="N319" s="339">
        <f t="shared" si="38"/>
        <v>49</v>
      </c>
      <c r="O319" s="334"/>
    </row>
    <row r="320" spans="1:15" s="160" customFormat="1" ht="12" hidden="1" customHeight="1" outlineLevel="1" x14ac:dyDescent="0.25">
      <c r="A320" s="334"/>
      <c r="B320" s="334"/>
      <c r="C320" s="305" t="e">
        <f>[5]MUNICIPIOS!C355</f>
        <v>#REF!</v>
      </c>
      <c r="D320" s="324">
        <v>0</v>
      </c>
      <c r="E320" s="324">
        <v>0</v>
      </c>
      <c r="F320" s="324">
        <v>8</v>
      </c>
      <c r="G320" s="324">
        <v>9</v>
      </c>
      <c r="H320" s="324">
        <v>18</v>
      </c>
      <c r="I320" s="324">
        <v>10</v>
      </c>
      <c r="J320" s="324">
        <v>0</v>
      </c>
      <c r="K320" s="324">
        <v>0</v>
      </c>
      <c r="L320" s="339">
        <f t="shared" si="39"/>
        <v>26</v>
      </c>
      <c r="M320" s="339">
        <f t="shared" si="39"/>
        <v>19</v>
      </c>
      <c r="N320" s="339">
        <f t="shared" si="38"/>
        <v>45</v>
      </c>
      <c r="O320" s="334"/>
    </row>
    <row r="321" spans="1:15" s="160" customFormat="1" ht="12" hidden="1" customHeight="1" outlineLevel="1" x14ac:dyDescent="0.25">
      <c r="A321" s="334"/>
      <c r="B321" s="334"/>
      <c r="C321" s="305" t="e">
        <f>[5]MUNICIPIOS!C356</f>
        <v>#REF!</v>
      </c>
      <c r="D321" s="324">
        <v>0</v>
      </c>
      <c r="E321" s="324">
        <v>0</v>
      </c>
      <c r="F321" s="324">
        <v>0</v>
      </c>
      <c r="G321" s="324">
        <v>0</v>
      </c>
      <c r="H321" s="324">
        <v>10</v>
      </c>
      <c r="I321" s="324">
        <v>0</v>
      </c>
      <c r="J321" s="324">
        <v>0</v>
      </c>
      <c r="K321" s="324">
        <v>0</v>
      </c>
      <c r="L321" s="339">
        <f t="shared" si="39"/>
        <v>10</v>
      </c>
      <c r="M321" s="339">
        <f t="shared" si="39"/>
        <v>0</v>
      </c>
      <c r="N321" s="339">
        <f t="shared" si="38"/>
        <v>10</v>
      </c>
      <c r="O321" s="334"/>
    </row>
    <row r="322" spans="1:15" s="160" customFormat="1" ht="12" hidden="1" customHeight="1" outlineLevel="1" x14ac:dyDescent="0.25">
      <c r="A322" s="334"/>
      <c r="B322" s="334"/>
      <c r="C322" s="305" t="e">
        <f>[5]MUNICIPIOS!C357</f>
        <v>#REF!</v>
      </c>
      <c r="D322" s="324">
        <v>0</v>
      </c>
      <c r="E322" s="324">
        <v>0</v>
      </c>
      <c r="F322" s="324">
        <v>0</v>
      </c>
      <c r="G322" s="324">
        <v>0</v>
      </c>
      <c r="H322" s="324">
        <v>1</v>
      </c>
      <c r="I322" s="324">
        <v>0</v>
      </c>
      <c r="J322" s="324">
        <v>0</v>
      </c>
      <c r="K322" s="324">
        <v>0</v>
      </c>
      <c r="L322" s="339">
        <f t="shared" si="39"/>
        <v>1</v>
      </c>
      <c r="M322" s="339">
        <f t="shared" si="39"/>
        <v>0</v>
      </c>
      <c r="N322" s="339">
        <f t="shared" si="38"/>
        <v>1</v>
      </c>
      <c r="O322" s="334"/>
    </row>
    <row r="323" spans="1:15" s="160" customFormat="1" ht="12" hidden="1" customHeight="1" outlineLevel="1" x14ac:dyDescent="0.25">
      <c r="A323" s="334"/>
      <c r="B323" s="334"/>
      <c r="C323" s="305" t="e">
        <f>[5]MUNICIPIOS!C358</f>
        <v>#REF!</v>
      </c>
      <c r="D323" s="324">
        <v>0</v>
      </c>
      <c r="E323" s="324">
        <v>0</v>
      </c>
      <c r="F323" s="324">
        <v>0</v>
      </c>
      <c r="G323" s="324">
        <v>0</v>
      </c>
      <c r="H323" s="324">
        <v>0</v>
      </c>
      <c r="I323" s="324">
        <v>0</v>
      </c>
      <c r="J323" s="324">
        <v>0</v>
      </c>
      <c r="K323" s="324">
        <v>0</v>
      </c>
      <c r="L323" s="339">
        <f t="shared" si="39"/>
        <v>0</v>
      </c>
      <c r="M323" s="339">
        <f t="shared" si="39"/>
        <v>0</v>
      </c>
      <c r="N323" s="339">
        <f t="shared" si="38"/>
        <v>0</v>
      </c>
      <c r="O323" s="334"/>
    </row>
    <row r="324" spans="1:15" s="160" customFormat="1" ht="12" hidden="1" customHeight="1" outlineLevel="1" x14ac:dyDescent="0.25">
      <c r="A324" s="334"/>
      <c r="B324" s="334"/>
      <c r="C324" s="305" t="e">
        <f>[5]MUNICIPIOS!C359</f>
        <v>#REF!</v>
      </c>
      <c r="D324" s="324">
        <v>0</v>
      </c>
      <c r="E324" s="324">
        <v>0</v>
      </c>
      <c r="F324" s="324">
        <v>39</v>
      </c>
      <c r="G324" s="324">
        <v>29</v>
      </c>
      <c r="H324" s="324">
        <v>0</v>
      </c>
      <c r="I324" s="324">
        <v>0</v>
      </c>
      <c r="J324" s="324">
        <v>0</v>
      </c>
      <c r="K324" s="324">
        <v>0</v>
      </c>
      <c r="L324" s="339">
        <f t="shared" si="39"/>
        <v>39</v>
      </c>
      <c r="M324" s="339">
        <f t="shared" si="39"/>
        <v>29</v>
      </c>
      <c r="N324" s="339">
        <f t="shared" si="38"/>
        <v>68</v>
      </c>
      <c r="O324" s="334"/>
    </row>
    <row r="325" spans="1:15" s="160" customFormat="1" ht="12" hidden="1" customHeight="1" outlineLevel="1" x14ac:dyDescent="0.25">
      <c r="A325" s="334"/>
      <c r="B325" s="334"/>
      <c r="C325" s="305" t="e">
        <f>[5]MUNICIPIOS!C360</f>
        <v>#REF!</v>
      </c>
      <c r="D325" s="324">
        <v>0</v>
      </c>
      <c r="E325" s="324">
        <v>0</v>
      </c>
      <c r="F325" s="324">
        <v>0</v>
      </c>
      <c r="G325" s="324">
        <v>0</v>
      </c>
      <c r="H325" s="324">
        <v>23</v>
      </c>
      <c r="I325" s="324">
        <v>1</v>
      </c>
      <c r="J325" s="324">
        <v>0</v>
      </c>
      <c r="K325" s="324">
        <v>0</v>
      </c>
      <c r="L325" s="339">
        <f t="shared" si="39"/>
        <v>23</v>
      </c>
      <c r="M325" s="339">
        <f t="shared" si="39"/>
        <v>1</v>
      </c>
      <c r="N325" s="339">
        <f t="shared" si="38"/>
        <v>24</v>
      </c>
      <c r="O325" s="334"/>
    </row>
    <row r="326" spans="1:15" s="160" customFormat="1" ht="12" hidden="1" customHeight="1" outlineLevel="1" x14ac:dyDescent="0.25">
      <c r="A326" s="334"/>
      <c r="B326" s="334"/>
      <c r="C326" s="305" t="e">
        <f>[5]MUNICIPIOS!C361</f>
        <v>#REF!</v>
      </c>
      <c r="D326" s="324">
        <v>0</v>
      </c>
      <c r="E326" s="324">
        <v>0</v>
      </c>
      <c r="F326" s="324">
        <v>0</v>
      </c>
      <c r="G326" s="324">
        <v>0</v>
      </c>
      <c r="H326" s="324">
        <v>54</v>
      </c>
      <c r="I326" s="324">
        <v>17</v>
      </c>
      <c r="J326" s="324">
        <v>0</v>
      </c>
      <c r="K326" s="324">
        <v>0</v>
      </c>
      <c r="L326" s="339">
        <f t="shared" si="39"/>
        <v>54</v>
      </c>
      <c r="M326" s="339">
        <f t="shared" si="39"/>
        <v>17</v>
      </c>
      <c r="N326" s="339">
        <f t="shared" si="38"/>
        <v>71</v>
      </c>
      <c r="O326" s="334"/>
    </row>
    <row r="327" spans="1:15" s="160" customFormat="1" ht="12" hidden="1" customHeight="1" outlineLevel="1" x14ac:dyDescent="0.25">
      <c r="A327" s="334"/>
      <c r="B327" s="334"/>
      <c r="C327" s="305" t="e">
        <f>[5]MUNICIPIOS!C362</f>
        <v>#REF!</v>
      </c>
      <c r="D327" s="324">
        <v>0</v>
      </c>
      <c r="E327" s="324">
        <v>0</v>
      </c>
      <c r="F327" s="324">
        <v>26</v>
      </c>
      <c r="G327" s="324">
        <v>8</v>
      </c>
      <c r="H327" s="324">
        <v>0</v>
      </c>
      <c r="I327" s="324">
        <v>0</v>
      </c>
      <c r="J327" s="324">
        <v>0</v>
      </c>
      <c r="K327" s="324">
        <v>0</v>
      </c>
      <c r="L327" s="339">
        <f t="shared" si="39"/>
        <v>26</v>
      </c>
      <c r="M327" s="339">
        <f t="shared" si="39"/>
        <v>8</v>
      </c>
      <c r="N327" s="339">
        <f t="shared" si="38"/>
        <v>34</v>
      </c>
      <c r="O327" s="334"/>
    </row>
    <row r="328" spans="1:15" s="160" customFormat="1" ht="12" hidden="1" customHeight="1" outlineLevel="1" x14ac:dyDescent="0.25">
      <c r="A328" s="334"/>
      <c r="B328" s="334"/>
      <c r="C328" s="305" t="e">
        <f>[5]MUNICIPIOS!C363</f>
        <v>#REF!</v>
      </c>
      <c r="D328" s="324">
        <v>0</v>
      </c>
      <c r="E328" s="324">
        <v>0</v>
      </c>
      <c r="F328" s="324">
        <v>0</v>
      </c>
      <c r="G328" s="324">
        <v>0</v>
      </c>
      <c r="H328" s="324">
        <v>0</v>
      </c>
      <c r="I328" s="324">
        <v>0</v>
      </c>
      <c r="J328" s="324">
        <v>0</v>
      </c>
      <c r="K328" s="324">
        <v>0</v>
      </c>
      <c r="L328" s="339">
        <f t="shared" si="39"/>
        <v>0</v>
      </c>
      <c r="M328" s="339">
        <f t="shared" si="39"/>
        <v>0</v>
      </c>
      <c r="N328" s="339">
        <f t="shared" si="38"/>
        <v>0</v>
      </c>
      <c r="O328" s="334"/>
    </row>
    <row r="329" spans="1:15" s="160" customFormat="1" ht="12" hidden="1" customHeight="1" outlineLevel="1" x14ac:dyDescent="0.25">
      <c r="A329" s="334"/>
      <c r="B329" s="334"/>
      <c r="C329" s="305" t="e">
        <f>[5]MUNICIPIOS!C364</f>
        <v>#REF!</v>
      </c>
      <c r="D329" s="324">
        <v>0</v>
      </c>
      <c r="E329" s="324">
        <v>0</v>
      </c>
      <c r="F329" s="324">
        <v>1</v>
      </c>
      <c r="G329" s="324">
        <v>3</v>
      </c>
      <c r="H329" s="324">
        <v>0</v>
      </c>
      <c r="I329" s="324">
        <v>0</v>
      </c>
      <c r="J329" s="324">
        <v>0</v>
      </c>
      <c r="K329" s="324">
        <v>0</v>
      </c>
      <c r="L329" s="339">
        <f t="shared" si="39"/>
        <v>1</v>
      </c>
      <c r="M329" s="339">
        <f t="shared" si="39"/>
        <v>3</v>
      </c>
      <c r="N329" s="339">
        <f t="shared" si="38"/>
        <v>4</v>
      </c>
      <c r="O329" s="334"/>
    </row>
    <row r="330" spans="1:15" s="160" customFormat="1" ht="12" hidden="1" customHeight="1" outlineLevel="1" x14ac:dyDescent="0.25">
      <c r="A330" s="334"/>
      <c r="B330" s="334"/>
      <c r="C330" s="305" t="e">
        <f>[5]MUNICIPIOS!C365</f>
        <v>#REF!</v>
      </c>
      <c r="D330" s="324">
        <v>0</v>
      </c>
      <c r="E330" s="324">
        <v>0</v>
      </c>
      <c r="F330" s="324">
        <v>0</v>
      </c>
      <c r="G330" s="324">
        <v>0</v>
      </c>
      <c r="H330" s="324">
        <v>10</v>
      </c>
      <c r="I330" s="324">
        <v>7</v>
      </c>
      <c r="J330" s="324">
        <v>0</v>
      </c>
      <c r="K330" s="324">
        <v>0</v>
      </c>
      <c r="L330" s="339">
        <f t="shared" si="39"/>
        <v>10</v>
      </c>
      <c r="M330" s="339">
        <f t="shared" si="39"/>
        <v>7</v>
      </c>
      <c r="N330" s="339">
        <f t="shared" si="38"/>
        <v>17</v>
      </c>
      <c r="O330" s="334"/>
    </row>
    <row r="331" spans="1:15" s="160" customFormat="1" ht="12" hidden="1" customHeight="1" outlineLevel="1" x14ac:dyDescent="0.25">
      <c r="A331" s="334"/>
      <c r="B331" s="334"/>
      <c r="C331" s="305" t="e">
        <f>[5]MUNICIPIOS!C366</f>
        <v>#REF!</v>
      </c>
      <c r="D331" s="324">
        <v>0</v>
      </c>
      <c r="E331" s="324">
        <v>0</v>
      </c>
      <c r="F331" s="324">
        <v>0</v>
      </c>
      <c r="G331" s="324">
        <v>0</v>
      </c>
      <c r="H331" s="324">
        <v>4</v>
      </c>
      <c r="I331" s="324">
        <v>1</v>
      </c>
      <c r="J331" s="324">
        <v>0</v>
      </c>
      <c r="K331" s="324">
        <v>0</v>
      </c>
      <c r="L331" s="339">
        <f t="shared" si="39"/>
        <v>4</v>
      </c>
      <c r="M331" s="339">
        <f t="shared" si="39"/>
        <v>1</v>
      </c>
      <c r="N331" s="339">
        <f t="shared" si="38"/>
        <v>5</v>
      </c>
      <c r="O331" s="334"/>
    </row>
    <row r="332" spans="1:15" s="160" customFormat="1" ht="12" hidden="1" customHeight="1" outlineLevel="1" x14ac:dyDescent="0.25">
      <c r="A332" s="334"/>
      <c r="B332" s="334"/>
      <c r="C332" s="305" t="e">
        <f>[5]MUNICIPIOS!C367</f>
        <v>#REF!</v>
      </c>
      <c r="D332" s="324">
        <v>0</v>
      </c>
      <c r="E332" s="324">
        <v>0</v>
      </c>
      <c r="F332" s="324">
        <v>0</v>
      </c>
      <c r="G332" s="324">
        <v>0</v>
      </c>
      <c r="H332" s="324">
        <v>0</v>
      </c>
      <c r="I332" s="324">
        <v>0</v>
      </c>
      <c r="J332" s="324">
        <v>0</v>
      </c>
      <c r="K332" s="324">
        <v>0</v>
      </c>
      <c r="L332" s="339">
        <f t="shared" si="39"/>
        <v>0</v>
      </c>
      <c r="M332" s="339">
        <f t="shared" si="39"/>
        <v>0</v>
      </c>
      <c r="N332" s="339">
        <f t="shared" si="38"/>
        <v>0</v>
      </c>
      <c r="O332" s="334"/>
    </row>
    <row r="333" spans="1:15" s="160" customFormat="1" ht="12" hidden="1" customHeight="1" outlineLevel="1" x14ac:dyDescent="0.25">
      <c r="A333" s="334"/>
      <c r="B333" s="334"/>
      <c r="C333" s="305" t="e">
        <f>[5]MUNICIPIOS!C368</f>
        <v>#REF!</v>
      </c>
      <c r="D333" s="324">
        <v>0</v>
      </c>
      <c r="E333" s="324">
        <v>0</v>
      </c>
      <c r="F333" s="324">
        <v>30</v>
      </c>
      <c r="G333" s="324">
        <v>8</v>
      </c>
      <c r="H333" s="324">
        <v>0</v>
      </c>
      <c r="I333" s="324">
        <v>0</v>
      </c>
      <c r="J333" s="324">
        <v>0</v>
      </c>
      <c r="K333" s="324">
        <v>0</v>
      </c>
      <c r="L333" s="339">
        <f t="shared" si="39"/>
        <v>30</v>
      </c>
      <c r="M333" s="339">
        <f t="shared" si="39"/>
        <v>8</v>
      </c>
      <c r="N333" s="339">
        <f t="shared" si="38"/>
        <v>38</v>
      </c>
      <c r="O333" s="334"/>
    </row>
    <row r="334" spans="1:15" s="160" customFormat="1" ht="12" hidden="1" customHeight="1" outlineLevel="1" x14ac:dyDescent="0.25">
      <c r="A334" s="334"/>
      <c r="B334" s="334"/>
      <c r="C334" s="305" t="e">
        <f>[5]MUNICIPIOS!C369</f>
        <v>#REF!</v>
      </c>
      <c r="D334" s="324">
        <v>0</v>
      </c>
      <c r="E334" s="324">
        <v>0</v>
      </c>
      <c r="F334" s="324">
        <v>0</v>
      </c>
      <c r="G334" s="324">
        <v>0</v>
      </c>
      <c r="H334" s="324">
        <v>0</v>
      </c>
      <c r="I334" s="324">
        <v>0</v>
      </c>
      <c r="J334" s="324">
        <v>0</v>
      </c>
      <c r="K334" s="324">
        <v>0</v>
      </c>
      <c r="L334" s="339">
        <f t="shared" si="39"/>
        <v>0</v>
      </c>
      <c r="M334" s="339">
        <f t="shared" si="39"/>
        <v>0</v>
      </c>
      <c r="N334" s="339">
        <f t="shared" si="38"/>
        <v>0</v>
      </c>
      <c r="O334" s="334"/>
    </row>
    <row r="335" spans="1:15" s="160" customFormat="1" ht="12" hidden="1" customHeight="1" outlineLevel="1" x14ac:dyDescent="0.25">
      <c r="A335" s="334"/>
      <c r="B335" s="334"/>
      <c r="C335" s="305" t="e">
        <f>[5]MUNICIPIOS!C370</f>
        <v>#REF!</v>
      </c>
      <c r="D335" s="324">
        <v>0</v>
      </c>
      <c r="E335" s="324">
        <v>0</v>
      </c>
      <c r="F335" s="324">
        <v>0</v>
      </c>
      <c r="G335" s="324">
        <v>0</v>
      </c>
      <c r="H335" s="324">
        <v>0</v>
      </c>
      <c r="I335" s="324">
        <v>0</v>
      </c>
      <c r="J335" s="324">
        <v>0</v>
      </c>
      <c r="K335" s="324">
        <v>0</v>
      </c>
      <c r="L335" s="339">
        <f t="shared" si="39"/>
        <v>0</v>
      </c>
      <c r="M335" s="339">
        <f t="shared" si="39"/>
        <v>0</v>
      </c>
      <c r="N335" s="339">
        <f t="shared" si="38"/>
        <v>0</v>
      </c>
      <c r="O335" s="334"/>
    </row>
    <row r="336" spans="1:15" s="160" customFormat="1" ht="12" hidden="1" customHeight="1" outlineLevel="1" x14ac:dyDescent="0.25">
      <c r="A336" s="334"/>
      <c r="B336" s="334"/>
      <c r="C336" s="305" t="e">
        <f>[5]MUNICIPIOS!C371</f>
        <v>#REF!</v>
      </c>
      <c r="D336" s="324">
        <v>0</v>
      </c>
      <c r="E336" s="324">
        <v>0</v>
      </c>
      <c r="F336" s="324">
        <v>0</v>
      </c>
      <c r="G336" s="324">
        <v>0</v>
      </c>
      <c r="H336" s="324">
        <v>0</v>
      </c>
      <c r="I336" s="324">
        <v>0</v>
      </c>
      <c r="J336" s="324">
        <v>0</v>
      </c>
      <c r="K336" s="324">
        <v>0</v>
      </c>
      <c r="L336" s="339">
        <f t="shared" si="39"/>
        <v>0</v>
      </c>
      <c r="M336" s="339">
        <f t="shared" si="39"/>
        <v>0</v>
      </c>
      <c r="N336" s="339">
        <f t="shared" si="38"/>
        <v>0</v>
      </c>
      <c r="O336" s="334"/>
    </row>
    <row r="337" spans="1:15" s="160" customFormat="1" ht="12" hidden="1" customHeight="1" outlineLevel="1" x14ac:dyDescent="0.25">
      <c r="A337" s="334"/>
      <c r="B337" s="334"/>
      <c r="C337" s="305" t="e">
        <f>[5]MUNICIPIOS!C372</f>
        <v>#REF!</v>
      </c>
      <c r="D337" s="324">
        <v>0</v>
      </c>
      <c r="E337" s="324">
        <v>0</v>
      </c>
      <c r="F337" s="324">
        <v>3</v>
      </c>
      <c r="G337" s="324">
        <v>2</v>
      </c>
      <c r="H337" s="324">
        <v>0</v>
      </c>
      <c r="I337" s="324">
        <v>0</v>
      </c>
      <c r="J337" s="324">
        <v>0</v>
      </c>
      <c r="K337" s="324">
        <v>0</v>
      </c>
      <c r="L337" s="339">
        <f t="shared" si="39"/>
        <v>3</v>
      </c>
      <c r="M337" s="339">
        <f t="shared" si="39"/>
        <v>2</v>
      </c>
      <c r="N337" s="339">
        <f t="shared" si="38"/>
        <v>5</v>
      </c>
      <c r="O337" s="334"/>
    </row>
    <row r="338" spans="1:15" s="160" customFormat="1" ht="12" hidden="1" customHeight="1" outlineLevel="1" x14ac:dyDescent="0.25">
      <c r="A338" s="334"/>
      <c r="B338" s="334"/>
      <c r="C338" s="305" t="e">
        <f>[5]MUNICIPIOS!C373</f>
        <v>#REF!</v>
      </c>
      <c r="D338" s="324">
        <v>0</v>
      </c>
      <c r="E338" s="324">
        <v>0</v>
      </c>
      <c r="F338" s="324">
        <v>2</v>
      </c>
      <c r="G338" s="324">
        <v>2</v>
      </c>
      <c r="H338" s="324">
        <v>0</v>
      </c>
      <c r="I338" s="324">
        <v>0</v>
      </c>
      <c r="J338" s="324">
        <v>0</v>
      </c>
      <c r="K338" s="324">
        <v>0</v>
      </c>
      <c r="L338" s="339">
        <f t="shared" si="39"/>
        <v>2</v>
      </c>
      <c r="M338" s="339">
        <f t="shared" si="39"/>
        <v>2</v>
      </c>
      <c r="N338" s="339">
        <f t="shared" si="38"/>
        <v>4</v>
      </c>
      <c r="O338" s="334"/>
    </row>
    <row r="339" spans="1:15" s="160" customFormat="1" ht="12" hidden="1" customHeight="1" outlineLevel="1" x14ac:dyDescent="0.25">
      <c r="A339" s="334"/>
      <c r="B339" s="334"/>
      <c r="C339" s="305" t="e">
        <f>[5]MUNICIPIOS!C374</f>
        <v>#REF!</v>
      </c>
      <c r="D339" s="324">
        <v>0</v>
      </c>
      <c r="E339" s="324">
        <v>0</v>
      </c>
      <c r="F339" s="324">
        <v>0</v>
      </c>
      <c r="G339" s="324">
        <v>0</v>
      </c>
      <c r="H339" s="324">
        <v>0</v>
      </c>
      <c r="I339" s="324">
        <v>90</v>
      </c>
      <c r="J339" s="324">
        <v>0</v>
      </c>
      <c r="K339" s="324">
        <v>0</v>
      </c>
      <c r="L339" s="339">
        <f t="shared" si="39"/>
        <v>0</v>
      </c>
      <c r="M339" s="339">
        <f t="shared" si="39"/>
        <v>90</v>
      </c>
      <c r="N339" s="339">
        <f t="shared" si="38"/>
        <v>90</v>
      </c>
      <c r="O339" s="334"/>
    </row>
    <row r="340" spans="1:15" s="160" customFormat="1" ht="12" hidden="1" customHeight="1" outlineLevel="1" x14ac:dyDescent="0.25">
      <c r="A340" s="334"/>
      <c r="B340" s="334"/>
      <c r="C340" s="305" t="e">
        <f>[5]MUNICIPIOS!C375</f>
        <v>#REF!</v>
      </c>
      <c r="D340" s="324">
        <v>0</v>
      </c>
      <c r="E340" s="324">
        <v>0</v>
      </c>
      <c r="F340" s="324">
        <v>0</v>
      </c>
      <c r="G340" s="324">
        <v>0</v>
      </c>
      <c r="H340" s="324">
        <v>0</v>
      </c>
      <c r="I340" s="324">
        <v>0</v>
      </c>
      <c r="J340" s="324">
        <v>0</v>
      </c>
      <c r="K340" s="324">
        <v>0</v>
      </c>
      <c r="L340" s="339">
        <f t="shared" si="39"/>
        <v>0</v>
      </c>
      <c r="M340" s="339">
        <f t="shared" si="39"/>
        <v>0</v>
      </c>
      <c r="N340" s="339">
        <f t="shared" si="38"/>
        <v>0</v>
      </c>
      <c r="O340" s="334"/>
    </row>
    <row r="341" spans="1:15" s="160" customFormat="1" ht="12" hidden="1" customHeight="1" outlineLevel="1" x14ac:dyDescent="0.25">
      <c r="A341" s="334"/>
      <c r="B341" s="334"/>
      <c r="C341" s="305" t="e">
        <f>[5]MUNICIPIOS!C376</f>
        <v>#REF!</v>
      </c>
      <c r="D341" s="324">
        <v>0</v>
      </c>
      <c r="E341" s="324">
        <v>0</v>
      </c>
      <c r="F341" s="324">
        <v>0</v>
      </c>
      <c r="G341" s="324">
        <v>0</v>
      </c>
      <c r="H341" s="324">
        <v>0</v>
      </c>
      <c r="I341" s="324">
        <v>0</v>
      </c>
      <c r="J341" s="324">
        <v>0</v>
      </c>
      <c r="K341" s="324">
        <v>0</v>
      </c>
      <c r="L341" s="339">
        <f t="shared" si="39"/>
        <v>0</v>
      </c>
      <c r="M341" s="339">
        <f t="shared" si="39"/>
        <v>0</v>
      </c>
      <c r="N341" s="339">
        <f t="shared" ref="N341:N404" si="40">SUM(L341:M341)</f>
        <v>0</v>
      </c>
      <c r="O341" s="334"/>
    </row>
    <row r="342" spans="1:15" s="160" customFormat="1" ht="12" hidden="1" customHeight="1" outlineLevel="1" x14ac:dyDescent="0.25">
      <c r="A342" s="334"/>
      <c r="B342" s="334"/>
      <c r="C342" s="305" t="e">
        <f>[5]MUNICIPIOS!C377</f>
        <v>#REF!</v>
      </c>
      <c r="D342" s="324">
        <v>0</v>
      </c>
      <c r="E342" s="324">
        <v>0</v>
      </c>
      <c r="F342" s="324">
        <v>0</v>
      </c>
      <c r="G342" s="324">
        <v>0</v>
      </c>
      <c r="H342" s="324">
        <v>0</v>
      </c>
      <c r="I342" s="324">
        <v>0</v>
      </c>
      <c r="J342" s="324">
        <v>0</v>
      </c>
      <c r="K342" s="324">
        <v>0</v>
      </c>
      <c r="L342" s="339">
        <f t="shared" si="39"/>
        <v>0</v>
      </c>
      <c r="M342" s="339">
        <f t="shared" si="39"/>
        <v>0</v>
      </c>
      <c r="N342" s="339">
        <f t="shared" si="40"/>
        <v>0</v>
      </c>
      <c r="O342" s="334"/>
    </row>
    <row r="343" spans="1:15" s="160" customFormat="1" ht="12" hidden="1" customHeight="1" outlineLevel="1" x14ac:dyDescent="0.25">
      <c r="A343" s="334"/>
      <c r="B343" s="334"/>
      <c r="C343" s="305" t="e">
        <f>[5]MUNICIPIOS!C378</f>
        <v>#REF!</v>
      </c>
      <c r="D343" s="324">
        <v>0</v>
      </c>
      <c r="E343" s="324">
        <v>0</v>
      </c>
      <c r="F343" s="324">
        <v>0</v>
      </c>
      <c r="G343" s="324">
        <v>0</v>
      </c>
      <c r="H343" s="324">
        <v>0</v>
      </c>
      <c r="I343" s="324">
        <v>0</v>
      </c>
      <c r="J343" s="324">
        <v>0</v>
      </c>
      <c r="K343" s="324">
        <v>0</v>
      </c>
      <c r="L343" s="339">
        <f t="shared" si="39"/>
        <v>0</v>
      </c>
      <c r="M343" s="339">
        <f t="shared" si="39"/>
        <v>0</v>
      </c>
      <c r="N343" s="339">
        <f t="shared" si="40"/>
        <v>0</v>
      </c>
      <c r="O343" s="334"/>
    </row>
    <row r="344" spans="1:15" s="160" customFormat="1" ht="12" hidden="1" customHeight="1" outlineLevel="1" x14ac:dyDescent="0.25">
      <c r="A344" s="334"/>
      <c r="B344" s="334"/>
      <c r="C344" s="305" t="e">
        <f>[5]MUNICIPIOS!C379</f>
        <v>#REF!</v>
      </c>
      <c r="D344" s="324">
        <v>0</v>
      </c>
      <c r="E344" s="324">
        <v>0</v>
      </c>
      <c r="F344" s="324">
        <v>0</v>
      </c>
      <c r="G344" s="324">
        <v>0</v>
      </c>
      <c r="H344" s="324">
        <v>0</v>
      </c>
      <c r="I344" s="324">
        <v>0</v>
      </c>
      <c r="J344" s="324">
        <v>0</v>
      </c>
      <c r="K344" s="324">
        <v>0</v>
      </c>
      <c r="L344" s="339">
        <f t="shared" si="39"/>
        <v>0</v>
      </c>
      <c r="M344" s="339">
        <f t="shared" si="39"/>
        <v>0</v>
      </c>
      <c r="N344" s="339">
        <f t="shared" si="40"/>
        <v>0</v>
      </c>
      <c r="O344" s="334"/>
    </row>
    <row r="345" spans="1:15" s="160" customFormat="1" ht="12" hidden="1" customHeight="1" outlineLevel="1" x14ac:dyDescent="0.25">
      <c r="A345" s="334"/>
      <c r="B345" s="334"/>
      <c r="C345" s="305" t="e">
        <f>[5]MUNICIPIOS!C380</f>
        <v>#REF!</v>
      </c>
      <c r="D345" s="324">
        <v>0</v>
      </c>
      <c r="E345" s="324">
        <v>0</v>
      </c>
      <c r="F345" s="324">
        <v>40</v>
      </c>
      <c r="G345" s="324">
        <v>19</v>
      </c>
      <c r="H345" s="324">
        <v>0</v>
      </c>
      <c r="I345" s="324">
        <v>10</v>
      </c>
      <c r="J345" s="324">
        <v>0</v>
      </c>
      <c r="K345" s="324">
        <v>0</v>
      </c>
      <c r="L345" s="339">
        <f t="shared" si="39"/>
        <v>40</v>
      </c>
      <c r="M345" s="339">
        <f t="shared" si="39"/>
        <v>29</v>
      </c>
      <c r="N345" s="339">
        <f t="shared" si="40"/>
        <v>69</v>
      </c>
      <c r="O345" s="334"/>
    </row>
    <row r="346" spans="1:15" s="160" customFormat="1" ht="12" customHeight="1" collapsed="1" x14ac:dyDescent="0.25">
      <c r="A346" s="334"/>
      <c r="B346" s="334"/>
      <c r="C346" s="324" t="s">
        <v>57</v>
      </c>
      <c r="D346" s="324">
        <v>0</v>
      </c>
      <c r="E346" s="324">
        <v>0</v>
      </c>
      <c r="F346" s="324">
        <v>20</v>
      </c>
      <c r="G346" s="324">
        <v>47</v>
      </c>
      <c r="H346" s="324">
        <v>1</v>
      </c>
      <c r="I346" s="324">
        <v>1</v>
      </c>
      <c r="J346" s="324">
        <v>0</v>
      </c>
      <c r="K346" s="324">
        <v>0</v>
      </c>
      <c r="L346" s="339">
        <f t="shared" si="39"/>
        <v>21</v>
      </c>
      <c r="M346" s="339">
        <f t="shared" si="39"/>
        <v>48</v>
      </c>
      <c r="N346" s="339">
        <f t="shared" si="40"/>
        <v>69</v>
      </c>
      <c r="O346" s="334"/>
    </row>
    <row r="347" spans="1:15" s="160" customFormat="1" ht="12" hidden="1" customHeight="1" outlineLevel="1" x14ac:dyDescent="0.25">
      <c r="A347" s="334"/>
      <c r="B347" s="334"/>
      <c r="C347" s="305"/>
      <c r="D347" s="324">
        <v>0</v>
      </c>
      <c r="E347" s="324">
        <v>0</v>
      </c>
      <c r="F347" s="324">
        <v>0</v>
      </c>
      <c r="G347" s="324">
        <v>4</v>
      </c>
      <c r="H347" s="324">
        <v>1</v>
      </c>
      <c r="I347" s="324">
        <v>1</v>
      </c>
      <c r="J347" s="324">
        <v>0</v>
      </c>
      <c r="K347" s="324">
        <v>0</v>
      </c>
      <c r="L347" s="339">
        <f t="shared" si="39"/>
        <v>1</v>
      </c>
      <c r="M347" s="339">
        <f t="shared" si="39"/>
        <v>5</v>
      </c>
      <c r="N347" s="339">
        <f t="shared" si="40"/>
        <v>6</v>
      </c>
      <c r="O347" s="334"/>
    </row>
    <row r="348" spans="1:15" s="160" customFormat="1" ht="12" hidden="1" customHeight="1" outlineLevel="1" x14ac:dyDescent="0.25">
      <c r="A348" s="334"/>
      <c r="B348" s="334"/>
      <c r="C348" s="305"/>
      <c r="D348" s="340">
        <v>0</v>
      </c>
      <c r="E348" s="340">
        <v>0</v>
      </c>
      <c r="F348" s="340">
        <v>0</v>
      </c>
      <c r="G348" s="340">
        <v>0</v>
      </c>
      <c r="H348" s="340">
        <v>0</v>
      </c>
      <c r="I348" s="340">
        <v>0</v>
      </c>
      <c r="J348" s="340">
        <v>0</v>
      </c>
      <c r="K348" s="340">
        <v>0</v>
      </c>
      <c r="L348" s="339">
        <f t="shared" si="39"/>
        <v>0</v>
      </c>
      <c r="M348" s="339">
        <f t="shared" si="39"/>
        <v>0</v>
      </c>
      <c r="N348" s="339">
        <f t="shared" si="40"/>
        <v>0</v>
      </c>
      <c r="O348" s="334"/>
    </row>
    <row r="349" spans="1:15" s="160" customFormat="1" ht="12" hidden="1" customHeight="1" outlineLevel="1" x14ac:dyDescent="0.25">
      <c r="A349" s="334"/>
      <c r="B349" s="334"/>
      <c r="C349" s="305"/>
      <c r="D349" s="340">
        <v>0</v>
      </c>
      <c r="E349" s="340">
        <v>0</v>
      </c>
      <c r="F349" s="340">
        <v>0</v>
      </c>
      <c r="G349" s="340">
        <v>8</v>
      </c>
      <c r="H349" s="340">
        <v>0</v>
      </c>
      <c r="I349" s="340">
        <v>0</v>
      </c>
      <c r="J349" s="340">
        <v>0</v>
      </c>
      <c r="K349" s="340">
        <v>0</v>
      </c>
      <c r="L349" s="339">
        <f t="shared" si="39"/>
        <v>0</v>
      </c>
      <c r="M349" s="339">
        <f t="shared" si="39"/>
        <v>8</v>
      </c>
      <c r="N349" s="339">
        <f t="shared" si="40"/>
        <v>8</v>
      </c>
      <c r="O349" s="334"/>
    </row>
    <row r="350" spans="1:15" s="160" customFormat="1" ht="12" hidden="1" customHeight="1" outlineLevel="1" x14ac:dyDescent="0.25">
      <c r="A350" s="334"/>
      <c r="B350" s="334"/>
      <c r="C350" s="305"/>
      <c r="D350" s="340">
        <v>0</v>
      </c>
      <c r="E350" s="340">
        <v>0</v>
      </c>
      <c r="F350" s="340">
        <v>0</v>
      </c>
      <c r="G350" s="340">
        <v>0</v>
      </c>
      <c r="H350" s="340">
        <v>0</v>
      </c>
      <c r="I350" s="340">
        <v>0</v>
      </c>
      <c r="J350" s="340">
        <v>0</v>
      </c>
      <c r="K350" s="340">
        <v>0</v>
      </c>
      <c r="L350" s="339">
        <f t="shared" si="39"/>
        <v>0</v>
      </c>
      <c r="M350" s="339">
        <f t="shared" si="39"/>
        <v>0</v>
      </c>
      <c r="N350" s="339">
        <f t="shared" si="40"/>
        <v>0</v>
      </c>
      <c r="O350" s="334"/>
    </row>
    <row r="351" spans="1:15" s="160" customFormat="1" ht="12" hidden="1" customHeight="1" outlineLevel="1" x14ac:dyDescent="0.25">
      <c r="A351" s="334"/>
      <c r="B351" s="334"/>
      <c r="C351" s="305"/>
      <c r="D351" s="340">
        <v>0</v>
      </c>
      <c r="E351" s="340">
        <v>0</v>
      </c>
      <c r="F351" s="340">
        <v>0</v>
      </c>
      <c r="G351" s="340">
        <v>0</v>
      </c>
      <c r="H351" s="340">
        <v>0</v>
      </c>
      <c r="I351" s="340">
        <v>0</v>
      </c>
      <c r="J351" s="340">
        <v>0</v>
      </c>
      <c r="K351" s="340">
        <v>0</v>
      </c>
      <c r="L351" s="339">
        <f t="shared" si="39"/>
        <v>0</v>
      </c>
      <c r="M351" s="339">
        <f t="shared" si="39"/>
        <v>0</v>
      </c>
      <c r="N351" s="339">
        <f t="shared" si="40"/>
        <v>0</v>
      </c>
      <c r="O351" s="334"/>
    </row>
    <row r="352" spans="1:15" s="160" customFormat="1" ht="12" hidden="1" customHeight="1" outlineLevel="1" x14ac:dyDescent="0.25">
      <c r="A352" s="334"/>
      <c r="B352" s="334"/>
      <c r="C352" s="305"/>
      <c r="D352" s="340">
        <v>0</v>
      </c>
      <c r="E352" s="340">
        <v>0</v>
      </c>
      <c r="F352" s="340">
        <v>0</v>
      </c>
      <c r="G352" s="340">
        <v>0</v>
      </c>
      <c r="H352" s="340">
        <v>0</v>
      </c>
      <c r="I352" s="340">
        <v>0</v>
      </c>
      <c r="J352" s="340">
        <v>0</v>
      </c>
      <c r="K352" s="340">
        <v>0</v>
      </c>
      <c r="L352" s="339">
        <f t="shared" si="39"/>
        <v>0</v>
      </c>
      <c r="M352" s="339">
        <f t="shared" si="39"/>
        <v>0</v>
      </c>
      <c r="N352" s="339">
        <f t="shared" si="40"/>
        <v>0</v>
      </c>
      <c r="O352" s="334"/>
    </row>
    <row r="353" spans="1:15" s="160" customFormat="1" ht="12" hidden="1" customHeight="1" outlineLevel="1" x14ac:dyDescent="0.25">
      <c r="A353" s="334"/>
      <c r="B353" s="334"/>
      <c r="C353" s="305"/>
      <c r="D353" s="340">
        <v>0</v>
      </c>
      <c r="E353" s="340">
        <v>0</v>
      </c>
      <c r="F353" s="340">
        <v>19</v>
      </c>
      <c r="G353" s="340">
        <v>35</v>
      </c>
      <c r="H353" s="340">
        <v>0</v>
      </c>
      <c r="I353" s="340">
        <v>0</v>
      </c>
      <c r="J353" s="340">
        <v>0</v>
      </c>
      <c r="K353" s="340">
        <v>0</v>
      </c>
      <c r="L353" s="339">
        <f t="shared" si="39"/>
        <v>19</v>
      </c>
      <c r="M353" s="339">
        <f t="shared" si="39"/>
        <v>35</v>
      </c>
      <c r="N353" s="339">
        <f t="shared" si="40"/>
        <v>54</v>
      </c>
      <c r="O353" s="334"/>
    </row>
    <row r="354" spans="1:15" s="160" customFormat="1" ht="12" hidden="1" customHeight="1" outlineLevel="1" x14ac:dyDescent="0.25">
      <c r="A354" s="334"/>
      <c r="B354" s="334"/>
      <c r="C354" s="305"/>
      <c r="D354" s="340">
        <v>0</v>
      </c>
      <c r="E354" s="340">
        <v>0</v>
      </c>
      <c r="F354" s="340">
        <v>0</v>
      </c>
      <c r="G354" s="340">
        <v>0</v>
      </c>
      <c r="H354" s="340">
        <v>0</v>
      </c>
      <c r="I354" s="340">
        <v>0</v>
      </c>
      <c r="J354" s="340">
        <v>0</v>
      </c>
      <c r="K354" s="340">
        <v>0</v>
      </c>
      <c r="L354" s="339">
        <f t="shared" si="39"/>
        <v>0</v>
      </c>
      <c r="M354" s="339">
        <f t="shared" si="39"/>
        <v>0</v>
      </c>
      <c r="N354" s="339">
        <f t="shared" si="40"/>
        <v>0</v>
      </c>
      <c r="O354" s="334"/>
    </row>
    <row r="355" spans="1:15" s="160" customFormat="1" ht="12" hidden="1" customHeight="1" outlineLevel="1" x14ac:dyDescent="0.25">
      <c r="A355" s="334"/>
      <c r="B355" s="334"/>
      <c r="C355" s="305"/>
      <c r="D355" s="340">
        <v>0</v>
      </c>
      <c r="E355" s="340">
        <v>0</v>
      </c>
      <c r="F355" s="340">
        <v>0</v>
      </c>
      <c r="G355" s="340">
        <v>0</v>
      </c>
      <c r="H355" s="340">
        <v>0</v>
      </c>
      <c r="I355" s="340">
        <v>0</v>
      </c>
      <c r="J355" s="340">
        <v>0</v>
      </c>
      <c r="K355" s="340">
        <v>0</v>
      </c>
      <c r="L355" s="339">
        <f t="shared" si="39"/>
        <v>0</v>
      </c>
      <c r="M355" s="339">
        <f t="shared" si="39"/>
        <v>0</v>
      </c>
      <c r="N355" s="339">
        <f t="shared" si="40"/>
        <v>0</v>
      </c>
      <c r="O355" s="334"/>
    </row>
    <row r="356" spans="1:15" s="160" customFormat="1" ht="12" hidden="1" customHeight="1" outlineLevel="1" x14ac:dyDescent="0.25">
      <c r="A356" s="334"/>
      <c r="B356" s="334"/>
      <c r="C356" s="305"/>
      <c r="D356" s="340">
        <v>0</v>
      </c>
      <c r="E356" s="340">
        <v>0</v>
      </c>
      <c r="F356" s="340">
        <v>0</v>
      </c>
      <c r="G356" s="340">
        <v>0</v>
      </c>
      <c r="H356" s="340">
        <v>0</v>
      </c>
      <c r="I356" s="340">
        <v>0</v>
      </c>
      <c r="J356" s="340">
        <v>0</v>
      </c>
      <c r="K356" s="340">
        <v>0</v>
      </c>
      <c r="L356" s="339">
        <f t="shared" si="39"/>
        <v>0</v>
      </c>
      <c r="M356" s="339">
        <f t="shared" si="39"/>
        <v>0</v>
      </c>
      <c r="N356" s="339">
        <f t="shared" si="40"/>
        <v>0</v>
      </c>
      <c r="O356" s="334"/>
    </row>
    <row r="357" spans="1:15" s="160" customFormat="1" ht="12" hidden="1" customHeight="1" outlineLevel="1" x14ac:dyDescent="0.25">
      <c r="A357" s="334"/>
      <c r="B357" s="334"/>
      <c r="C357" s="305"/>
      <c r="D357" s="340">
        <v>0</v>
      </c>
      <c r="E357" s="340">
        <v>0</v>
      </c>
      <c r="F357" s="340">
        <v>0</v>
      </c>
      <c r="G357" s="340">
        <v>0</v>
      </c>
      <c r="H357" s="340">
        <v>0</v>
      </c>
      <c r="I357" s="340">
        <v>0</v>
      </c>
      <c r="J357" s="340">
        <v>0</v>
      </c>
      <c r="K357" s="340">
        <v>0</v>
      </c>
      <c r="L357" s="339">
        <f t="shared" ref="L357:M404" si="41">SUM(J357,H357,F357,D357)</f>
        <v>0</v>
      </c>
      <c r="M357" s="339">
        <f t="shared" si="41"/>
        <v>0</v>
      </c>
      <c r="N357" s="339">
        <f t="shared" si="40"/>
        <v>0</v>
      </c>
      <c r="O357" s="334"/>
    </row>
    <row r="358" spans="1:15" s="160" customFormat="1" ht="12" hidden="1" customHeight="1" outlineLevel="1" x14ac:dyDescent="0.25">
      <c r="A358" s="334"/>
      <c r="B358" s="334"/>
      <c r="C358" s="305"/>
      <c r="D358" s="340">
        <v>0</v>
      </c>
      <c r="E358" s="340">
        <v>0</v>
      </c>
      <c r="F358" s="340">
        <v>0</v>
      </c>
      <c r="G358" s="340">
        <v>0</v>
      </c>
      <c r="H358" s="340">
        <v>0</v>
      </c>
      <c r="I358" s="340">
        <v>0</v>
      </c>
      <c r="J358" s="340">
        <v>0</v>
      </c>
      <c r="K358" s="340">
        <v>0</v>
      </c>
      <c r="L358" s="339">
        <f t="shared" si="41"/>
        <v>0</v>
      </c>
      <c r="M358" s="339">
        <f t="shared" si="41"/>
        <v>0</v>
      </c>
      <c r="N358" s="339">
        <f t="shared" si="40"/>
        <v>0</v>
      </c>
      <c r="O358" s="334"/>
    </row>
    <row r="359" spans="1:15" s="160" customFormat="1" ht="12" hidden="1" customHeight="1" outlineLevel="1" x14ac:dyDescent="0.25">
      <c r="A359" s="334"/>
      <c r="B359" s="334"/>
      <c r="C359" s="305"/>
      <c r="D359" s="340">
        <v>0</v>
      </c>
      <c r="E359" s="340">
        <v>0</v>
      </c>
      <c r="F359" s="340">
        <v>0</v>
      </c>
      <c r="G359" s="340">
        <v>0</v>
      </c>
      <c r="H359" s="340">
        <v>0</v>
      </c>
      <c r="I359" s="340">
        <v>0</v>
      </c>
      <c r="J359" s="340">
        <v>0</v>
      </c>
      <c r="K359" s="340">
        <v>0</v>
      </c>
      <c r="L359" s="339">
        <f t="shared" si="41"/>
        <v>0</v>
      </c>
      <c r="M359" s="339">
        <f t="shared" si="41"/>
        <v>0</v>
      </c>
      <c r="N359" s="339">
        <f t="shared" si="40"/>
        <v>0</v>
      </c>
      <c r="O359" s="334"/>
    </row>
    <row r="360" spans="1:15" s="160" customFormat="1" ht="12" hidden="1" customHeight="1" outlineLevel="1" x14ac:dyDescent="0.25">
      <c r="A360" s="334"/>
      <c r="B360" s="334"/>
      <c r="C360" s="305"/>
      <c r="D360" s="340">
        <v>0</v>
      </c>
      <c r="E360" s="340">
        <v>0</v>
      </c>
      <c r="F360" s="340">
        <v>0</v>
      </c>
      <c r="G360" s="340">
        <v>0</v>
      </c>
      <c r="H360" s="340">
        <v>0</v>
      </c>
      <c r="I360" s="340">
        <v>0</v>
      </c>
      <c r="J360" s="340">
        <v>0</v>
      </c>
      <c r="K360" s="340">
        <v>0</v>
      </c>
      <c r="L360" s="339">
        <f t="shared" si="41"/>
        <v>0</v>
      </c>
      <c r="M360" s="339">
        <f t="shared" si="41"/>
        <v>0</v>
      </c>
      <c r="N360" s="339">
        <f t="shared" si="40"/>
        <v>0</v>
      </c>
      <c r="O360" s="334"/>
    </row>
    <row r="361" spans="1:15" s="160" customFormat="1" ht="12" hidden="1" customHeight="1" outlineLevel="1" x14ac:dyDescent="0.25">
      <c r="A361" s="334"/>
      <c r="B361" s="334"/>
      <c r="C361" s="305"/>
      <c r="D361" s="340">
        <v>0</v>
      </c>
      <c r="E361" s="340">
        <v>0</v>
      </c>
      <c r="F361" s="340">
        <v>0</v>
      </c>
      <c r="G361" s="340">
        <v>0</v>
      </c>
      <c r="H361" s="340">
        <v>0</v>
      </c>
      <c r="I361" s="340">
        <v>0</v>
      </c>
      <c r="J361" s="340">
        <v>0</v>
      </c>
      <c r="K361" s="340">
        <v>0</v>
      </c>
      <c r="L361" s="339">
        <f t="shared" si="41"/>
        <v>0</v>
      </c>
      <c r="M361" s="339">
        <f t="shared" si="41"/>
        <v>0</v>
      </c>
      <c r="N361" s="339">
        <f t="shared" si="40"/>
        <v>0</v>
      </c>
      <c r="O361" s="334"/>
    </row>
    <row r="362" spans="1:15" s="160" customFormat="1" ht="12" hidden="1" customHeight="1" outlineLevel="1" x14ac:dyDescent="0.25">
      <c r="A362" s="334"/>
      <c r="B362" s="334"/>
      <c r="C362" s="305"/>
      <c r="D362" s="340">
        <v>0</v>
      </c>
      <c r="E362" s="340">
        <v>0</v>
      </c>
      <c r="F362" s="340">
        <v>0</v>
      </c>
      <c r="G362" s="340">
        <v>0</v>
      </c>
      <c r="H362" s="340">
        <v>0</v>
      </c>
      <c r="I362" s="340">
        <v>0</v>
      </c>
      <c r="J362" s="340">
        <v>0</v>
      </c>
      <c r="K362" s="340">
        <v>0</v>
      </c>
      <c r="L362" s="339">
        <f t="shared" si="41"/>
        <v>0</v>
      </c>
      <c r="M362" s="339">
        <f t="shared" si="41"/>
        <v>0</v>
      </c>
      <c r="N362" s="339">
        <f t="shared" si="40"/>
        <v>0</v>
      </c>
      <c r="O362" s="334"/>
    </row>
    <row r="363" spans="1:15" s="160" customFormat="1" ht="12" hidden="1" customHeight="1" outlineLevel="1" x14ac:dyDescent="0.25">
      <c r="A363" s="334"/>
      <c r="B363" s="334"/>
      <c r="C363" s="305"/>
      <c r="D363" s="340">
        <v>0</v>
      </c>
      <c r="E363" s="340">
        <v>0</v>
      </c>
      <c r="F363" s="340">
        <v>0</v>
      </c>
      <c r="G363" s="340">
        <v>0</v>
      </c>
      <c r="H363" s="340">
        <v>0</v>
      </c>
      <c r="I363" s="340">
        <v>0</v>
      </c>
      <c r="J363" s="340">
        <v>0</v>
      </c>
      <c r="K363" s="340">
        <v>0</v>
      </c>
      <c r="L363" s="339">
        <f t="shared" si="41"/>
        <v>0</v>
      </c>
      <c r="M363" s="339">
        <f t="shared" si="41"/>
        <v>0</v>
      </c>
      <c r="N363" s="339">
        <f t="shared" si="40"/>
        <v>0</v>
      </c>
      <c r="O363" s="334"/>
    </row>
    <row r="364" spans="1:15" s="160" customFormat="1" ht="12" hidden="1" customHeight="1" outlineLevel="1" x14ac:dyDescent="0.25">
      <c r="A364" s="334"/>
      <c r="B364" s="334"/>
      <c r="C364" s="305"/>
      <c r="D364" s="340">
        <v>0</v>
      </c>
      <c r="E364" s="340">
        <v>0</v>
      </c>
      <c r="F364" s="340">
        <v>0</v>
      </c>
      <c r="G364" s="340">
        <v>0</v>
      </c>
      <c r="H364" s="340">
        <v>0</v>
      </c>
      <c r="I364" s="340">
        <v>0</v>
      </c>
      <c r="J364" s="340">
        <v>0</v>
      </c>
      <c r="K364" s="340">
        <v>0</v>
      </c>
      <c r="L364" s="339">
        <f t="shared" si="41"/>
        <v>0</v>
      </c>
      <c r="M364" s="339">
        <f t="shared" si="41"/>
        <v>0</v>
      </c>
      <c r="N364" s="339">
        <f t="shared" si="40"/>
        <v>0</v>
      </c>
      <c r="O364" s="334"/>
    </row>
    <row r="365" spans="1:15" s="160" customFormat="1" ht="12" hidden="1" customHeight="1" outlineLevel="1" x14ac:dyDescent="0.25">
      <c r="A365" s="334"/>
      <c r="B365" s="334"/>
      <c r="C365" s="305"/>
      <c r="D365" s="340">
        <v>0</v>
      </c>
      <c r="E365" s="340">
        <v>0</v>
      </c>
      <c r="F365" s="340">
        <v>0</v>
      </c>
      <c r="G365" s="340">
        <v>0</v>
      </c>
      <c r="H365" s="340">
        <v>0</v>
      </c>
      <c r="I365" s="340">
        <v>0</v>
      </c>
      <c r="J365" s="340">
        <v>0</v>
      </c>
      <c r="K365" s="340">
        <v>0</v>
      </c>
      <c r="L365" s="339">
        <f t="shared" si="41"/>
        <v>0</v>
      </c>
      <c r="M365" s="339">
        <f t="shared" si="41"/>
        <v>0</v>
      </c>
      <c r="N365" s="339">
        <f t="shared" si="40"/>
        <v>0</v>
      </c>
      <c r="O365" s="334"/>
    </row>
    <row r="366" spans="1:15" s="160" customFormat="1" ht="12" hidden="1" customHeight="1" outlineLevel="1" x14ac:dyDescent="0.25">
      <c r="A366" s="334"/>
      <c r="B366" s="334"/>
      <c r="C366" s="305"/>
      <c r="D366" s="340">
        <v>0</v>
      </c>
      <c r="E366" s="340">
        <v>0</v>
      </c>
      <c r="F366" s="340">
        <v>0</v>
      </c>
      <c r="G366" s="340">
        <v>0</v>
      </c>
      <c r="H366" s="340">
        <v>0</v>
      </c>
      <c r="I366" s="340">
        <v>0</v>
      </c>
      <c r="J366" s="340">
        <v>0</v>
      </c>
      <c r="K366" s="340">
        <v>0</v>
      </c>
      <c r="L366" s="339">
        <f t="shared" si="41"/>
        <v>0</v>
      </c>
      <c r="M366" s="339">
        <f t="shared" si="41"/>
        <v>0</v>
      </c>
      <c r="N366" s="339">
        <f t="shared" si="40"/>
        <v>0</v>
      </c>
      <c r="O366" s="334"/>
    </row>
    <row r="367" spans="1:15" s="160" customFormat="1" ht="12" hidden="1" customHeight="1" outlineLevel="1" x14ac:dyDescent="0.25">
      <c r="A367" s="334"/>
      <c r="B367" s="334"/>
      <c r="C367" s="305"/>
      <c r="D367" s="340">
        <v>0</v>
      </c>
      <c r="E367" s="340">
        <v>0</v>
      </c>
      <c r="F367" s="340">
        <v>1</v>
      </c>
      <c r="G367" s="340">
        <v>0</v>
      </c>
      <c r="H367" s="340">
        <v>0</v>
      </c>
      <c r="I367" s="340">
        <v>0</v>
      </c>
      <c r="J367" s="340">
        <v>0</v>
      </c>
      <c r="K367" s="340">
        <v>0</v>
      </c>
      <c r="L367" s="339">
        <f t="shared" si="41"/>
        <v>1</v>
      </c>
      <c r="M367" s="339">
        <f t="shared" si="41"/>
        <v>0</v>
      </c>
      <c r="N367" s="339">
        <f t="shared" si="40"/>
        <v>1</v>
      </c>
      <c r="O367" s="334"/>
    </row>
    <row r="368" spans="1:15" s="160" customFormat="1" ht="12" hidden="1" customHeight="1" outlineLevel="1" x14ac:dyDescent="0.25">
      <c r="A368" s="334"/>
      <c r="B368" s="334"/>
      <c r="C368" s="305"/>
      <c r="D368" s="340">
        <v>0</v>
      </c>
      <c r="E368" s="340">
        <v>0</v>
      </c>
      <c r="F368" s="340">
        <v>0</v>
      </c>
      <c r="G368" s="340">
        <v>0</v>
      </c>
      <c r="H368" s="340">
        <v>0</v>
      </c>
      <c r="I368" s="340">
        <v>0</v>
      </c>
      <c r="J368" s="340">
        <v>0</v>
      </c>
      <c r="K368" s="340">
        <v>0</v>
      </c>
      <c r="L368" s="339">
        <f t="shared" si="41"/>
        <v>0</v>
      </c>
      <c r="M368" s="339">
        <f t="shared" si="41"/>
        <v>0</v>
      </c>
      <c r="N368" s="339">
        <f t="shared" si="40"/>
        <v>0</v>
      </c>
      <c r="O368" s="334"/>
    </row>
    <row r="369" spans="1:15" s="160" customFormat="1" ht="12" hidden="1" customHeight="1" outlineLevel="1" x14ac:dyDescent="0.25">
      <c r="A369" s="334"/>
      <c r="B369" s="334"/>
      <c r="C369" s="305"/>
      <c r="D369" s="340">
        <v>0</v>
      </c>
      <c r="E369" s="340">
        <v>0</v>
      </c>
      <c r="F369" s="340">
        <v>0</v>
      </c>
      <c r="G369" s="340">
        <v>0</v>
      </c>
      <c r="H369" s="340">
        <v>0</v>
      </c>
      <c r="I369" s="340">
        <v>0</v>
      </c>
      <c r="J369" s="340">
        <v>0</v>
      </c>
      <c r="K369" s="340">
        <v>0</v>
      </c>
      <c r="L369" s="339">
        <f t="shared" si="41"/>
        <v>0</v>
      </c>
      <c r="M369" s="339">
        <f t="shared" si="41"/>
        <v>0</v>
      </c>
      <c r="N369" s="339">
        <f t="shared" si="40"/>
        <v>0</v>
      </c>
      <c r="O369" s="334"/>
    </row>
    <row r="370" spans="1:15" s="160" customFormat="1" ht="12" hidden="1" customHeight="1" outlineLevel="1" x14ac:dyDescent="0.25">
      <c r="A370" s="334"/>
      <c r="B370" s="334"/>
      <c r="C370" s="305"/>
      <c r="D370" s="340">
        <v>0</v>
      </c>
      <c r="E370" s="340">
        <v>0</v>
      </c>
      <c r="F370" s="340">
        <v>0</v>
      </c>
      <c r="G370" s="340">
        <v>0</v>
      </c>
      <c r="H370" s="340">
        <v>0</v>
      </c>
      <c r="I370" s="340">
        <v>0</v>
      </c>
      <c r="J370" s="340">
        <v>0</v>
      </c>
      <c r="K370" s="340">
        <v>0</v>
      </c>
      <c r="L370" s="339">
        <f t="shared" si="41"/>
        <v>0</v>
      </c>
      <c r="M370" s="339">
        <f t="shared" si="41"/>
        <v>0</v>
      </c>
      <c r="N370" s="339">
        <f t="shared" si="40"/>
        <v>0</v>
      </c>
      <c r="O370" s="334"/>
    </row>
    <row r="371" spans="1:15" s="160" customFormat="1" ht="12" hidden="1" customHeight="1" outlineLevel="1" x14ac:dyDescent="0.25">
      <c r="A371" s="334"/>
      <c r="B371" s="334"/>
      <c r="C371" s="305"/>
      <c r="D371" s="340">
        <v>0</v>
      </c>
      <c r="E371" s="340">
        <v>0</v>
      </c>
      <c r="F371" s="340">
        <v>0</v>
      </c>
      <c r="G371" s="340">
        <v>0</v>
      </c>
      <c r="H371" s="340">
        <v>0</v>
      </c>
      <c r="I371" s="340">
        <v>0</v>
      </c>
      <c r="J371" s="340">
        <v>0</v>
      </c>
      <c r="K371" s="340">
        <v>0</v>
      </c>
      <c r="L371" s="339">
        <f t="shared" si="41"/>
        <v>0</v>
      </c>
      <c r="M371" s="339">
        <f t="shared" si="41"/>
        <v>0</v>
      </c>
      <c r="N371" s="339">
        <f t="shared" si="40"/>
        <v>0</v>
      </c>
      <c r="O371" s="334"/>
    </row>
    <row r="372" spans="1:15" s="160" customFormat="1" ht="12" hidden="1" customHeight="1" outlineLevel="1" x14ac:dyDescent="0.25">
      <c r="A372" s="334"/>
      <c r="B372" s="334"/>
      <c r="C372" s="305"/>
      <c r="D372" s="340">
        <v>0</v>
      </c>
      <c r="E372" s="340">
        <v>0</v>
      </c>
      <c r="F372" s="340">
        <v>0</v>
      </c>
      <c r="G372" s="340">
        <v>0</v>
      </c>
      <c r="H372" s="340">
        <v>0</v>
      </c>
      <c r="I372" s="340">
        <v>0</v>
      </c>
      <c r="J372" s="340">
        <v>0</v>
      </c>
      <c r="K372" s="340">
        <v>0</v>
      </c>
      <c r="L372" s="339">
        <f t="shared" si="41"/>
        <v>0</v>
      </c>
      <c r="M372" s="339">
        <f t="shared" si="41"/>
        <v>0</v>
      </c>
      <c r="N372" s="339">
        <f t="shared" si="40"/>
        <v>0</v>
      </c>
      <c r="O372" s="334"/>
    </row>
    <row r="373" spans="1:15" s="160" customFormat="1" ht="12" hidden="1" customHeight="1" outlineLevel="1" x14ac:dyDescent="0.25">
      <c r="A373" s="334"/>
      <c r="B373" s="334"/>
      <c r="C373" s="305"/>
      <c r="D373" s="340">
        <v>0</v>
      </c>
      <c r="E373" s="340">
        <v>0</v>
      </c>
      <c r="F373" s="340">
        <v>0</v>
      </c>
      <c r="G373" s="340">
        <v>0</v>
      </c>
      <c r="H373" s="340">
        <v>0</v>
      </c>
      <c r="I373" s="340">
        <v>0</v>
      </c>
      <c r="J373" s="340">
        <v>0</v>
      </c>
      <c r="K373" s="340">
        <v>0</v>
      </c>
      <c r="L373" s="339">
        <f t="shared" si="41"/>
        <v>0</v>
      </c>
      <c r="M373" s="339">
        <f t="shared" si="41"/>
        <v>0</v>
      </c>
      <c r="N373" s="339">
        <f t="shared" si="40"/>
        <v>0</v>
      </c>
      <c r="O373" s="334"/>
    </row>
    <row r="374" spans="1:15" s="160" customFormat="1" ht="12" hidden="1" customHeight="1" outlineLevel="1" x14ac:dyDescent="0.25">
      <c r="A374" s="334"/>
      <c r="B374" s="334"/>
      <c r="C374" s="305"/>
      <c r="D374" s="340">
        <v>0</v>
      </c>
      <c r="E374" s="340">
        <v>0</v>
      </c>
      <c r="F374" s="340">
        <v>0</v>
      </c>
      <c r="G374" s="340">
        <v>0</v>
      </c>
      <c r="H374" s="340">
        <v>0</v>
      </c>
      <c r="I374" s="340">
        <v>0</v>
      </c>
      <c r="J374" s="340">
        <v>0</v>
      </c>
      <c r="K374" s="340">
        <v>0</v>
      </c>
      <c r="L374" s="339">
        <f t="shared" si="41"/>
        <v>0</v>
      </c>
      <c r="M374" s="339">
        <f t="shared" si="41"/>
        <v>0</v>
      </c>
      <c r="N374" s="339">
        <f t="shared" si="40"/>
        <v>0</v>
      </c>
      <c r="O374" s="334"/>
    </row>
    <row r="375" spans="1:15" s="160" customFormat="1" ht="12" customHeight="1" collapsed="1" x14ac:dyDescent="0.25">
      <c r="A375" s="334"/>
      <c r="B375" s="334"/>
      <c r="C375" s="324" t="s">
        <v>10</v>
      </c>
      <c r="D375" s="324">
        <v>0</v>
      </c>
      <c r="E375" s="324">
        <v>0</v>
      </c>
      <c r="F375" s="324">
        <v>134</v>
      </c>
      <c r="G375" s="324">
        <v>103</v>
      </c>
      <c r="H375" s="324">
        <v>76</v>
      </c>
      <c r="I375" s="324">
        <v>75</v>
      </c>
      <c r="J375" s="324">
        <v>0</v>
      </c>
      <c r="K375" s="324">
        <v>0</v>
      </c>
      <c r="L375" s="339">
        <f>SUM(J375,H375,F375,D375)</f>
        <v>210</v>
      </c>
      <c r="M375" s="339">
        <f t="shared" si="41"/>
        <v>178</v>
      </c>
      <c r="N375" s="339">
        <f t="shared" si="40"/>
        <v>388</v>
      </c>
      <c r="O375" s="334"/>
    </row>
    <row r="376" spans="1:15" s="160" customFormat="1" ht="12" hidden="1" customHeight="1" outlineLevel="1" x14ac:dyDescent="0.25">
      <c r="A376" s="334"/>
      <c r="B376" s="334"/>
      <c r="C376" s="305" t="e">
        <f>[6]MUNICIPIOS!C411</f>
        <v>#REF!</v>
      </c>
      <c r="D376" s="340" t="e">
        <f>[5]MUNICIPIOS!D411</f>
        <v>#REF!</v>
      </c>
      <c r="E376" s="340" t="e">
        <f>[5]MUNICIPIOS!E411</f>
        <v>#REF!</v>
      </c>
      <c r="F376" s="324" t="e">
        <f>[5]MUNICIPIOS!F411</f>
        <v>#REF!</v>
      </c>
      <c r="G376" s="340" t="e">
        <f>[5]MUNICIPIOS!G411</f>
        <v>#REF!</v>
      </c>
      <c r="H376" s="340" t="e">
        <f>[5]MUNICIPIOS!H411</f>
        <v>#REF!</v>
      </c>
      <c r="I376" s="340" t="e">
        <f>[5]MUNICIPIOS!I411</f>
        <v>#REF!</v>
      </c>
      <c r="J376" s="340" t="e">
        <f>[5]MUNICIPIOS!J411</f>
        <v>#REF!</v>
      </c>
      <c r="K376" s="340" t="e">
        <f>[5]MUNICIPIOS!K411</f>
        <v>#REF!</v>
      </c>
      <c r="L376" s="339" t="e">
        <f t="shared" si="41"/>
        <v>#REF!</v>
      </c>
      <c r="M376" s="339" t="e">
        <f t="shared" si="41"/>
        <v>#REF!</v>
      </c>
      <c r="N376" s="339" t="e">
        <f t="shared" si="40"/>
        <v>#REF!</v>
      </c>
      <c r="O376" s="334"/>
    </row>
    <row r="377" spans="1:15" s="160" customFormat="1" ht="12" hidden="1" customHeight="1" outlineLevel="1" x14ac:dyDescent="0.25">
      <c r="A377" s="334"/>
      <c r="B377" s="334"/>
      <c r="C377" s="305" t="e">
        <f>[6]MUNICIPIOS!C412</f>
        <v>#REF!</v>
      </c>
      <c r="D377" s="340" t="e">
        <f>[5]MUNICIPIOS!D412</f>
        <v>#REF!</v>
      </c>
      <c r="E377" s="340" t="e">
        <f>[5]MUNICIPIOS!E412</f>
        <v>#REF!</v>
      </c>
      <c r="F377" s="324" t="e">
        <f>[5]MUNICIPIOS!F412</f>
        <v>#REF!</v>
      </c>
      <c r="G377" s="340" t="e">
        <f>[5]MUNICIPIOS!G412</f>
        <v>#REF!</v>
      </c>
      <c r="H377" s="340" t="e">
        <f>[5]MUNICIPIOS!H412</f>
        <v>#REF!</v>
      </c>
      <c r="I377" s="340" t="e">
        <f>[5]MUNICIPIOS!I412</f>
        <v>#REF!</v>
      </c>
      <c r="J377" s="340" t="e">
        <f>[5]MUNICIPIOS!J412</f>
        <v>#REF!</v>
      </c>
      <c r="K377" s="340" t="e">
        <f>[5]MUNICIPIOS!K412</f>
        <v>#REF!</v>
      </c>
      <c r="L377" s="339" t="e">
        <f t="shared" si="41"/>
        <v>#REF!</v>
      </c>
      <c r="M377" s="339" t="e">
        <f t="shared" si="41"/>
        <v>#REF!</v>
      </c>
      <c r="N377" s="339" t="e">
        <f t="shared" si="40"/>
        <v>#REF!</v>
      </c>
      <c r="O377" s="334"/>
    </row>
    <row r="378" spans="1:15" s="160" customFormat="1" ht="12" hidden="1" customHeight="1" outlineLevel="1" x14ac:dyDescent="0.25">
      <c r="A378" s="334"/>
      <c r="B378" s="334"/>
      <c r="C378" s="305" t="e">
        <f>[6]MUNICIPIOS!C413</f>
        <v>#REF!</v>
      </c>
      <c r="D378" s="340" t="e">
        <f>[5]MUNICIPIOS!D413</f>
        <v>#REF!</v>
      </c>
      <c r="E378" s="340" t="e">
        <f>[5]MUNICIPIOS!E413</f>
        <v>#REF!</v>
      </c>
      <c r="F378" s="324" t="e">
        <f>[5]MUNICIPIOS!F413</f>
        <v>#REF!</v>
      </c>
      <c r="G378" s="340" t="e">
        <f>[5]MUNICIPIOS!G413</f>
        <v>#REF!</v>
      </c>
      <c r="H378" s="340" t="e">
        <f>[5]MUNICIPIOS!H413</f>
        <v>#REF!</v>
      </c>
      <c r="I378" s="340" t="e">
        <f>[5]MUNICIPIOS!I413</f>
        <v>#REF!</v>
      </c>
      <c r="J378" s="340" t="e">
        <f>[5]MUNICIPIOS!J413</f>
        <v>#REF!</v>
      </c>
      <c r="K378" s="340" t="e">
        <f>[5]MUNICIPIOS!K413</f>
        <v>#REF!</v>
      </c>
      <c r="L378" s="339" t="e">
        <f t="shared" si="41"/>
        <v>#REF!</v>
      </c>
      <c r="M378" s="339" t="e">
        <f t="shared" si="41"/>
        <v>#REF!</v>
      </c>
      <c r="N378" s="339" t="e">
        <f t="shared" si="40"/>
        <v>#REF!</v>
      </c>
      <c r="O378" s="334"/>
    </row>
    <row r="379" spans="1:15" s="160" customFormat="1" ht="12" hidden="1" customHeight="1" outlineLevel="1" x14ac:dyDescent="0.25">
      <c r="A379" s="334"/>
      <c r="B379" s="334"/>
      <c r="C379" s="305" t="e">
        <f>[6]MUNICIPIOS!C414</f>
        <v>#REF!</v>
      </c>
      <c r="D379" s="340" t="e">
        <f>[5]MUNICIPIOS!D414</f>
        <v>#REF!</v>
      </c>
      <c r="E379" s="340" t="e">
        <f>[5]MUNICIPIOS!E414</f>
        <v>#REF!</v>
      </c>
      <c r="F379" s="324" t="e">
        <f>[5]MUNICIPIOS!F414</f>
        <v>#REF!</v>
      </c>
      <c r="G379" s="340" t="e">
        <f>[5]MUNICIPIOS!G414</f>
        <v>#REF!</v>
      </c>
      <c r="H379" s="340" t="e">
        <f>[5]MUNICIPIOS!H414</f>
        <v>#REF!</v>
      </c>
      <c r="I379" s="340" t="e">
        <f>[5]MUNICIPIOS!I414</f>
        <v>#REF!</v>
      </c>
      <c r="J379" s="340" t="e">
        <f>[5]MUNICIPIOS!J414</f>
        <v>#REF!</v>
      </c>
      <c r="K379" s="340" t="e">
        <f>[5]MUNICIPIOS!K414</f>
        <v>#REF!</v>
      </c>
      <c r="L379" s="339" t="e">
        <f t="shared" si="41"/>
        <v>#REF!</v>
      </c>
      <c r="M379" s="339" t="e">
        <f t="shared" si="41"/>
        <v>#REF!</v>
      </c>
      <c r="N379" s="339" t="e">
        <f t="shared" si="40"/>
        <v>#REF!</v>
      </c>
      <c r="O379" s="334"/>
    </row>
    <row r="380" spans="1:15" s="160" customFormat="1" ht="12" hidden="1" customHeight="1" outlineLevel="1" x14ac:dyDescent="0.25">
      <c r="A380" s="334"/>
      <c r="B380" s="334"/>
      <c r="C380" s="305" t="e">
        <f>[6]MUNICIPIOS!C415</f>
        <v>#REF!</v>
      </c>
      <c r="D380" s="340" t="e">
        <f>[5]MUNICIPIOS!D415</f>
        <v>#REF!</v>
      </c>
      <c r="E380" s="340" t="e">
        <f>[5]MUNICIPIOS!E415</f>
        <v>#REF!</v>
      </c>
      <c r="F380" s="324" t="e">
        <f>[5]MUNICIPIOS!F415</f>
        <v>#REF!</v>
      </c>
      <c r="G380" s="340" t="e">
        <f>[5]MUNICIPIOS!G415</f>
        <v>#REF!</v>
      </c>
      <c r="H380" s="340" t="e">
        <f>[5]MUNICIPIOS!H415</f>
        <v>#REF!</v>
      </c>
      <c r="I380" s="340" t="e">
        <f>[5]MUNICIPIOS!I415</f>
        <v>#REF!</v>
      </c>
      <c r="J380" s="340" t="e">
        <f>[5]MUNICIPIOS!J415</f>
        <v>#REF!</v>
      </c>
      <c r="K380" s="340" t="e">
        <f>[5]MUNICIPIOS!K415</f>
        <v>#REF!</v>
      </c>
      <c r="L380" s="339" t="e">
        <f t="shared" si="41"/>
        <v>#REF!</v>
      </c>
      <c r="M380" s="339" t="e">
        <f t="shared" si="41"/>
        <v>#REF!</v>
      </c>
      <c r="N380" s="339" t="e">
        <f t="shared" si="40"/>
        <v>#REF!</v>
      </c>
      <c r="O380" s="334"/>
    </row>
    <row r="381" spans="1:15" s="160" customFormat="1" ht="12" hidden="1" customHeight="1" outlineLevel="1" x14ac:dyDescent="0.25">
      <c r="A381" s="334"/>
      <c r="B381" s="334"/>
      <c r="C381" s="305" t="e">
        <f>[6]MUNICIPIOS!C416</f>
        <v>#REF!</v>
      </c>
      <c r="D381" s="340" t="e">
        <f>[5]MUNICIPIOS!D416</f>
        <v>#REF!</v>
      </c>
      <c r="E381" s="340" t="e">
        <f>[5]MUNICIPIOS!E416</f>
        <v>#REF!</v>
      </c>
      <c r="F381" s="324" t="e">
        <f>[5]MUNICIPIOS!F416</f>
        <v>#REF!</v>
      </c>
      <c r="G381" s="340" t="e">
        <f>[5]MUNICIPIOS!G416</f>
        <v>#REF!</v>
      </c>
      <c r="H381" s="340" t="e">
        <f>[5]MUNICIPIOS!H416</f>
        <v>#REF!</v>
      </c>
      <c r="I381" s="340" t="e">
        <f>[5]MUNICIPIOS!I416</f>
        <v>#REF!</v>
      </c>
      <c r="J381" s="340" t="e">
        <f>[5]MUNICIPIOS!J416</f>
        <v>#REF!</v>
      </c>
      <c r="K381" s="340" t="e">
        <f>[5]MUNICIPIOS!K416</f>
        <v>#REF!</v>
      </c>
      <c r="L381" s="339" t="e">
        <f t="shared" si="41"/>
        <v>#REF!</v>
      </c>
      <c r="M381" s="339" t="e">
        <f t="shared" si="41"/>
        <v>#REF!</v>
      </c>
      <c r="N381" s="339" t="e">
        <f t="shared" si="40"/>
        <v>#REF!</v>
      </c>
      <c r="O381" s="334"/>
    </row>
    <row r="382" spans="1:15" s="160" customFormat="1" ht="12" hidden="1" customHeight="1" outlineLevel="1" x14ac:dyDescent="0.25">
      <c r="A382" s="334"/>
      <c r="B382" s="334"/>
      <c r="C382" s="305" t="e">
        <f>[6]MUNICIPIOS!C417</f>
        <v>#REF!</v>
      </c>
      <c r="D382" s="340" t="e">
        <f>[5]MUNICIPIOS!D417</f>
        <v>#REF!</v>
      </c>
      <c r="E382" s="340" t="e">
        <f>[5]MUNICIPIOS!E417</f>
        <v>#REF!</v>
      </c>
      <c r="F382" s="324">
        <v>59</v>
      </c>
      <c r="G382" s="340" t="e">
        <f>[5]MUNICIPIOS!G417</f>
        <v>#REF!</v>
      </c>
      <c r="H382" s="340" t="e">
        <f>[5]MUNICIPIOS!H417</f>
        <v>#REF!</v>
      </c>
      <c r="I382" s="340" t="e">
        <f>[5]MUNICIPIOS!I417</f>
        <v>#REF!</v>
      </c>
      <c r="J382" s="340" t="e">
        <f>[5]MUNICIPIOS!J417</f>
        <v>#REF!</v>
      </c>
      <c r="K382" s="340" t="e">
        <f>[5]MUNICIPIOS!K417</f>
        <v>#REF!</v>
      </c>
      <c r="L382" s="339" t="e">
        <f t="shared" si="41"/>
        <v>#REF!</v>
      </c>
      <c r="M382" s="339" t="e">
        <f t="shared" si="41"/>
        <v>#REF!</v>
      </c>
      <c r="N382" s="339" t="e">
        <f t="shared" si="40"/>
        <v>#REF!</v>
      </c>
      <c r="O382" s="334"/>
    </row>
    <row r="383" spans="1:15" s="160" customFormat="1" ht="12" hidden="1" customHeight="1" outlineLevel="1" x14ac:dyDescent="0.25">
      <c r="A383" s="334"/>
      <c r="B383" s="334"/>
      <c r="C383" s="305" t="e">
        <f>[6]MUNICIPIOS!C418</f>
        <v>#REF!</v>
      </c>
      <c r="D383" s="340" t="e">
        <f>[5]MUNICIPIOS!D418</f>
        <v>#REF!</v>
      </c>
      <c r="E383" s="340" t="e">
        <f>[5]MUNICIPIOS!E418</f>
        <v>#REF!</v>
      </c>
      <c r="F383" s="324" t="e">
        <f>[5]MUNICIPIOS!F418</f>
        <v>#REF!</v>
      </c>
      <c r="G383" s="340" t="e">
        <f>[5]MUNICIPIOS!G418</f>
        <v>#REF!</v>
      </c>
      <c r="H383" s="340" t="e">
        <f>[5]MUNICIPIOS!H418</f>
        <v>#REF!</v>
      </c>
      <c r="I383" s="340" t="e">
        <f>[5]MUNICIPIOS!I418</f>
        <v>#REF!</v>
      </c>
      <c r="J383" s="340" t="e">
        <f>[5]MUNICIPIOS!J418</f>
        <v>#REF!</v>
      </c>
      <c r="K383" s="340" t="e">
        <f>[5]MUNICIPIOS!K418</f>
        <v>#REF!</v>
      </c>
      <c r="L383" s="339" t="e">
        <f t="shared" si="41"/>
        <v>#REF!</v>
      </c>
      <c r="M383" s="339" t="e">
        <f t="shared" si="41"/>
        <v>#REF!</v>
      </c>
      <c r="N383" s="339" t="e">
        <f t="shared" si="40"/>
        <v>#REF!</v>
      </c>
      <c r="O383" s="334"/>
    </row>
    <row r="384" spans="1:15" s="160" customFormat="1" ht="12" hidden="1" customHeight="1" outlineLevel="1" x14ac:dyDescent="0.25">
      <c r="A384" s="334"/>
      <c r="B384" s="334"/>
      <c r="C384" s="305" t="e">
        <f>[6]MUNICIPIOS!C419</f>
        <v>#REF!</v>
      </c>
      <c r="D384" s="340" t="e">
        <f>[5]MUNICIPIOS!D419</f>
        <v>#REF!</v>
      </c>
      <c r="E384" s="340" t="e">
        <f>[5]MUNICIPIOS!E419</f>
        <v>#REF!</v>
      </c>
      <c r="F384" s="324" t="e">
        <f>[5]MUNICIPIOS!F419</f>
        <v>#REF!</v>
      </c>
      <c r="G384" s="340" t="e">
        <f>[5]MUNICIPIOS!G419</f>
        <v>#REF!</v>
      </c>
      <c r="H384" s="340" t="e">
        <f>[5]MUNICIPIOS!H419</f>
        <v>#REF!</v>
      </c>
      <c r="I384" s="340" t="e">
        <f>[5]MUNICIPIOS!I419</f>
        <v>#REF!</v>
      </c>
      <c r="J384" s="340" t="e">
        <f>[5]MUNICIPIOS!J419</f>
        <v>#REF!</v>
      </c>
      <c r="K384" s="340" t="e">
        <f>[5]MUNICIPIOS!K419</f>
        <v>#REF!</v>
      </c>
      <c r="L384" s="339" t="e">
        <f t="shared" si="41"/>
        <v>#REF!</v>
      </c>
      <c r="M384" s="339" t="e">
        <f t="shared" si="41"/>
        <v>#REF!</v>
      </c>
      <c r="N384" s="339" t="e">
        <f t="shared" si="40"/>
        <v>#REF!</v>
      </c>
      <c r="O384" s="334"/>
    </row>
    <row r="385" spans="1:15" s="160" customFormat="1" ht="12" hidden="1" customHeight="1" outlineLevel="1" x14ac:dyDescent="0.25">
      <c r="A385" s="334"/>
      <c r="B385" s="334"/>
      <c r="C385" s="305" t="e">
        <f>[6]MUNICIPIOS!C420</f>
        <v>#REF!</v>
      </c>
      <c r="D385" s="340" t="e">
        <f>[5]MUNICIPIOS!D420</f>
        <v>#REF!</v>
      </c>
      <c r="E385" s="340" t="e">
        <f>[5]MUNICIPIOS!E420</f>
        <v>#REF!</v>
      </c>
      <c r="F385" s="324" t="e">
        <f>[5]MUNICIPIOS!F420</f>
        <v>#REF!</v>
      </c>
      <c r="G385" s="340" t="e">
        <f>[5]MUNICIPIOS!G420</f>
        <v>#REF!</v>
      </c>
      <c r="H385" s="340" t="e">
        <f>[5]MUNICIPIOS!H420</f>
        <v>#REF!</v>
      </c>
      <c r="I385" s="340" t="e">
        <f>[5]MUNICIPIOS!I420</f>
        <v>#REF!</v>
      </c>
      <c r="J385" s="340" t="e">
        <f>[5]MUNICIPIOS!J420</f>
        <v>#REF!</v>
      </c>
      <c r="K385" s="340" t="e">
        <f>[5]MUNICIPIOS!K420</f>
        <v>#REF!</v>
      </c>
      <c r="L385" s="339" t="e">
        <f t="shared" si="41"/>
        <v>#REF!</v>
      </c>
      <c r="M385" s="339" t="e">
        <f t="shared" si="41"/>
        <v>#REF!</v>
      </c>
      <c r="N385" s="339" t="e">
        <f t="shared" si="40"/>
        <v>#REF!</v>
      </c>
      <c r="O385" s="334"/>
    </row>
    <row r="386" spans="1:15" s="160" customFormat="1" ht="12" hidden="1" customHeight="1" outlineLevel="1" x14ac:dyDescent="0.25">
      <c r="A386" s="334"/>
      <c r="B386" s="334"/>
      <c r="C386" s="305" t="e">
        <f>[6]MUNICIPIOS!C421</f>
        <v>#REF!</v>
      </c>
      <c r="D386" s="340" t="e">
        <f>[5]MUNICIPIOS!D421</f>
        <v>#REF!</v>
      </c>
      <c r="E386" s="340" t="e">
        <f>[5]MUNICIPIOS!E421</f>
        <v>#REF!</v>
      </c>
      <c r="F386" s="324" t="e">
        <f>[5]MUNICIPIOS!F421</f>
        <v>#REF!</v>
      </c>
      <c r="G386" s="340" t="e">
        <f>[5]MUNICIPIOS!G421</f>
        <v>#REF!</v>
      </c>
      <c r="H386" s="340" t="e">
        <f>[5]MUNICIPIOS!H421</f>
        <v>#REF!</v>
      </c>
      <c r="I386" s="340" t="e">
        <f>[5]MUNICIPIOS!I421</f>
        <v>#REF!</v>
      </c>
      <c r="J386" s="340" t="e">
        <f>[5]MUNICIPIOS!J421</f>
        <v>#REF!</v>
      </c>
      <c r="K386" s="340" t="e">
        <f>[5]MUNICIPIOS!K421</f>
        <v>#REF!</v>
      </c>
      <c r="L386" s="339" t="e">
        <f t="shared" si="41"/>
        <v>#REF!</v>
      </c>
      <c r="M386" s="339" t="e">
        <f t="shared" si="41"/>
        <v>#REF!</v>
      </c>
      <c r="N386" s="339" t="e">
        <f t="shared" si="40"/>
        <v>#REF!</v>
      </c>
      <c r="O386" s="334"/>
    </row>
    <row r="387" spans="1:15" s="160" customFormat="1" ht="12" hidden="1" customHeight="1" outlineLevel="1" x14ac:dyDescent="0.25">
      <c r="A387" s="334"/>
      <c r="B387" s="334"/>
      <c r="C387" s="305" t="e">
        <f>[6]MUNICIPIOS!C422</f>
        <v>#REF!</v>
      </c>
      <c r="D387" s="340" t="e">
        <f>[5]MUNICIPIOS!D422</f>
        <v>#REF!</v>
      </c>
      <c r="E387" s="340" t="e">
        <f>[5]MUNICIPIOS!E422</f>
        <v>#REF!</v>
      </c>
      <c r="F387" s="324" t="e">
        <f>[5]MUNICIPIOS!F422</f>
        <v>#REF!</v>
      </c>
      <c r="G387" s="340" t="e">
        <f>[5]MUNICIPIOS!G422</f>
        <v>#REF!</v>
      </c>
      <c r="H387" s="340" t="e">
        <f>[5]MUNICIPIOS!H422</f>
        <v>#REF!</v>
      </c>
      <c r="I387" s="340" t="e">
        <f>[5]MUNICIPIOS!I422</f>
        <v>#REF!</v>
      </c>
      <c r="J387" s="340" t="e">
        <f>[5]MUNICIPIOS!J422</f>
        <v>#REF!</v>
      </c>
      <c r="K387" s="340" t="e">
        <f>[5]MUNICIPIOS!K422</f>
        <v>#REF!</v>
      </c>
      <c r="L387" s="339" t="e">
        <f t="shared" si="41"/>
        <v>#REF!</v>
      </c>
      <c r="M387" s="339" t="e">
        <f t="shared" si="41"/>
        <v>#REF!</v>
      </c>
      <c r="N387" s="339" t="e">
        <f t="shared" si="40"/>
        <v>#REF!</v>
      </c>
      <c r="O387" s="334"/>
    </row>
    <row r="388" spans="1:15" s="160" customFormat="1" ht="12" hidden="1" customHeight="1" outlineLevel="1" x14ac:dyDescent="0.25">
      <c r="A388" s="334"/>
      <c r="B388" s="334"/>
      <c r="C388" s="305" t="e">
        <f>[6]MUNICIPIOS!C423</f>
        <v>#REF!</v>
      </c>
      <c r="D388" s="340" t="e">
        <f>[5]MUNICIPIOS!D423</f>
        <v>#REF!</v>
      </c>
      <c r="E388" s="340" t="e">
        <f>[5]MUNICIPIOS!E423</f>
        <v>#REF!</v>
      </c>
      <c r="F388" s="324" t="e">
        <f>[5]MUNICIPIOS!F423</f>
        <v>#REF!</v>
      </c>
      <c r="G388" s="340" t="e">
        <f>[5]MUNICIPIOS!G423</f>
        <v>#REF!</v>
      </c>
      <c r="H388" s="340" t="e">
        <f>[5]MUNICIPIOS!H423</f>
        <v>#REF!</v>
      </c>
      <c r="I388" s="340" t="e">
        <f>[5]MUNICIPIOS!I423</f>
        <v>#REF!</v>
      </c>
      <c r="J388" s="340" t="e">
        <f>[5]MUNICIPIOS!J423</f>
        <v>#REF!</v>
      </c>
      <c r="K388" s="340" t="e">
        <f>[5]MUNICIPIOS!K423</f>
        <v>#REF!</v>
      </c>
      <c r="L388" s="339" t="e">
        <f t="shared" si="41"/>
        <v>#REF!</v>
      </c>
      <c r="M388" s="339" t="e">
        <f t="shared" si="41"/>
        <v>#REF!</v>
      </c>
      <c r="N388" s="339" t="e">
        <f t="shared" si="40"/>
        <v>#REF!</v>
      </c>
      <c r="O388" s="334"/>
    </row>
    <row r="389" spans="1:15" s="160" customFormat="1" ht="12" hidden="1" customHeight="1" outlineLevel="1" x14ac:dyDescent="0.25">
      <c r="A389" s="334"/>
      <c r="B389" s="334"/>
      <c r="C389" s="305" t="e">
        <f>[6]MUNICIPIOS!C424</f>
        <v>#REF!</v>
      </c>
      <c r="D389" s="340" t="e">
        <f>[5]MUNICIPIOS!D424</f>
        <v>#REF!</v>
      </c>
      <c r="E389" s="340" t="e">
        <f>[5]MUNICIPIOS!E424</f>
        <v>#REF!</v>
      </c>
      <c r="F389" s="324" t="e">
        <f>[5]MUNICIPIOS!F424</f>
        <v>#REF!</v>
      </c>
      <c r="G389" s="340" t="e">
        <f>[5]MUNICIPIOS!G424</f>
        <v>#REF!</v>
      </c>
      <c r="H389" s="340" t="e">
        <f>[5]MUNICIPIOS!H424</f>
        <v>#REF!</v>
      </c>
      <c r="I389" s="340" t="e">
        <f>[5]MUNICIPIOS!I424</f>
        <v>#REF!</v>
      </c>
      <c r="J389" s="340" t="e">
        <f>[5]MUNICIPIOS!J424</f>
        <v>#REF!</v>
      </c>
      <c r="K389" s="340" t="e">
        <f>[5]MUNICIPIOS!K424</f>
        <v>#REF!</v>
      </c>
      <c r="L389" s="339" t="e">
        <f t="shared" si="41"/>
        <v>#REF!</v>
      </c>
      <c r="M389" s="339" t="e">
        <f t="shared" si="41"/>
        <v>#REF!</v>
      </c>
      <c r="N389" s="339" t="e">
        <f t="shared" si="40"/>
        <v>#REF!</v>
      </c>
      <c r="O389" s="334"/>
    </row>
    <row r="390" spans="1:15" s="160" customFormat="1" ht="12" hidden="1" customHeight="1" outlineLevel="1" x14ac:dyDescent="0.25">
      <c r="A390" s="334"/>
      <c r="B390" s="334"/>
      <c r="C390" s="305" t="e">
        <f>[6]MUNICIPIOS!C425</f>
        <v>#REF!</v>
      </c>
      <c r="D390" s="340" t="e">
        <f>[5]MUNICIPIOS!D425</f>
        <v>#REF!</v>
      </c>
      <c r="E390" s="340" t="e">
        <f>[5]MUNICIPIOS!E425</f>
        <v>#REF!</v>
      </c>
      <c r="F390" s="324" t="e">
        <f>[5]MUNICIPIOS!F425</f>
        <v>#REF!</v>
      </c>
      <c r="G390" s="340" t="e">
        <f>[5]MUNICIPIOS!G425</f>
        <v>#REF!</v>
      </c>
      <c r="H390" s="340" t="e">
        <f>[5]MUNICIPIOS!H425</f>
        <v>#REF!</v>
      </c>
      <c r="I390" s="340" t="e">
        <f>[5]MUNICIPIOS!I425</f>
        <v>#REF!</v>
      </c>
      <c r="J390" s="340" t="e">
        <f>[5]MUNICIPIOS!J425</f>
        <v>#REF!</v>
      </c>
      <c r="K390" s="340" t="e">
        <f>[5]MUNICIPIOS!K425</f>
        <v>#REF!</v>
      </c>
      <c r="L390" s="339" t="e">
        <f t="shared" si="41"/>
        <v>#REF!</v>
      </c>
      <c r="M390" s="339" t="e">
        <f t="shared" si="41"/>
        <v>#REF!</v>
      </c>
      <c r="N390" s="339" t="e">
        <f t="shared" si="40"/>
        <v>#REF!</v>
      </c>
      <c r="O390" s="334"/>
    </row>
    <row r="391" spans="1:15" s="160" customFormat="1" ht="12" hidden="1" customHeight="1" outlineLevel="1" x14ac:dyDescent="0.25">
      <c r="A391" s="334"/>
      <c r="B391" s="334"/>
      <c r="C391" s="305" t="e">
        <f>[6]MUNICIPIOS!C426</f>
        <v>#REF!</v>
      </c>
      <c r="D391" s="340" t="e">
        <f>[5]MUNICIPIOS!D426</f>
        <v>#REF!</v>
      </c>
      <c r="E391" s="340" t="e">
        <f>[5]MUNICIPIOS!E426</f>
        <v>#REF!</v>
      </c>
      <c r="F391" s="324" t="e">
        <f>[5]MUNICIPIOS!F426</f>
        <v>#REF!</v>
      </c>
      <c r="G391" s="340" t="e">
        <f>[5]MUNICIPIOS!G426</f>
        <v>#REF!</v>
      </c>
      <c r="H391" s="340" t="e">
        <f>[5]MUNICIPIOS!H426</f>
        <v>#REF!</v>
      </c>
      <c r="I391" s="340" t="e">
        <f>[5]MUNICIPIOS!I426</f>
        <v>#REF!</v>
      </c>
      <c r="J391" s="340" t="e">
        <f>[5]MUNICIPIOS!J426</f>
        <v>#REF!</v>
      </c>
      <c r="K391" s="340" t="e">
        <f>[5]MUNICIPIOS!K426</f>
        <v>#REF!</v>
      </c>
      <c r="L391" s="339" t="e">
        <f t="shared" si="41"/>
        <v>#REF!</v>
      </c>
      <c r="M391" s="339" t="e">
        <f t="shared" si="41"/>
        <v>#REF!</v>
      </c>
      <c r="N391" s="339" t="e">
        <f t="shared" si="40"/>
        <v>#REF!</v>
      </c>
      <c r="O391" s="334"/>
    </row>
    <row r="392" spans="1:15" s="160" customFormat="1" ht="12" hidden="1" customHeight="1" outlineLevel="1" x14ac:dyDescent="0.25">
      <c r="A392" s="334"/>
      <c r="B392" s="334"/>
      <c r="C392" s="305" t="e">
        <f>[6]MUNICIPIOS!C427</f>
        <v>#REF!</v>
      </c>
      <c r="D392" s="340" t="e">
        <f>[5]MUNICIPIOS!D427</f>
        <v>#REF!</v>
      </c>
      <c r="E392" s="340" t="e">
        <f>[5]MUNICIPIOS!E427</f>
        <v>#REF!</v>
      </c>
      <c r="F392" s="324" t="e">
        <f>[5]MUNICIPIOS!F427</f>
        <v>#REF!</v>
      </c>
      <c r="G392" s="340" t="e">
        <f>[5]MUNICIPIOS!G427</f>
        <v>#REF!</v>
      </c>
      <c r="H392" s="340" t="e">
        <f>[5]MUNICIPIOS!H427</f>
        <v>#REF!</v>
      </c>
      <c r="I392" s="340" t="e">
        <f>[5]MUNICIPIOS!I427</f>
        <v>#REF!</v>
      </c>
      <c r="J392" s="340" t="e">
        <f>[5]MUNICIPIOS!J427</f>
        <v>#REF!</v>
      </c>
      <c r="K392" s="340" t="e">
        <f>[5]MUNICIPIOS!K427</f>
        <v>#REF!</v>
      </c>
      <c r="L392" s="339" t="e">
        <f t="shared" si="41"/>
        <v>#REF!</v>
      </c>
      <c r="M392" s="339" t="e">
        <f t="shared" si="41"/>
        <v>#REF!</v>
      </c>
      <c r="N392" s="339" t="e">
        <f t="shared" si="40"/>
        <v>#REF!</v>
      </c>
      <c r="O392" s="334"/>
    </row>
    <row r="393" spans="1:15" s="160" customFormat="1" ht="12" hidden="1" customHeight="1" outlineLevel="1" x14ac:dyDescent="0.25">
      <c r="A393" s="334"/>
      <c r="B393" s="334"/>
      <c r="C393" s="305" t="e">
        <f>[6]MUNICIPIOS!C428</f>
        <v>#REF!</v>
      </c>
      <c r="D393" s="340" t="e">
        <f>[5]MUNICIPIOS!D428</f>
        <v>#REF!</v>
      </c>
      <c r="E393" s="340" t="e">
        <f>[5]MUNICIPIOS!E428</f>
        <v>#REF!</v>
      </c>
      <c r="F393" s="324" t="e">
        <f>[5]MUNICIPIOS!F428</f>
        <v>#REF!</v>
      </c>
      <c r="G393" s="340" t="e">
        <f>[5]MUNICIPIOS!G428</f>
        <v>#REF!</v>
      </c>
      <c r="H393" s="340" t="e">
        <f>[5]MUNICIPIOS!H428</f>
        <v>#REF!</v>
      </c>
      <c r="I393" s="340" t="e">
        <f>[5]MUNICIPIOS!I428</f>
        <v>#REF!</v>
      </c>
      <c r="J393" s="340" t="e">
        <f>[5]MUNICIPIOS!J428</f>
        <v>#REF!</v>
      </c>
      <c r="K393" s="340" t="e">
        <f>[5]MUNICIPIOS!K428</f>
        <v>#REF!</v>
      </c>
      <c r="L393" s="339" t="e">
        <f t="shared" si="41"/>
        <v>#REF!</v>
      </c>
      <c r="M393" s="339" t="e">
        <f t="shared" si="41"/>
        <v>#REF!</v>
      </c>
      <c r="N393" s="339" t="e">
        <f t="shared" si="40"/>
        <v>#REF!</v>
      </c>
      <c r="O393" s="334"/>
    </row>
    <row r="394" spans="1:15" s="160" customFormat="1" ht="12" hidden="1" customHeight="1" outlineLevel="1" x14ac:dyDescent="0.25">
      <c r="A394" s="334"/>
      <c r="B394" s="334"/>
      <c r="C394" s="305" t="e">
        <f>[6]MUNICIPIOS!C429</f>
        <v>#REF!</v>
      </c>
      <c r="D394" s="340" t="e">
        <f>[5]MUNICIPIOS!D429</f>
        <v>#REF!</v>
      </c>
      <c r="E394" s="340" t="e">
        <f>[5]MUNICIPIOS!E429</f>
        <v>#REF!</v>
      </c>
      <c r="F394" s="324" t="e">
        <f>[5]MUNICIPIOS!F429</f>
        <v>#REF!</v>
      </c>
      <c r="G394" s="340" t="e">
        <f>[5]MUNICIPIOS!G429</f>
        <v>#REF!</v>
      </c>
      <c r="H394" s="340" t="e">
        <f>[5]MUNICIPIOS!H429</f>
        <v>#REF!</v>
      </c>
      <c r="I394" s="340" t="e">
        <f>[5]MUNICIPIOS!I429</f>
        <v>#REF!</v>
      </c>
      <c r="J394" s="340" t="e">
        <f>[5]MUNICIPIOS!J429</f>
        <v>#REF!</v>
      </c>
      <c r="K394" s="340" t="e">
        <f>[5]MUNICIPIOS!K429</f>
        <v>#REF!</v>
      </c>
      <c r="L394" s="339" t="e">
        <f t="shared" si="41"/>
        <v>#REF!</v>
      </c>
      <c r="M394" s="339" t="e">
        <f t="shared" si="41"/>
        <v>#REF!</v>
      </c>
      <c r="N394" s="339" t="e">
        <f t="shared" si="40"/>
        <v>#REF!</v>
      </c>
      <c r="O394" s="334"/>
    </row>
    <row r="395" spans="1:15" s="160" customFormat="1" ht="12" hidden="1" customHeight="1" outlineLevel="1" x14ac:dyDescent="0.25">
      <c r="A395" s="334"/>
      <c r="B395" s="334"/>
      <c r="C395" s="305" t="e">
        <f>[6]MUNICIPIOS!C430</f>
        <v>#REF!</v>
      </c>
      <c r="D395" s="340" t="e">
        <f>[5]MUNICIPIOS!D430</f>
        <v>#REF!</v>
      </c>
      <c r="E395" s="340" t="e">
        <f>[5]MUNICIPIOS!E430</f>
        <v>#REF!</v>
      </c>
      <c r="F395" s="324" t="e">
        <f>[5]MUNICIPIOS!F430</f>
        <v>#REF!</v>
      </c>
      <c r="G395" s="340" t="e">
        <f>[5]MUNICIPIOS!G430</f>
        <v>#REF!</v>
      </c>
      <c r="H395" s="340" t="e">
        <f>[5]MUNICIPIOS!H430</f>
        <v>#REF!</v>
      </c>
      <c r="I395" s="340" t="e">
        <f>[5]MUNICIPIOS!I430</f>
        <v>#REF!</v>
      </c>
      <c r="J395" s="340" t="e">
        <f>[5]MUNICIPIOS!J430</f>
        <v>#REF!</v>
      </c>
      <c r="K395" s="340" t="e">
        <f>[5]MUNICIPIOS!K430</f>
        <v>#REF!</v>
      </c>
      <c r="L395" s="339" t="e">
        <f t="shared" si="41"/>
        <v>#REF!</v>
      </c>
      <c r="M395" s="339" t="e">
        <f t="shared" si="41"/>
        <v>#REF!</v>
      </c>
      <c r="N395" s="339" t="e">
        <f t="shared" si="40"/>
        <v>#REF!</v>
      </c>
      <c r="O395" s="334"/>
    </row>
    <row r="396" spans="1:15" s="160" customFormat="1" ht="12" hidden="1" customHeight="1" outlineLevel="1" x14ac:dyDescent="0.25">
      <c r="A396" s="334"/>
      <c r="B396" s="334"/>
      <c r="C396" s="305" t="e">
        <f>[6]MUNICIPIOS!C431</f>
        <v>#REF!</v>
      </c>
      <c r="D396" s="340" t="e">
        <f>[5]MUNICIPIOS!D431</f>
        <v>#REF!</v>
      </c>
      <c r="E396" s="340" t="e">
        <f>[5]MUNICIPIOS!E431</f>
        <v>#REF!</v>
      </c>
      <c r="F396" s="324" t="e">
        <f>[5]MUNICIPIOS!F431</f>
        <v>#REF!</v>
      </c>
      <c r="G396" s="340" t="e">
        <f>[5]MUNICIPIOS!G431</f>
        <v>#REF!</v>
      </c>
      <c r="H396" s="340" t="e">
        <f>[5]MUNICIPIOS!H431</f>
        <v>#REF!</v>
      </c>
      <c r="I396" s="340" t="e">
        <f>[5]MUNICIPIOS!I431</f>
        <v>#REF!</v>
      </c>
      <c r="J396" s="340" t="e">
        <f>[5]MUNICIPIOS!J431</f>
        <v>#REF!</v>
      </c>
      <c r="K396" s="340" t="e">
        <f>[5]MUNICIPIOS!K431</f>
        <v>#REF!</v>
      </c>
      <c r="L396" s="339" t="e">
        <f t="shared" si="41"/>
        <v>#REF!</v>
      </c>
      <c r="M396" s="339" t="e">
        <f t="shared" si="41"/>
        <v>#REF!</v>
      </c>
      <c r="N396" s="339" t="e">
        <f t="shared" si="40"/>
        <v>#REF!</v>
      </c>
      <c r="O396" s="334"/>
    </row>
    <row r="397" spans="1:15" s="160" customFormat="1" ht="12" hidden="1" customHeight="1" outlineLevel="1" x14ac:dyDescent="0.25">
      <c r="A397" s="334"/>
      <c r="B397" s="334"/>
      <c r="C397" s="305" t="e">
        <f>[6]MUNICIPIOS!C432</f>
        <v>#REF!</v>
      </c>
      <c r="D397" s="340" t="e">
        <f>[5]MUNICIPIOS!D432</f>
        <v>#REF!</v>
      </c>
      <c r="E397" s="340" t="e">
        <f>[5]MUNICIPIOS!E432</f>
        <v>#REF!</v>
      </c>
      <c r="F397" s="324" t="e">
        <f>[5]MUNICIPIOS!F432</f>
        <v>#REF!</v>
      </c>
      <c r="G397" s="340" t="e">
        <f>[5]MUNICIPIOS!G432</f>
        <v>#REF!</v>
      </c>
      <c r="H397" s="340" t="e">
        <f>[5]MUNICIPIOS!H432</f>
        <v>#REF!</v>
      </c>
      <c r="I397" s="340" t="e">
        <f>[5]MUNICIPIOS!I432</f>
        <v>#REF!</v>
      </c>
      <c r="J397" s="340" t="e">
        <f>[5]MUNICIPIOS!J432</f>
        <v>#REF!</v>
      </c>
      <c r="K397" s="340" t="e">
        <f>[5]MUNICIPIOS!K432</f>
        <v>#REF!</v>
      </c>
      <c r="L397" s="339" t="e">
        <f t="shared" si="41"/>
        <v>#REF!</v>
      </c>
      <c r="M397" s="339" t="e">
        <f t="shared" si="41"/>
        <v>#REF!</v>
      </c>
      <c r="N397" s="339" t="e">
        <f t="shared" si="40"/>
        <v>#REF!</v>
      </c>
      <c r="O397" s="334"/>
    </row>
    <row r="398" spans="1:15" s="160" customFormat="1" ht="12" hidden="1" customHeight="1" outlineLevel="1" x14ac:dyDescent="0.25">
      <c r="A398" s="334"/>
      <c r="B398" s="334"/>
      <c r="C398" s="305" t="e">
        <f>[6]MUNICIPIOS!C433</f>
        <v>#REF!</v>
      </c>
      <c r="D398" s="340" t="e">
        <f>[5]MUNICIPIOS!D433</f>
        <v>#REF!</v>
      </c>
      <c r="E398" s="340" t="e">
        <f>[5]MUNICIPIOS!E433</f>
        <v>#REF!</v>
      </c>
      <c r="F398" s="324" t="e">
        <f>[5]MUNICIPIOS!F433</f>
        <v>#REF!</v>
      </c>
      <c r="G398" s="340" t="e">
        <f>[5]MUNICIPIOS!G433</f>
        <v>#REF!</v>
      </c>
      <c r="H398" s="340" t="e">
        <f>[5]MUNICIPIOS!H433</f>
        <v>#REF!</v>
      </c>
      <c r="I398" s="340" t="e">
        <f>[5]MUNICIPIOS!I433</f>
        <v>#REF!</v>
      </c>
      <c r="J398" s="340" t="e">
        <f>[5]MUNICIPIOS!J433</f>
        <v>#REF!</v>
      </c>
      <c r="K398" s="340" t="e">
        <f>[5]MUNICIPIOS!K433</f>
        <v>#REF!</v>
      </c>
      <c r="L398" s="339" t="e">
        <f t="shared" si="41"/>
        <v>#REF!</v>
      </c>
      <c r="M398" s="339" t="e">
        <f t="shared" si="41"/>
        <v>#REF!</v>
      </c>
      <c r="N398" s="339" t="e">
        <f t="shared" si="40"/>
        <v>#REF!</v>
      </c>
      <c r="O398" s="334"/>
    </row>
    <row r="399" spans="1:15" s="160" customFormat="1" ht="12" hidden="1" customHeight="1" outlineLevel="1" x14ac:dyDescent="0.25">
      <c r="A399" s="334"/>
      <c r="B399" s="334"/>
      <c r="C399" s="305" t="e">
        <f>[6]MUNICIPIOS!C434</f>
        <v>#REF!</v>
      </c>
      <c r="D399" s="340" t="e">
        <f>[5]MUNICIPIOS!D434</f>
        <v>#REF!</v>
      </c>
      <c r="E399" s="340" t="e">
        <f>[5]MUNICIPIOS!E434</f>
        <v>#REF!</v>
      </c>
      <c r="F399" s="324" t="e">
        <f>[5]MUNICIPIOS!F434</f>
        <v>#REF!</v>
      </c>
      <c r="G399" s="340" t="e">
        <f>[5]MUNICIPIOS!G434</f>
        <v>#REF!</v>
      </c>
      <c r="H399" s="340" t="e">
        <f>[5]MUNICIPIOS!H434</f>
        <v>#REF!</v>
      </c>
      <c r="I399" s="340" t="e">
        <f>[5]MUNICIPIOS!I434</f>
        <v>#REF!</v>
      </c>
      <c r="J399" s="340" t="e">
        <f>[5]MUNICIPIOS!J434</f>
        <v>#REF!</v>
      </c>
      <c r="K399" s="340" t="e">
        <f>[5]MUNICIPIOS!K434</f>
        <v>#REF!</v>
      </c>
      <c r="L399" s="339" t="e">
        <f t="shared" si="41"/>
        <v>#REF!</v>
      </c>
      <c r="M399" s="339" t="e">
        <f t="shared" si="41"/>
        <v>#REF!</v>
      </c>
      <c r="N399" s="339" t="e">
        <f t="shared" si="40"/>
        <v>#REF!</v>
      </c>
      <c r="O399" s="334"/>
    </row>
    <row r="400" spans="1:15" s="160" customFormat="1" ht="12" hidden="1" customHeight="1" outlineLevel="1" x14ac:dyDescent="0.25">
      <c r="A400" s="334"/>
      <c r="B400" s="334"/>
      <c r="C400" s="305" t="e">
        <f>[6]MUNICIPIOS!C435</f>
        <v>#REF!</v>
      </c>
      <c r="D400" s="340" t="e">
        <f>[5]MUNICIPIOS!D435</f>
        <v>#REF!</v>
      </c>
      <c r="E400" s="340" t="e">
        <f>[5]MUNICIPIOS!E435</f>
        <v>#REF!</v>
      </c>
      <c r="F400" s="324" t="e">
        <f>[5]MUNICIPIOS!F435</f>
        <v>#REF!</v>
      </c>
      <c r="G400" s="340" t="e">
        <f>[5]MUNICIPIOS!G435</f>
        <v>#REF!</v>
      </c>
      <c r="H400" s="340" t="e">
        <f>[5]MUNICIPIOS!H435</f>
        <v>#REF!</v>
      </c>
      <c r="I400" s="340" t="e">
        <f>[5]MUNICIPIOS!I435</f>
        <v>#REF!</v>
      </c>
      <c r="J400" s="340" t="e">
        <f>[5]MUNICIPIOS!J435</f>
        <v>#REF!</v>
      </c>
      <c r="K400" s="340" t="e">
        <f>[5]MUNICIPIOS!K435</f>
        <v>#REF!</v>
      </c>
      <c r="L400" s="339" t="e">
        <f t="shared" si="41"/>
        <v>#REF!</v>
      </c>
      <c r="M400" s="339" t="e">
        <f t="shared" si="41"/>
        <v>#REF!</v>
      </c>
      <c r="N400" s="339" t="e">
        <f t="shared" si="40"/>
        <v>#REF!</v>
      </c>
      <c r="O400" s="334"/>
    </row>
    <row r="401" spans="1:15" s="160" customFormat="1" ht="12" hidden="1" customHeight="1" outlineLevel="1" x14ac:dyDescent="0.25">
      <c r="A401" s="334"/>
      <c r="B401" s="334"/>
      <c r="C401" s="305" t="e">
        <f>[6]MUNICIPIOS!C436</f>
        <v>#REF!</v>
      </c>
      <c r="D401" s="340" t="e">
        <f>[5]MUNICIPIOS!D436</f>
        <v>#REF!</v>
      </c>
      <c r="E401" s="340" t="e">
        <f>[5]MUNICIPIOS!E436</f>
        <v>#REF!</v>
      </c>
      <c r="F401" s="324" t="e">
        <f>[5]MUNICIPIOS!F436</f>
        <v>#REF!</v>
      </c>
      <c r="G401" s="340" t="e">
        <f>[5]MUNICIPIOS!G436</f>
        <v>#REF!</v>
      </c>
      <c r="H401" s="340" t="e">
        <f>[5]MUNICIPIOS!H436</f>
        <v>#REF!</v>
      </c>
      <c r="I401" s="340" t="e">
        <f>[5]MUNICIPIOS!I436</f>
        <v>#REF!</v>
      </c>
      <c r="J401" s="340" t="e">
        <f>[5]MUNICIPIOS!J436</f>
        <v>#REF!</v>
      </c>
      <c r="K401" s="340" t="e">
        <f>[5]MUNICIPIOS!K436</f>
        <v>#REF!</v>
      </c>
      <c r="L401" s="339" t="e">
        <f t="shared" si="41"/>
        <v>#REF!</v>
      </c>
      <c r="M401" s="339" t="e">
        <f t="shared" si="41"/>
        <v>#REF!</v>
      </c>
      <c r="N401" s="339" t="e">
        <f t="shared" si="40"/>
        <v>#REF!</v>
      </c>
      <c r="O401" s="334"/>
    </row>
    <row r="402" spans="1:15" s="160" customFormat="1" ht="12" hidden="1" customHeight="1" outlineLevel="1" x14ac:dyDescent="0.25">
      <c r="A402" s="334"/>
      <c r="B402" s="334"/>
      <c r="C402" s="305" t="e">
        <f>[6]MUNICIPIOS!C437</f>
        <v>#REF!</v>
      </c>
      <c r="D402" s="340" t="e">
        <f>[5]MUNICIPIOS!D437</f>
        <v>#REF!</v>
      </c>
      <c r="E402" s="340" t="e">
        <f>[5]MUNICIPIOS!E437</f>
        <v>#REF!</v>
      </c>
      <c r="F402" s="324" t="e">
        <f>[5]MUNICIPIOS!F437</f>
        <v>#REF!</v>
      </c>
      <c r="G402" s="340" t="e">
        <f>[5]MUNICIPIOS!G437</f>
        <v>#REF!</v>
      </c>
      <c r="H402" s="340" t="e">
        <f>[5]MUNICIPIOS!H437</f>
        <v>#REF!</v>
      </c>
      <c r="I402" s="340" t="e">
        <f>[5]MUNICIPIOS!I437</f>
        <v>#REF!</v>
      </c>
      <c r="J402" s="340" t="e">
        <f>[5]MUNICIPIOS!J437</f>
        <v>#REF!</v>
      </c>
      <c r="K402" s="340" t="e">
        <f>[5]MUNICIPIOS!K437</f>
        <v>#REF!</v>
      </c>
      <c r="L402" s="339" t="e">
        <f t="shared" si="41"/>
        <v>#REF!</v>
      </c>
      <c r="M402" s="339" t="e">
        <f t="shared" si="41"/>
        <v>#REF!</v>
      </c>
      <c r="N402" s="339" t="e">
        <f t="shared" si="40"/>
        <v>#REF!</v>
      </c>
      <c r="O402" s="334"/>
    </row>
    <row r="403" spans="1:15" s="160" customFormat="1" ht="12" hidden="1" customHeight="1" outlineLevel="1" x14ac:dyDescent="0.25">
      <c r="A403" s="334"/>
      <c r="B403" s="334"/>
      <c r="C403" s="305" t="e">
        <f>[6]MUNICIPIOS!C438</f>
        <v>#REF!</v>
      </c>
      <c r="D403" s="340" t="e">
        <f>[5]MUNICIPIOS!D438</f>
        <v>#REF!</v>
      </c>
      <c r="E403" s="340" t="e">
        <f>[5]MUNICIPIOS!E438</f>
        <v>#REF!</v>
      </c>
      <c r="F403" s="324" t="e">
        <f>[5]MUNICIPIOS!F438</f>
        <v>#REF!</v>
      </c>
      <c r="G403" s="340" t="e">
        <f>[5]MUNICIPIOS!G438</f>
        <v>#REF!</v>
      </c>
      <c r="H403" s="340" t="e">
        <f>[5]MUNICIPIOS!H438</f>
        <v>#REF!</v>
      </c>
      <c r="I403" s="340" t="e">
        <f>[5]MUNICIPIOS!I438</f>
        <v>#REF!</v>
      </c>
      <c r="J403" s="340" t="e">
        <f>[5]MUNICIPIOS!J438</f>
        <v>#REF!</v>
      </c>
      <c r="K403" s="340" t="e">
        <f>[5]MUNICIPIOS!K438</f>
        <v>#REF!</v>
      </c>
      <c r="L403" s="339" t="e">
        <f t="shared" si="41"/>
        <v>#REF!</v>
      </c>
      <c r="M403" s="339" t="e">
        <f t="shared" si="41"/>
        <v>#REF!</v>
      </c>
      <c r="N403" s="339" t="e">
        <f t="shared" si="40"/>
        <v>#REF!</v>
      </c>
      <c r="O403" s="334"/>
    </row>
    <row r="404" spans="1:15" s="160" customFormat="1" ht="12" customHeight="1" collapsed="1" x14ac:dyDescent="0.25">
      <c r="A404" s="334"/>
      <c r="B404" s="334"/>
      <c r="C404" s="324" t="s">
        <v>58</v>
      </c>
      <c r="D404" s="324">
        <f t="shared" ref="D404:E404" si="42">SUM(D405:D432)</f>
        <v>0</v>
      </c>
      <c r="E404" s="324">
        <f t="shared" si="42"/>
        <v>0</v>
      </c>
      <c r="F404" s="324">
        <v>85</v>
      </c>
      <c r="G404" s="324">
        <f t="shared" ref="G404:K404" si="43">SUM(G405:G432)</f>
        <v>72</v>
      </c>
      <c r="H404" s="324">
        <f t="shared" si="43"/>
        <v>82</v>
      </c>
      <c r="I404" s="324">
        <f t="shared" si="43"/>
        <v>59</v>
      </c>
      <c r="J404" s="324">
        <f t="shared" si="43"/>
        <v>0</v>
      </c>
      <c r="K404" s="324">
        <f t="shared" si="43"/>
        <v>0</v>
      </c>
      <c r="L404" s="339">
        <f t="shared" si="41"/>
        <v>167</v>
      </c>
      <c r="M404" s="339">
        <f t="shared" si="41"/>
        <v>131</v>
      </c>
      <c r="N404" s="339">
        <f t="shared" si="40"/>
        <v>298</v>
      </c>
      <c r="O404" s="334"/>
    </row>
    <row r="405" spans="1:15" s="160" customFormat="1" ht="12" hidden="1" customHeight="1" outlineLevel="1" x14ac:dyDescent="0.25">
      <c r="A405" s="334"/>
      <c r="B405" s="334"/>
      <c r="C405" s="305" t="s">
        <v>169</v>
      </c>
      <c r="D405" s="340"/>
      <c r="E405" s="340"/>
      <c r="F405" s="340"/>
      <c r="G405" s="340"/>
      <c r="H405" s="340">
        <v>4</v>
      </c>
      <c r="I405" s="340"/>
      <c r="J405" s="340"/>
      <c r="K405" s="340"/>
      <c r="L405" s="340">
        <f t="shared" ref="L405:M420" si="44">SUM(J405,H405,F405,D405)</f>
        <v>4</v>
      </c>
      <c r="M405" s="340">
        <f t="shared" si="44"/>
        <v>0</v>
      </c>
      <c r="N405" s="340">
        <f t="shared" ref="N405:N432" si="45">SUM(L405:M405)</f>
        <v>4</v>
      </c>
      <c r="O405" s="334"/>
    </row>
    <row r="406" spans="1:15" s="160" customFormat="1" ht="12" hidden="1" customHeight="1" outlineLevel="1" x14ac:dyDescent="0.25">
      <c r="A406" s="334"/>
      <c r="B406" s="334"/>
      <c r="C406" s="305" t="s">
        <v>14</v>
      </c>
      <c r="D406" s="340"/>
      <c r="E406" s="340">
        <v>0</v>
      </c>
      <c r="F406" s="340">
        <v>6</v>
      </c>
      <c r="G406" s="340">
        <v>6</v>
      </c>
      <c r="H406" s="340">
        <v>6</v>
      </c>
      <c r="I406" s="340">
        <v>1</v>
      </c>
      <c r="J406" s="340"/>
      <c r="K406" s="340"/>
      <c r="L406" s="340">
        <f t="shared" si="44"/>
        <v>12</v>
      </c>
      <c r="M406" s="340">
        <f t="shared" si="44"/>
        <v>7</v>
      </c>
      <c r="N406" s="340">
        <f t="shared" si="45"/>
        <v>19</v>
      </c>
      <c r="O406" s="334"/>
    </row>
    <row r="407" spans="1:15" s="160" customFormat="1" ht="12" hidden="1" customHeight="1" outlineLevel="1" x14ac:dyDescent="0.25">
      <c r="A407" s="334"/>
      <c r="B407" s="334"/>
      <c r="C407" s="305" t="s">
        <v>17</v>
      </c>
      <c r="D407" s="340"/>
      <c r="E407" s="340"/>
      <c r="F407" s="340"/>
      <c r="G407" s="340">
        <v>4</v>
      </c>
      <c r="H407" s="340">
        <v>12</v>
      </c>
      <c r="I407" s="340"/>
      <c r="J407" s="340"/>
      <c r="K407" s="340"/>
      <c r="L407" s="340">
        <f t="shared" si="44"/>
        <v>12</v>
      </c>
      <c r="M407" s="340">
        <f t="shared" si="44"/>
        <v>4</v>
      </c>
      <c r="N407" s="340">
        <f t="shared" si="45"/>
        <v>16</v>
      </c>
      <c r="O407" s="334"/>
    </row>
    <row r="408" spans="1:15" s="160" customFormat="1" ht="12" hidden="1" customHeight="1" outlineLevel="1" x14ac:dyDescent="0.25">
      <c r="A408" s="334"/>
      <c r="B408" s="334"/>
      <c r="C408" s="305" t="s">
        <v>19</v>
      </c>
      <c r="D408" s="340"/>
      <c r="E408" s="340"/>
      <c r="F408" s="340"/>
      <c r="G408" s="340"/>
      <c r="H408" s="340"/>
      <c r="I408" s="340"/>
      <c r="J408" s="340"/>
      <c r="K408" s="340"/>
      <c r="L408" s="340">
        <f t="shared" si="44"/>
        <v>0</v>
      </c>
      <c r="M408" s="340">
        <f t="shared" si="44"/>
        <v>0</v>
      </c>
      <c r="N408" s="340">
        <f t="shared" si="45"/>
        <v>0</v>
      </c>
      <c r="O408" s="334"/>
    </row>
    <row r="409" spans="1:15" s="160" customFormat="1" ht="12" hidden="1" customHeight="1" outlineLevel="1" x14ac:dyDescent="0.25">
      <c r="A409" s="334"/>
      <c r="B409" s="334"/>
      <c r="C409" s="305" t="s">
        <v>294</v>
      </c>
      <c r="D409" s="340"/>
      <c r="E409" s="340"/>
      <c r="F409" s="340"/>
      <c r="G409" s="340"/>
      <c r="H409" s="340"/>
      <c r="I409" s="340"/>
      <c r="J409" s="340"/>
      <c r="K409" s="340"/>
      <c r="L409" s="340">
        <f t="shared" si="44"/>
        <v>0</v>
      </c>
      <c r="M409" s="340">
        <f t="shared" si="44"/>
        <v>0</v>
      </c>
      <c r="N409" s="340">
        <f t="shared" si="45"/>
        <v>0</v>
      </c>
      <c r="O409" s="334"/>
    </row>
    <row r="410" spans="1:15" s="160" customFormat="1" ht="12" hidden="1" customHeight="1" outlineLevel="1" x14ac:dyDescent="0.25">
      <c r="A410" s="334"/>
      <c r="B410" s="334"/>
      <c r="C410" s="305" t="s">
        <v>176</v>
      </c>
      <c r="D410" s="340"/>
      <c r="E410" s="340"/>
      <c r="F410" s="340">
        <v>1</v>
      </c>
      <c r="G410" s="340"/>
      <c r="H410" s="340">
        <v>1</v>
      </c>
      <c r="I410" s="340"/>
      <c r="J410" s="340"/>
      <c r="K410" s="340"/>
      <c r="L410" s="340">
        <f t="shared" si="44"/>
        <v>2</v>
      </c>
      <c r="M410" s="340">
        <f t="shared" si="44"/>
        <v>0</v>
      </c>
      <c r="N410" s="340">
        <f t="shared" si="45"/>
        <v>2</v>
      </c>
      <c r="O410" s="334"/>
    </row>
    <row r="411" spans="1:15" s="160" customFormat="1" ht="12" hidden="1" customHeight="1" outlineLevel="1" x14ac:dyDescent="0.25">
      <c r="A411" s="334"/>
      <c r="B411" s="334"/>
      <c r="C411" s="305" t="s">
        <v>177</v>
      </c>
      <c r="D411" s="340"/>
      <c r="E411" s="340"/>
      <c r="F411" s="340">
        <v>9</v>
      </c>
      <c r="G411" s="340">
        <v>9</v>
      </c>
      <c r="H411" s="340"/>
      <c r="I411" s="340"/>
      <c r="J411" s="340"/>
      <c r="K411" s="340"/>
      <c r="L411" s="340">
        <f t="shared" si="44"/>
        <v>9</v>
      </c>
      <c r="M411" s="340">
        <f t="shared" si="44"/>
        <v>9</v>
      </c>
      <c r="N411" s="340">
        <f t="shared" si="45"/>
        <v>18</v>
      </c>
      <c r="O411" s="334"/>
    </row>
    <row r="412" spans="1:15" s="160" customFormat="1" ht="12" hidden="1" customHeight="1" outlineLevel="1" x14ac:dyDescent="0.25">
      <c r="A412" s="334"/>
      <c r="B412" s="334"/>
      <c r="C412" s="305" t="s">
        <v>23</v>
      </c>
      <c r="D412" s="340"/>
      <c r="E412" s="340"/>
      <c r="F412" s="340">
        <v>31</v>
      </c>
      <c r="G412" s="340"/>
      <c r="H412" s="340">
        <v>30</v>
      </c>
      <c r="I412" s="340">
        <v>19</v>
      </c>
      <c r="J412" s="340"/>
      <c r="K412" s="340"/>
      <c r="L412" s="340">
        <f t="shared" si="44"/>
        <v>61</v>
      </c>
      <c r="M412" s="340">
        <f t="shared" si="44"/>
        <v>19</v>
      </c>
      <c r="N412" s="340">
        <f t="shared" si="45"/>
        <v>80</v>
      </c>
      <c r="O412" s="334"/>
    </row>
    <row r="413" spans="1:15" s="160" customFormat="1" ht="12" hidden="1" customHeight="1" outlineLevel="1" x14ac:dyDescent="0.25">
      <c r="A413" s="334"/>
      <c r="B413" s="334"/>
      <c r="C413" s="305" t="s">
        <v>26</v>
      </c>
      <c r="D413" s="340"/>
      <c r="E413" s="340"/>
      <c r="F413" s="340"/>
      <c r="G413" s="340"/>
      <c r="H413" s="340">
        <v>28</v>
      </c>
      <c r="I413" s="340"/>
      <c r="J413" s="340"/>
      <c r="K413" s="340"/>
      <c r="L413" s="340">
        <f t="shared" si="44"/>
        <v>28</v>
      </c>
      <c r="M413" s="340">
        <f t="shared" si="44"/>
        <v>0</v>
      </c>
      <c r="N413" s="340">
        <f t="shared" si="45"/>
        <v>28</v>
      </c>
      <c r="O413" s="334"/>
    </row>
    <row r="414" spans="1:15" s="160" customFormat="1" ht="12" hidden="1" customHeight="1" outlineLevel="1" x14ac:dyDescent="0.25">
      <c r="A414" s="334"/>
      <c r="B414" s="334"/>
      <c r="C414" s="305" t="s">
        <v>179</v>
      </c>
      <c r="D414" s="340"/>
      <c r="E414" s="340"/>
      <c r="F414" s="340">
        <v>18</v>
      </c>
      <c r="G414" s="340">
        <v>7</v>
      </c>
      <c r="H414" s="340"/>
      <c r="I414" s="340"/>
      <c r="J414" s="340"/>
      <c r="K414" s="340"/>
      <c r="L414" s="340">
        <f t="shared" si="44"/>
        <v>18</v>
      </c>
      <c r="M414" s="340">
        <f t="shared" si="44"/>
        <v>7</v>
      </c>
      <c r="N414" s="340">
        <f t="shared" si="45"/>
        <v>25</v>
      </c>
      <c r="O414" s="334"/>
    </row>
    <row r="415" spans="1:15" s="160" customFormat="1" ht="12" hidden="1" customHeight="1" outlineLevel="1" x14ac:dyDescent="0.25">
      <c r="A415" s="334"/>
      <c r="B415" s="334"/>
      <c r="C415" s="305" t="s">
        <v>180</v>
      </c>
      <c r="D415" s="340"/>
      <c r="E415" s="340"/>
      <c r="F415" s="340"/>
      <c r="G415" s="340">
        <v>6</v>
      </c>
      <c r="H415" s="340"/>
      <c r="I415" s="340"/>
      <c r="J415" s="340"/>
      <c r="K415" s="340"/>
      <c r="L415" s="340">
        <f t="shared" si="44"/>
        <v>0</v>
      </c>
      <c r="M415" s="340">
        <f t="shared" si="44"/>
        <v>6</v>
      </c>
      <c r="N415" s="340">
        <f t="shared" si="45"/>
        <v>6</v>
      </c>
      <c r="O415" s="334"/>
    </row>
    <row r="416" spans="1:15" s="160" customFormat="1" ht="12" hidden="1" customHeight="1" outlineLevel="1" x14ac:dyDescent="0.25">
      <c r="A416" s="334"/>
      <c r="B416" s="334"/>
      <c r="C416" s="305" t="s">
        <v>28</v>
      </c>
      <c r="D416" s="340"/>
      <c r="E416" s="340"/>
      <c r="F416" s="340"/>
      <c r="G416" s="340"/>
      <c r="H416" s="340"/>
      <c r="I416" s="340"/>
      <c r="J416" s="340"/>
      <c r="K416" s="340"/>
      <c r="L416" s="340">
        <f t="shared" si="44"/>
        <v>0</v>
      </c>
      <c r="M416" s="340">
        <f t="shared" si="44"/>
        <v>0</v>
      </c>
      <c r="N416" s="340">
        <f t="shared" si="45"/>
        <v>0</v>
      </c>
      <c r="O416" s="334"/>
    </row>
    <row r="417" spans="1:15" s="160" customFormat="1" ht="12" hidden="1" customHeight="1" outlineLevel="1" x14ac:dyDescent="0.25">
      <c r="A417" s="334"/>
      <c r="B417" s="334"/>
      <c r="C417" s="305" t="s">
        <v>70</v>
      </c>
      <c r="D417" s="340"/>
      <c r="E417" s="340"/>
      <c r="F417" s="340"/>
      <c r="G417" s="340"/>
      <c r="H417" s="340"/>
      <c r="I417" s="340"/>
      <c r="J417" s="340"/>
      <c r="K417" s="340"/>
      <c r="L417" s="340">
        <f t="shared" si="44"/>
        <v>0</v>
      </c>
      <c r="M417" s="340">
        <f t="shared" si="44"/>
        <v>0</v>
      </c>
      <c r="N417" s="340">
        <f t="shared" si="45"/>
        <v>0</v>
      </c>
      <c r="O417" s="334"/>
    </row>
    <row r="418" spans="1:15" s="160" customFormat="1" ht="12" hidden="1" customHeight="1" outlineLevel="1" x14ac:dyDescent="0.25">
      <c r="A418" s="334"/>
      <c r="B418" s="334"/>
      <c r="C418" s="305" t="s">
        <v>30</v>
      </c>
      <c r="D418" s="340"/>
      <c r="E418" s="340"/>
      <c r="F418" s="340"/>
      <c r="G418" s="340"/>
      <c r="H418" s="340"/>
      <c r="I418" s="340"/>
      <c r="J418" s="340"/>
      <c r="K418" s="340"/>
      <c r="L418" s="340">
        <f t="shared" si="44"/>
        <v>0</v>
      </c>
      <c r="M418" s="340">
        <f t="shared" si="44"/>
        <v>0</v>
      </c>
      <c r="N418" s="340">
        <f t="shared" si="45"/>
        <v>0</v>
      </c>
      <c r="O418" s="334"/>
    </row>
    <row r="419" spans="1:15" s="160" customFormat="1" ht="12" hidden="1" customHeight="1" outlineLevel="1" x14ac:dyDescent="0.25">
      <c r="A419" s="334"/>
      <c r="B419" s="334"/>
      <c r="C419" s="305" t="s">
        <v>296</v>
      </c>
      <c r="D419" s="340"/>
      <c r="E419" s="340"/>
      <c r="F419" s="340">
        <v>10</v>
      </c>
      <c r="G419" s="340"/>
      <c r="H419" s="340"/>
      <c r="I419" s="340"/>
      <c r="J419" s="340"/>
      <c r="K419" s="340"/>
      <c r="L419" s="340">
        <f t="shared" si="44"/>
        <v>10</v>
      </c>
      <c r="M419" s="340">
        <f t="shared" si="44"/>
        <v>0</v>
      </c>
      <c r="N419" s="340">
        <f t="shared" si="45"/>
        <v>10</v>
      </c>
      <c r="O419" s="334"/>
    </row>
    <row r="420" spans="1:15" s="160" customFormat="1" ht="12" hidden="1" customHeight="1" outlineLevel="1" x14ac:dyDescent="0.25">
      <c r="A420" s="334"/>
      <c r="B420" s="334"/>
      <c r="C420" s="305" t="s">
        <v>297</v>
      </c>
      <c r="D420" s="340"/>
      <c r="E420" s="340"/>
      <c r="F420" s="340">
        <v>7</v>
      </c>
      <c r="G420" s="340">
        <v>4</v>
      </c>
      <c r="H420" s="340"/>
      <c r="I420" s="340"/>
      <c r="J420" s="340"/>
      <c r="K420" s="340"/>
      <c r="L420" s="340">
        <f t="shared" si="44"/>
        <v>7</v>
      </c>
      <c r="M420" s="340">
        <f t="shared" si="44"/>
        <v>4</v>
      </c>
      <c r="N420" s="340">
        <f t="shared" si="45"/>
        <v>11</v>
      </c>
      <c r="O420" s="334"/>
    </row>
    <row r="421" spans="1:15" s="160" customFormat="1" ht="12" hidden="1" customHeight="1" outlineLevel="1" x14ac:dyDescent="0.25">
      <c r="A421" s="334"/>
      <c r="B421" s="334"/>
      <c r="C421" s="305" t="s">
        <v>298</v>
      </c>
      <c r="D421" s="340"/>
      <c r="E421" s="340"/>
      <c r="F421" s="340"/>
      <c r="G421" s="340"/>
      <c r="H421" s="340"/>
      <c r="I421" s="340"/>
      <c r="J421" s="340"/>
      <c r="K421" s="340"/>
      <c r="L421" s="340">
        <f t="shared" ref="L421:M432" si="46">SUM(J421,H421,F421,D421)</f>
        <v>0</v>
      </c>
      <c r="M421" s="340">
        <f t="shared" si="46"/>
        <v>0</v>
      </c>
      <c r="N421" s="340">
        <f t="shared" si="45"/>
        <v>0</v>
      </c>
      <c r="O421" s="334"/>
    </row>
    <row r="422" spans="1:15" s="160" customFormat="1" ht="12" hidden="1" customHeight="1" outlineLevel="1" x14ac:dyDescent="0.25">
      <c r="A422" s="334"/>
      <c r="B422" s="334"/>
      <c r="C422" s="305" t="s">
        <v>299</v>
      </c>
      <c r="D422" s="340"/>
      <c r="E422" s="340"/>
      <c r="F422" s="340"/>
      <c r="G422" s="340">
        <v>13</v>
      </c>
      <c r="H422" s="340"/>
      <c r="I422" s="340"/>
      <c r="J422" s="340"/>
      <c r="K422" s="340"/>
      <c r="L422" s="340">
        <f t="shared" si="46"/>
        <v>0</v>
      </c>
      <c r="M422" s="340">
        <f t="shared" si="46"/>
        <v>13</v>
      </c>
      <c r="N422" s="340">
        <f t="shared" si="45"/>
        <v>13</v>
      </c>
      <c r="O422" s="334"/>
    </row>
    <row r="423" spans="1:15" s="160" customFormat="1" ht="12" hidden="1" customHeight="1" outlineLevel="1" x14ac:dyDescent="0.25">
      <c r="A423" s="334"/>
      <c r="B423" s="334"/>
      <c r="C423" s="305" t="s">
        <v>217</v>
      </c>
      <c r="D423" s="340"/>
      <c r="E423" s="340"/>
      <c r="F423" s="340"/>
      <c r="G423" s="340"/>
      <c r="H423" s="340"/>
      <c r="I423" s="340"/>
      <c r="J423" s="340"/>
      <c r="K423" s="340"/>
      <c r="L423" s="340">
        <f t="shared" si="46"/>
        <v>0</v>
      </c>
      <c r="M423" s="340">
        <f t="shared" si="46"/>
        <v>0</v>
      </c>
      <c r="N423" s="340">
        <f t="shared" si="45"/>
        <v>0</v>
      </c>
      <c r="O423" s="334"/>
    </row>
    <row r="424" spans="1:15" s="160" customFormat="1" ht="12" hidden="1" customHeight="1" outlineLevel="1" x14ac:dyDescent="0.25">
      <c r="A424" s="334"/>
      <c r="B424" s="334"/>
      <c r="C424" s="305" t="s">
        <v>181</v>
      </c>
      <c r="D424" s="340"/>
      <c r="E424" s="340"/>
      <c r="F424" s="340">
        <v>1</v>
      </c>
      <c r="G424" s="340"/>
      <c r="H424" s="340"/>
      <c r="I424" s="340">
        <v>1</v>
      </c>
      <c r="J424" s="340"/>
      <c r="K424" s="340"/>
      <c r="L424" s="340">
        <f t="shared" si="46"/>
        <v>1</v>
      </c>
      <c r="M424" s="340">
        <f t="shared" si="46"/>
        <v>1</v>
      </c>
      <c r="N424" s="340">
        <f t="shared" si="45"/>
        <v>2</v>
      </c>
      <c r="O424" s="334"/>
    </row>
    <row r="425" spans="1:15" s="160" customFormat="1" ht="12" hidden="1" customHeight="1" outlineLevel="1" x14ac:dyDescent="0.25">
      <c r="A425" s="334"/>
      <c r="B425" s="334"/>
      <c r="C425" s="305" t="s">
        <v>29</v>
      </c>
      <c r="D425" s="340"/>
      <c r="E425" s="340"/>
      <c r="F425" s="340"/>
      <c r="G425" s="340">
        <v>4</v>
      </c>
      <c r="H425" s="340"/>
      <c r="I425" s="340"/>
      <c r="J425" s="340"/>
      <c r="K425" s="340"/>
      <c r="L425" s="340">
        <f t="shared" si="46"/>
        <v>0</v>
      </c>
      <c r="M425" s="340">
        <f t="shared" si="46"/>
        <v>4</v>
      </c>
      <c r="N425" s="340">
        <f t="shared" si="45"/>
        <v>4</v>
      </c>
      <c r="O425" s="334"/>
    </row>
    <row r="426" spans="1:15" s="160" customFormat="1" ht="12" hidden="1" customHeight="1" outlineLevel="1" x14ac:dyDescent="0.25">
      <c r="A426" s="334"/>
      <c r="B426" s="334"/>
      <c r="C426" s="305" t="s">
        <v>183</v>
      </c>
      <c r="D426" s="340"/>
      <c r="E426" s="340"/>
      <c r="F426" s="340"/>
      <c r="G426" s="340"/>
      <c r="H426" s="340"/>
      <c r="I426" s="340"/>
      <c r="J426" s="340"/>
      <c r="K426" s="340"/>
      <c r="L426" s="340">
        <f t="shared" si="46"/>
        <v>0</v>
      </c>
      <c r="M426" s="340">
        <f t="shared" si="46"/>
        <v>0</v>
      </c>
      <c r="N426" s="340">
        <f t="shared" si="45"/>
        <v>0</v>
      </c>
      <c r="O426" s="334"/>
    </row>
    <row r="427" spans="1:15" s="160" customFormat="1" ht="12" hidden="1" customHeight="1" outlineLevel="1" x14ac:dyDescent="0.25">
      <c r="A427" s="334"/>
      <c r="B427" s="334"/>
      <c r="C427" s="305" t="s">
        <v>305</v>
      </c>
      <c r="D427" s="340"/>
      <c r="E427" s="340"/>
      <c r="F427" s="340"/>
      <c r="G427" s="340"/>
      <c r="H427" s="340"/>
      <c r="I427" s="340"/>
      <c r="J427" s="340"/>
      <c r="K427" s="340"/>
      <c r="L427" s="340">
        <f t="shared" si="46"/>
        <v>0</v>
      </c>
      <c r="M427" s="340">
        <f t="shared" si="46"/>
        <v>0</v>
      </c>
      <c r="N427" s="340">
        <f t="shared" si="45"/>
        <v>0</v>
      </c>
      <c r="O427" s="334"/>
    </row>
    <row r="428" spans="1:15" s="160" customFormat="1" ht="12" hidden="1" customHeight="1" outlineLevel="1" x14ac:dyDescent="0.25">
      <c r="A428" s="334"/>
      <c r="B428" s="334"/>
      <c r="C428" s="305" t="s">
        <v>306</v>
      </c>
      <c r="D428" s="340"/>
      <c r="E428" s="340"/>
      <c r="F428" s="340"/>
      <c r="G428" s="340"/>
      <c r="H428" s="340"/>
      <c r="I428" s="340"/>
      <c r="J428" s="340"/>
      <c r="K428" s="340"/>
      <c r="L428" s="340">
        <f t="shared" si="46"/>
        <v>0</v>
      </c>
      <c r="M428" s="340">
        <f t="shared" si="46"/>
        <v>0</v>
      </c>
      <c r="N428" s="340">
        <f t="shared" si="45"/>
        <v>0</v>
      </c>
      <c r="O428" s="334"/>
    </row>
    <row r="429" spans="1:15" s="160" customFormat="1" ht="12" hidden="1" customHeight="1" outlineLevel="1" x14ac:dyDescent="0.25">
      <c r="A429" s="334"/>
      <c r="B429" s="334"/>
      <c r="C429" s="305" t="s">
        <v>184</v>
      </c>
      <c r="D429" s="340"/>
      <c r="E429" s="340"/>
      <c r="F429" s="340"/>
      <c r="G429" s="340"/>
      <c r="H429" s="340">
        <v>1</v>
      </c>
      <c r="I429" s="340"/>
      <c r="J429" s="340"/>
      <c r="K429" s="340"/>
      <c r="L429" s="340">
        <f t="shared" si="46"/>
        <v>1</v>
      </c>
      <c r="M429" s="340">
        <f t="shared" si="46"/>
        <v>0</v>
      </c>
      <c r="N429" s="340">
        <f t="shared" si="45"/>
        <v>1</v>
      </c>
      <c r="O429" s="334"/>
    </row>
    <row r="430" spans="1:15" s="160" customFormat="1" ht="12" hidden="1" customHeight="1" outlineLevel="1" x14ac:dyDescent="0.25">
      <c r="A430" s="334"/>
      <c r="B430" s="334"/>
      <c r="C430" s="305" t="s">
        <v>73</v>
      </c>
      <c r="D430" s="340"/>
      <c r="E430" s="340"/>
      <c r="F430" s="340">
        <v>2</v>
      </c>
      <c r="G430" s="340"/>
      <c r="H430" s="340"/>
      <c r="I430" s="340"/>
      <c r="J430" s="340"/>
      <c r="K430" s="340"/>
      <c r="L430" s="340">
        <f t="shared" si="46"/>
        <v>2</v>
      </c>
      <c r="M430" s="340">
        <f t="shared" si="46"/>
        <v>0</v>
      </c>
      <c r="N430" s="340">
        <f t="shared" si="45"/>
        <v>2</v>
      </c>
      <c r="O430" s="334"/>
    </row>
    <row r="431" spans="1:15" s="160" customFormat="1" ht="12" hidden="1" customHeight="1" outlineLevel="1" x14ac:dyDescent="0.25">
      <c r="A431" s="334"/>
      <c r="B431" s="334"/>
      <c r="C431" s="305" t="s">
        <v>74</v>
      </c>
      <c r="D431" s="340"/>
      <c r="E431" s="340"/>
      <c r="F431" s="340"/>
      <c r="G431" s="340"/>
      <c r="H431" s="340"/>
      <c r="I431" s="340"/>
      <c r="J431" s="340"/>
      <c r="K431" s="340"/>
      <c r="L431" s="340">
        <f t="shared" si="46"/>
        <v>0</v>
      </c>
      <c r="M431" s="340">
        <f t="shared" si="46"/>
        <v>0</v>
      </c>
      <c r="N431" s="340">
        <f t="shared" si="45"/>
        <v>0</v>
      </c>
      <c r="O431" s="334"/>
    </row>
    <row r="432" spans="1:15" s="160" customFormat="1" ht="12" hidden="1" customHeight="1" outlineLevel="1" x14ac:dyDescent="0.25">
      <c r="A432" s="334"/>
      <c r="B432" s="334"/>
      <c r="C432" s="305" t="s">
        <v>75</v>
      </c>
      <c r="D432" s="340"/>
      <c r="E432" s="340"/>
      <c r="F432" s="340"/>
      <c r="G432" s="340">
        <v>19</v>
      </c>
      <c r="H432" s="340"/>
      <c r="I432" s="340">
        <v>38</v>
      </c>
      <c r="J432" s="340"/>
      <c r="K432" s="340"/>
      <c r="L432" s="340">
        <f t="shared" si="46"/>
        <v>0</v>
      </c>
      <c r="M432" s="340">
        <f t="shared" si="46"/>
        <v>57</v>
      </c>
      <c r="N432" s="340">
        <f t="shared" si="45"/>
        <v>57</v>
      </c>
      <c r="O432" s="334"/>
    </row>
    <row r="433" spans="1:15" s="160" customFormat="1" ht="12" customHeight="1" collapsed="1" x14ac:dyDescent="0.25">
      <c r="A433" s="328"/>
      <c r="B433" s="328"/>
      <c r="C433" s="328"/>
      <c r="D433" s="341">
        <f>SUM(D404,D375,D346,D317,D288,D259,D230,D201,D172,D143,D114,D85)</f>
        <v>0</v>
      </c>
      <c r="E433" s="341">
        <f t="shared" ref="E433:K433" si="47">SUM(E404,E375,E346,E317,E288,E259,E230,E201,E172,E143,E114,E85)</f>
        <v>0</v>
      </c>
      <c r="F433" s="341">
        <f t="shared" si="47"/>
        <v>1619</v>
      </c>
      <c r="G433" s="341">
        <f t="shared" si="47"/>
        <v>1624</v>
      </c>
      <c r="H433" s="341">
        <f t="shared" si="47"/>
        <v>701</v>
      </c>
      <c r="I433" s="341">
        <f t="shared" si="47"/>
        <v>489</v>
      </c>
      <c r="J433" s="341">
        <f t="shared" si="47"/>
        <v>0</v>
      </c>
      <c r="K433" s="341">
        <f t="shared" si="47"/>
        <v>0</v>
      </c>
      <c r="L433" s="341">
        <f>SUM(J433,H433,F433,D433)</f>
        <v>2320</v>
      </c>
      <c r="M433" s="341">
        <f>SUM(K433,I433,G433,E433)</f>
        <v>2113</v>
      </c>
      <c r="N433" s="341">
        <f>SUM(L433:M433)</f>
        <v>4433</v>
      </c>
      <c r="O433" s="328"/>
    </row>
    <row r="434" spans="1:15" s="160" customFormat="1" ht="15.75" customHeight="1" x14ac:dyDescent="0.25">
      <c r="A434" s="328"/>
      <c r="B434" s="328"/>
      <c r="C434" s="328"/>
      <c r="D434" s="420">
        <f>SUM(D433:E433)</f>
        <v>0</v>
      </c>
      <c r="E434" s="418"/>
      <c r="F434" s="420">
        <f>SUM(F433:G433)</f>
        <v>3243</v>
      </c>
      <c r="G434" s="418"/>
      <c r="H434" s="420">
        <f>SUM(H433:I433)</f>
        <v>1190</v>
      </c>
      <c r="I434" s="418"/>
      <c r="J434" s="420">
        <f>SUM(J433:K433)</f>
        <v>0</v>
      </c>
      <c r="K434" s="418"/>
      <c r="L434" s="420">
        <f>SUM(L433:M433)</f>
        <v>4433</v>
      </c>
      <c r="M434" s="418"/>
      <c r="N434" s="328"/>
      <c r="O434" s="328"/>
    </row>
  </sheetData>
  <mergeCells count="24">
    <mergeCell ref="D434:E434"/>
    <mergeCell ref="F434:G434"/>
    <mergeCell ref="H434:I434"/>
    <mergeCell ref="J434:K434"/>
    <mergeCell ref="L434:M434"/>
    <mergeCell ref="C83:C84"/>
    <mergeCell ref="D83:E83"/>
    <mergeCell ref="F83:G83"/>
    <mergeCell ref="H83:I83"/>
    <mergeCell ref="J83:K83"/>
    <mergeCell ref="M78:N78"/>
    <mergeCell ref="L83:N83"/>
    <mergeCell ref="G10:H10"/>
    <mergeCell ref="I10:J10"/>
    <mergeCell ref="K10:L10"/>
    <mergeCell ref="M10:O10"/>
    <mergeCell ref="D82:K82"/>
    <mergeCell ref="F7:L7"/>
    <mergeCell ref="E9:L9"/>
    <mergeCell ref="E10:F10"/>
    <mergeCell ref="E78:F78"/>
    <mergeCell ref="G78:H78"/>
    <mergeCell ref="I78:J78"/>
    <mergeCell ref="K78:L78"/>
  </mergeCells>
  <pageMargins left="0.7" right="0.7" top="0.75" bottom="0.75" header="0.3" footer="0.3"/>
  <pageSetup paperSize="9" orientation="portrait" r:id="rId1"/>
  <ignoredErrors>
    <ignoredError sqref="D259:K259 G57:H57" formulaRange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6:W458"/>
  <sheetViews>
    <sheetView zoomScale="90" zoomScaleNormal="90" workbookViewId="0">
      <selection activeCell="T253" sqref="T253"/>
    </sheetView>
  </sheetViews>
  <sheetFormatPr baseColWidth="10" defaultRowHeight="15" outlineLevelRow="1" x14ac:dyDescent="0.25"/>
  <cols>
    <col min="1" max="1" width="5.7109375" style="5" customWidth="1"/>
    <col min="2" max="2" width="36.140625" style="5" customWidth="1"/>
    <col min="3" max="3" width="11.42578125" style="5"/>
    <col min="4" max="14" width="7.140625" style="5" customWidth="1"/>
    <col min="15" max="17" width="7.140625" style="26" customWidth="1"/>
    <col min="18" max="18" width="9.140625" style="5" customWidth="1"/>
    <col min="19" max="16384" width="11.42578125" style="5"/>
  </cols>
  <sheetData>
    <row r="6" spans="2:17" x14ac:dyDescent="0.25">
      <c r="D6" s="437" t="s">
        <v>34</v>
      </c>
      <c r="E6" s="438"/>
      <c r="F6" s="438"/>
      <c r="G6" s="438"/>
      <c r="H6" s="438"/>
      <c r="I6" s="438"/>
      <c r="J6" s="438"/>
      <c r="K6" s="438"/>
      <c r="L6" s="438"/>
      <c r="M6" s="439"/>
      <c r="Q6" s="27"/>
    </row>
    <row r="7" spans="2:17" x14ac:dyDescent="0.25">
      <c r="D7" s="437" t="s">
        <v>76</v>
      </c>
      <c r="E7" s="439"/>
      <c r="F7" s="437" t="s">
        <v>77</v>
      </c>
      <c r="G7" s="439"/>
      <c r="H7" s="437" t="s">
        <v>78</v>
      </c>
      <c r="I7" s="439"/>
      <c r="J7" s="437" t="s">
        <v>79</v>
      </c>
      <c r="K7" s="439"/>
      <c r="L7" s="437" t="s">
        <v>0</v>
      </c>
      <c r="M7" s="439"/>
      <c r="N7" s="437" t="s">
        <v>1</v>
      </c>
      <c r="O7" s="439"/>
      <c r="Q7" s="27"/>
    </row>
    <row r="8" spans="2:17" ht="15.75" x14ac:dyDescent="0.25">
      <c r="B8" s="280" t="s">
        <v>80</v>
      </c>
      <c r="C8" s="280" t="s">
        <v>81</v>
      </c>
      <c r="D8" s="280" t="s">
        <v>2</v>
      </c>
      <c r="E8" s="280" t="s">
        <v>3</v>
      </c>
      <c r="F8" s="280" t="s">
        <v>2</v>
      </c>
      <c r="G8" s="280" t="s">
        <v>3</v>
      </c>
      <c r="H8" s="280" t="s">
        <v>2</v>
      </c>
      <c r="I8" s="280" t="s">
        <v>3</v>
      </c>
      <c r="J8" s="280" t="s">
        <v>2</v>
      </c>
      <c r="K8" s="280" t="s">
        <v>3</v>
      </c>
      <c r="L8" s="280" t="s">
        <v>2</v>
      </c>
      <c r="M8" s="280" t="s">
        <v>3</v>
      </c>
      <c r="N8" s="280" t="s">
        <v>2</v>
      </c>
      <c r="O8" s="280" t="s">
        <v>3</v>
      </c>
      <c r="P8" s="280" t="s">
        <v>7</v>
      </c>
      <c r="Q8" s="281" t="s">
        <v>82</v>
      </c>
    </row>
    <row r="9" spans="2:17" ht="15.75" x14ac:dyDescent="0.25">
      <c r="B9" s="28" t="s">
        <v>14</v>
      </c>
      <c r="C9" s="29">
        <v>6</v>
      </c>
      <c r="D9" s="29">
        <f>SUM(D10:D15)</f>
        <v>0</v>
      </c>
      <c r="E9" s="29">
        <f t="shared" ref="E9:M9" si="0">SUM(E10:E15)</f>
        <v>0</v>
      </c>
      <c r="F9" s="29">
        <f t="shared" si="0"/>
        <v>6</v>
      </c>
      <c r="G9" s="29">
        <f t="shared" si="0"/>
        <v>3</v>
      </c>
      <c r="H9" s="29">
        <f t="shared" si="0"/>
        <v>16</v>
      </c>
      <c r="I9" s="29">
        <f t="shared" si="0"/>
        <v>11</v>
      </c>
      <c r="J9" s="29">
        <f t="shared" si="0"/>
        <v>12</v>
      </c>
      <c r="K9" s="29">
        <f t="shared" si="0"/>
        <v>3</v>
      </c>
      <c r="L9" s="29">
        <f t="shared" si="0"/>
        <v>0</v>
      </c>
      <c r="M9" s="29">
        <f t="shared" si="0"/>
        <v>0</v>
      </c>
      <c r="N9" s="30">
        <f>SUM(L9,J9,H9,F9,D9)</f>
        <v>34</v>
      </c>
      <c r="O9" s="30">
        <f>SUM(M9,K9,I9,G9,E9)</f>
        <v>17</v>
      </c>
      <c r="P9" s="30">
        <f>SUM(N9:O9)</f>
        <v>51</v>
      </c>
      <c r="Q9" s="31">
        <f>P9/$P$108*100</f>
        <v>8.514190317195327</v>
      </c>
    </row>
    <row r="10" spans="2:17" ht="15" hidden="1" customHeight="1" outlineLevel="1" x14ac:dyDescent="0.25">
      <c r="B10" s="32" t="s">
        <v>83</v>
      </c>
      <c r="C10" s="32" t="s">
        <v>21</v>
      </c>
      <c r="D10" s="3"/>
      <c r="E10" s="3"/>
      <c r="F10" s="3">
        <v>5</v>
      </c>
      <c r="G10" s="3">
        <v>2</v>
      </c>
      <c r="H10" s="3">
        <v>11</v>
      </c>
      <c r="I10" s="3">
        <v>7</v>
      </c>
      <c r="J10" s="3">
        <v>5</v>
      </c>
      <c r="K10" s="3">
        <v>3</v>
      </c>
      <c r="L10" s="3"/>
      <c r="M10" s="3"/>
      <c r="N10" s="34">
        <f t="shared" ref="N10:O55" si="1">SUM(L10,J10,H10,F10,D10)</f>
        <v>21</v>
      </c>
      <c r="O10" s="34">
        <f t="shared" si="1"/>
        <v>12</v>
      </c>
      <c r="P10" s="34">
        <f t="shared" ref="P10:P27" si="2">SUM(N10:O10)</f>
        <v>33</v>
      </c>
      <c r="Q10" s="31">
        <f t="shared" ref="Q10:Q73" si="3">P10/$P$108*100</f>
        <v>5.5091819699499167</v>
      </c>
    </row>
    <row r="11" spans="2:17" ht="15" hidden="1" customHeight="1" outlineLevel="1" x14ac:dyDescent="0.25">
      <c r="B11" s="32" t="s">
        <v>83</v>
      </c>
      <c r="C11" s="32" t="s">
        <v>114</v>
      </c>
      <c r="D11" s="3"/>
      <c r="E11" s="3"/>
      <c r="F11" s="3"/>
      <c r="G11" s="3"/>
      <c r="H11" s="3"/>
      <c r="I11" s="3"/>
      <c r="J11" s="3">
        <v>1</v>
      </c>
      <c r="K11" s="3"/>
      <c r="L11" s="3"/>
      <c r="M11" s="3"/>
      <c r="N11" s="34">
        <f t="shared" si="1"/>
        <v>1</v>
      </c>
      <c r="O11" s="34">
        <f t="shared" si="1"/>
        <v>0</v>
      </c>
      <c r="P11" s="34">
        <f t="shared" si="2"/>
        <v>1</v>
      </c>
      <c r="Q11" s="31">
        <f t="shared" si="3"/>
        <v>0.1669449081803005</v>
      </c>
    </row>
    <row r="12" spans="2:17" ht="15" hidden="1" customHeight="1" outlineLevel="1" x14ac:dyDescent="0.25">
      <c r="B12" s="32" t="s">
        <v>83</v>
      </c>
      <c r="C12" s="32" t="s">
        <v>262</v>
      </c>
      <c r="D12" s="3"/>
      <c r="E12" s="3"/>
      <c r="F12" s="3"/>
      <c r="G12" s="3"/>
      <c r="H12" s="3"/>
      <c r="I12" s="3">
        <v>1</v>
      </c>
      <c r="J12" s="3">
        <v>1</v>
      </c>
      <c r="K12" s="3"/>
      <c r="L12" s="3"/>
      <c r="M12" s="3"/>
      <c r="N12" s="34">
        <f t="shared" si="1"/>
        <v>1</v>
      </c>
      <c r="O12" s="34">
        <f t="shared" si="1"/>
        <v>1</v>
      </c>
      <c r="P12" s="34">
        <f t="shared" si="2"/>
        <v>2</v>
      </c>
      <c r="Q12" s="31">
        <f t="shared" si="3"/>
        <v>0.333889816360601</v>
      </c>
    </row>
    <row r="13" spans="2:17" ht="15" hidden="1" customHeight="1" outlineLevel="1" x14ac:dyDescent="0.25">
      <c r="B13" s="32" t="s">
        <v>83</v>
      </c>
      <c r="C13" s="32" t="s">
        <v>22</v>
      </c>
      <c r="D13" s="3"/>
      <c r="E13" s="3"/>
      <c r="F13" s="3"/>
      <c r="G13" s="3"/>
      <c r="H13" s="3">
        <v>2</v>
      </c>
      <c r="I13" s="3">
        <v>1</v>
      </c>
      <c r="J13" s="3">
        <v>3</v>
      </c>
      <c r="K13" s="3"/>
      <c r="L13" s="3"/>
      <c r="M13" s="3"/>
      <c r="N13" s="34">
        <f t="shared" si="1"/>
        <v>5</v>
      </c>
      <c r="O13" s="34">
        <f t="shared" si="1"/>
        <v>1</v>
      </c>
      <c r="P13" s="34">
        <f t="shared" si="2"/>
        <v>6</v>
      </c>
      <c r="Q13" s="31">
        <f t="shared" si="3"/>
        <v>1.001669449081803</v>
      </c>
    </row>
    <row r="14" spans="2:17" ht="15" hidden="1" customHeight="1" outlineLevel="1" x14ac:dyDescent="0.25">
      <c r="B14" s="32" t="s">
        <v>83</v>
      </c>
      <c r="C14" s="32" t="s">
        <v>12</v>
      </c>
      <c r="D14" s="3"/>
      <c r="E14" s="3"/>
      <c r="F14" s="3">
        <v>1</v>
      </c>
      <c r="G14" s="3">
        <v>1</v>
      </c>
      <c r="H14" s="3">
        <v>2</v>
      </c>
      <c r="I14" s="3">
        <v>2</v>
      </c>
      <c r="J14" s="3">
        <v>2</v>
      </c>
      <c r="K14" s="3"/>
      <c r="L14" s="3"/>
      <c r="M14" s="3"/>
      <c r="N14" s="34">
        <f t="shared" si="1"/>
        <v>5</v>
      </c>
      <c r="O14" s="34">
        <f t="shared" si="1"/>
        <v>3</v>
      </c>
      <c r="P14" s="34">
        <f t="shared" si="2"/>
        <v>8</v>
      </c>
      <c r="Q14" s="31">
        <f t="shared" si="3"/>
        <v>1.335559265442404</v>
      </c>
    </row>
    <row r="15" spans="2:17" ht="15" hidden="1" customHeight="1" outlineLevel="1" x14ac:dyDescent="0.25">
      <c r="B15" s="32" t="s">
        <v>83</v>
      </c>
      <c r="C15" s="32" t="s">
        <v>279</v>
      </c>
      <c r="D15" s="3"/>
      <c r="E15" s="3"/>
      <c r="F15" s="3"/>
      <c r="G15" s="3"/>
      <c r="H15" s="3">
        <v>1</v>
      </c>
      <c r="I15" s="3"/>
      <c r="J15" s="3"/>
      <c r="K15" s="3"/>
      <c r="L15" s="3"/>
      <c r="M15" s="3"/>
      <c r="N15" s="34">
        <f t="shared" si="1"/>
        <v>1</v>
      </c>
      <c r="O15" s="34">
        <f t="shared" si="1"/>
        <v>0</v>
      </c>
      <c r="P15" s="34">
        <f t="shared" si="2"/>
        <v>1</v>
      </c>
      <c r="Q15" s="31">
        <f t="shared" si="3"/>
        <v>0.1669449081803005</v>
      </c>
    </row>
    <row r="16" spans="2:17" ht="14.25" customHeight="1" collapsed="1" x14ac:dyDescent="0.25">
      <c r="B16" s="36" t="s">
        <v>68</v>
      </c>
      <c r="C16" s="29">
        <v>1</v>
      </c>
      <c r="D16" s="29">
        <f>SUM(D17:D21)</f>
        <v>0</v>
      </c>
      <c r="E16" s="29">
        <f t="shared" ref="E16:M17" si="4">SUM(E17:E21)</f>
        <v>0</v>
      </c>
      <c r="F16" s="29">
        <f t="shared" si="4"/>
        <v>7</v>
      </c>
      <c r="G16" s="29">
        <f t="shared" si="4"/>
        <v>5</v>
      </c>
      <c r="H16" s="29">
        <f t="shared" si="4"/>
        <v>2</v>
      </c>
      <c r="I16" s="29">
        <f t="shared" si="4"/>
        <v>3</v>
      </c>
      <c r="J16" s="29">
        <f t="shared" si="4"/>
        <v>12</v>
      </c>
      <c r="K16" s="29">
        <f>SUM(K17:K21)</f>
        <v>7</v>
      </c>
      <c r="L16" s="29">
        <f t="shared" si="4"/>
        <v>7</v>
      </c>
      <c r="M16" s="29">
        <f t="shared" si="4"/>
        <v>4</v>
      </c>
      <c r="N16" s="30">
        <f t="shared" si="1"/>
        <v>28</v>
      </c>
      <c r="O16" s="30">
        <f t="shared" si="1"/>
        <v>19</v>
      </c>
      <c r="P16" s="30">
        <f t="shared" si="2"/>
        <v>47</v>
      </c>
      <c r="Q16" s="31">
        <f t="shared" si="3"/>
        <v>7.8464106844741242</v>
      </c>
    </row>
    <row r="17" spans="2:17" ht="14.25" hidden="1" customHeight="1" outlineLevel="1" x14ac:dyDescent="0.25">
      <c r="B17" s="37" t="s">
        <v>84</v>
      </c>
      <c r="C17" s="33" t="s">
        <v>21</v>
      </c>
      <c r="D17" s="3">
        <f>SUM(D18:D22)</f>
        <v>0</v>
      </c>
      <c r="E17" s="3">
        <f t="shared" si="4"/>
        <v>0</v>
      </c>
      <c r="F17" s="3">
        <v>7</v>
      </c>
      <c r="G17" s="3">
        <v>5</v>
      </c>
      <c r="H17" s="3">
        <v>2</v>
      </c>
      <c r="I17" s="3">
        <v>3</v>
      </c>
      <c r="J17" s="3">
        <v>12</v>
      </c>
      <c r="K17" s="3">
        <v>7</v>
      </c>
      <c r="L17" s="3">
        <v>7</v>
      </c>
      <c r="M17" s="3">
        <v>4</v>
      </c>
      <c r="N17" s="34">
        <f t="shared" si="1"/>
        <v>28</v>
      </c>
      <c r="O17" s="34">
        <f t="shared" si="1"/>
        <v>19</v>
      </c>
      <c r="P17" s="34">
        <f t="shared" si="2"/>
        <v>47</v>
      </c>
      <c r="Q17" s="31">
        <f t="shared" si="3"/>
        <v>7.8464106844741242</v>
      </c>
    </row>
    <row r="18" spans="2:17" ht="14.25" hidden="1" customHeight="1" outlineLevel="1" x14ac:dyDescent="0.25">
      <c r="B18" s="37" t="s">
        <v>84</v>
      </c>
      <c r="C18" s="33"/>
      <c r="D18" s="3"/>
      <c r="E18" s="3"/>
      <c r="F18" s="3"/>
      <c r="G18" s="3"/>
      <c r="H18" s="3"/>
      <c r="I18" s="3"/>
      <c r="J18" s="3"/>
      <c r="K18" s="3"/>
      <c r="L18" s="3"/>
      <c r="M18" s="3"/>
      <c r="N18" s="34">
        <f t="shared" si="1"/>
        <v>0</v>
      </c>
      <c r="O18" s="34">
        <f t="shared" si="1"/>
        <v>0</v>
      </c>
      <c r="P18" s="34">
        <f t="shared" si="2"/>
        <v>0</v>
      </c>
      <c r="Q18" s="31">
        <f t="shared" si="3"/>
        <v>0</v>
      </c>
    </row>
    <row r="19" spans="2:17" ht="14.25" hidden="1" customHeight="1" outlineLevel="1" x14ac:dyDescent="0.25">
      <c r="B19" s="37" t="s">
        <v>84</v>
      </c>
      <c r="C19" s="33"/>
      <c r="D19" s="3"/>
      <c r="E19" s="3"/>
      <c r="F19" s="3"/>
      <c r="G19" s="3"/>
      <c r="H19" s="3"/>
      <c r="I19" s="3"/>
      <c r="J19" s="3"/>
      <c r="K19" s="3"/>
      <c r="L19" s="3"/>
      <c r="M19" s="3"/>
      <c r="N19" s="34">
        <f t="shared" si="1"/>
        <v>0</v>
      </c>
      <c r="O19" s="34">
        <f t="shared" si="1"/>
        <v>0</v>
      </c>
      <c r="P19" s="34">
        <f t="shared" si="2"/>
        <v>0</v>
      </c>
      <c r="Q19" s="31">
        <f t="shared" si="3"/>
        <v>0</v>
      </c>
    </row>
    <row r="20" spans="2:17" ht="14.25" hidden="1" customHeight="1" outlineLevel="1" x14ac:dyDescent="0.25">
      <c r="B20" s="37" t="s">
        <v>84</v>
      </c>
      <c r="C20" s="33"/>
      <c r="D20" s="3"/>
      <c r="E20" s="3"/>
      <c r="F20" s="3"/>
      <c r="G20" s="3"/>
      <c r="H20" s="3"/>
      <c r="I20" s="3"/>
      <c r="J20" s="3"/>
      <c r="K20" s="3"/>
      <c r="L20" s="3"/>
      <c r="M20" s="3"/>
      <c r="N20" s="34">
        <f t="shared" si="1"/>
        <v>0</v>
      </c>
      <c r="O20" s="34">
        <f t="shared" si="1"/>
        <v>0</v>
      </c>
      <c r="P20" s="34">
        <f t="shared" si="2"/>
        <v>0</v>
      </c>
      <c r="Q20" s="31">
        <f t="shared" si="3"/>
        <v>0</v>
      </c>
    </row>
    <row r="21" spans="2:17" ht="15.75" hidden="1" outlineLevel="1" x14ac:dyDescent="0.25">
      <c r="B21" s="37" t="s">
        <v>84</v>
      </c>
      <c r="C21" s="33"/>
      <c r="D21" s="3"/>
      <c r="E21" s="3"/>
      <c r="F21" s="3"/>
      <c r="G21" s="3"/>
      <c r="H21" s="3"/>
      <c r="I21" s="3"/>
      <c r="J21" s="3"/>
      <c r="K21" s="3"/>
      <c r="L21" s="3"/>
      <c r="M21" s="3"/>
      <c r="N21" s="34">
        <f t="shared" si="1"/>
        <v>0</v>
      </c>
      <c r="O21" s="34">
        <f t="shared" si="1"/>
        <v>0</v>
      </c>
      <c r="P21" s="34">
        <f t="shared" si="2"/>
        <v>0</v>
      </c>
      <c r="Q21" s="31">
        <f t="shared" si="3"/>
        <v>0</v>
      </c>
    </row>
    <row r="22" spans="2:17" ht="15.75" collapsed="1" x14ac:dyDescent="0.25">
      <c r="B22" s="36" t="s">
        <v>85</v>
      </c>
      <c r="C22" s="29">
        <v>3</v>
      </c>
      <c r="D22" s="29">
        <f>SUM(D23:D26)</f>
        <v>0</v>
      </c>
      <c r="E22" s="29">
        <f t="shared" ref="E22:L22" si="5">SUM(E23:E26)</f>
        <v>0</v>
      </c>
      <c r="F22" s="29">
        <f t="shared" si="5"/>
        <v>1</v>
      </c>
      <c r="G22" s="29">
        <f t="shared" si="5"/>
        <v>3</v>
      </c>
      <c r="H22" s="29">
        <f t="shared" si="5"/>
        <v>5</v>
      </c>
      <c r="I22" s="29">
        <f t="shared" si="5"/>
        <v>2</v>
      </c>
      <c r="J22" s="29">
        <f t="shared" si="5"/>
        <v>3</v>
      </c>
      <c r="K22" s="29">
        <f>SUM(K23:K26)</f>
        <v>0</v>
      </c>
      <c r="L22" s="29">
        <f t="shared" si="5"/>
        <v>0</v>
      </c>
      <c r="M22" s="29">
        <f>SUM(M23:M26)</f>
        <v>0</v>
      </c>
      <c r="N22" s="30">
        <f t="shared" si="1"/>
        <v>9</v>
      </c>
      <c r="O22" s="30">
        <f t="shared" si="1"/>
        <v>5</v>
      </c>
      <c r="P22" s="30">
        <f t="shared" si="2"/>
        <v>14</v>
      </c>
      <c r="Q22" s="31">
        <f t="shared" si="3"/>
        <v>2.337228714524207</v>
      </c>
    </row>
    <row r="23" spans="2:17" ht="15" hidden="1" customHeight="1" outlineLevel="1" x14ac:dyDescent="0.25">
      <c r="B23" s="37" t="s">
        <v>86</v>
      </c>
      <c r="C23" s="33" t="s">
        <v>21</v>
      </c>
      <c r="D23" s="3"/>
      <c r="E23" s="3"/>
      <c r="F23" s="3">
        <v>1</v>
      </c>
      <c r="G23" s="3">
        <v>2</v>
      </c>
      <c r="H23" s="3">
        <v>5</v>
      </c>
      <c r="I23" s="3">
        <v>1</v>
      </c>
      <c r="J23" s="3">
        <v>3</v>
      </c>
      <c r="K23" s="3"/>
      <c r="L23" s="3"/>
      <c r="M23" s="3"/>
      <c r="N23" s="34">
        <f t="shared" si="1"/>
        <v>9</v>
      </c>
      <c r="O23" s="34">
        <f t="shared" si="1"/>
        <v>3</v>
      </c>
      <c r="P23" s="34">
        <f t="shared" si="2"/>
        <v>12</v>
      </c>
      <c r="Q23" s="31">
        <f t="shared" si="3"/>
        <v>2.003338898163606</v>
      </c>
    </row>
    <row r="24" spans="2:17" ht="15" hidden="1" customHeight="1" outlineLevel="1" x14ac:dyDescent="0.25">
      <c r="B24" s="37" t="s">
        <v>86</v>
      </c>
      <c r="C24" s="33" t="s">
        <v>12</v>
      </c>
      <c r="D24" s="3"/>
      <c r="E24" s="3"/>
      <c r="F24" s="3"/>
      <c r="G24" s="3"/>
      <c r="H24" s="3"/>
      <c r="I24" s="3">
        <v>1</v>
      </c>
      <c r="J24" s="3"/>
      <c r="K24" s="3"/>
      <c r="L24" s="3"/>
      <c r="M24" s="3"/>
      <c r="N24" s="34">
        <f t="shared" si="1"/>
        <v>0</v>
      </c>
      <c r="O24" s="34">
        <f t="shared" si="1"/>
        <v>1</v>
      </c>
      <c r="P24" s="34">
        <f t="shared" si="2"/>
        <v>1</v>
      </c>
      <c r="Q24" s="31">
        <f t="shared" si="3"/>
        <v>0.1669449081803005</v>
      </c>
    </row>
    <row r="25" spans="2:17" ht="15" hidden="1" customHeight="1" outlineLevel="1" x14ac:dyDescent="0.25">
      <c r="B25" s="37" t="s">
        <v>86</v>
      </c>
      <c r="C25" s="33" t="s">
        <v>257</v>
      </c>
      <c r="D25" s="3"/>
      <c r="E25" s="3"/>
      <c r="F25" s="3"/>
      <c r="G25" s="3">
        <v>1</v>
      </c>
      <c r="H25" s="3"/>
      <c r="I25" s="3"/>
      <c r="J25" s="3"/>
      <c r="K25" s="3"/>
      <c r="L25" s="3"/>
      <c r="M25" s="3"/>
      <c r="N25" s="34">
        <f t="shared" si="1"/>
        <v>0</v>
      </c>
      <c r="O25" s="34">
        <f t="shared" si="1"/>
        <v>1</v>
      </c>
      <c r="P25" s="34">
        <f t="shared" si="2"/>
        <v>1</v>
      </c>
      <c r="Q25" s="31">
        <f t="shared" si="3"/>
        <v>0.1669449081803005</v>
      </c>
    </row>
    <row r="26" spans="2:17" ht="15.75" hidden="1" outlineLevel="1" x14ac:dyDescent="0.25">
      <c r="B26" s="37" t="s">
        <v>86</v>
      </c>
      <c r="C26" s="33"/>
      <c r="D26" s="3"/>
      <c r="E26" s="3"/>
      <c r="F26" s="3"/>
      <c r="G26" s="3"/>
      <c r="H26" s="3"/>
      <c r="I26" s="3"/>
      <c r="J26" s="3"/>
      <c r="K26" s="3"/>
      <c r="L26" s="3"/>
      <c r="M26" s="3"/>
      <c r="N26" s="34">
        <f t="shared" si="1"/>
        <v>0</v>
      </c>
      <c r="O26" s="34">
        <f t="shared" si="1"/>
        <v>0</v>
      </c>
      <c r="P26" s="34">
        <f t="shared" si="2"/>
        <v>0</v>
      </c>
      <c r="Q26" s="31">
        <f t="shared" si="3"/>
        <v>0</v>
      </c>
    </row>
    <row r="27" spans="2:17" ht="15" customHeight="1" collapsed="1" x14ac:dyDescent="0.25">
      <c r="B27" s="38" t="s">
        <v>87</v>
      </c>
      <c r="C27" s="39"/>
      <c r="D27" s="29">
        <f>SUM(D28:D31)</f>
        <v>0</v>
      </c>
      <c r="E27" s="29">
        <f t="shared" ref="E27:M27" si="6">SUM(E28:E31)</f>
        <v>0</v>
      </c>
      <c r="F27" s="29">
        <f t="shared" si="6"/>
        <v>0</v>
      </c>
      <c r="G27" s="29">
        <f t="shared" si="6"/>
        <v>0</v>
      </c>
      <c r="H27" s="29">
        <f t="shared" si="6"/>
        <v>0</v>
      </c>
      <c r="I27" s="29">
        <f t="shared" si="6"/>
        <v>0</v>
      </c>
      <c r="J27" s="29">
        <f t="shared" si="6"/>
        <v>0</v>
      </c>
      <c r="K27" s="29">
        <f t="shared" si="6"/>
        <v>0</v>
      </c>
      <c r="L27" s="29">
        <f t="shared" si="6"/>
        <v>0</v>
      </c>
      <c r="M27" s="29">
        <f t="shared" si="6"/>
        <v>0</v>
      </c>
      <c r="N27" s="30">
        <f>SUM(L27,J27,H27,F27,D27)</f>
        <v>0</v>
      </c>
      <c r="O27" s="30">
        <f t="shared" si="1"/>
        <v>0</v>
      </c>
      <c r="P27" s="30">
        <f t="shared" si="2"/>
        <v>0</v>
      </c>
      <c r="Q27" s="31">
        <f t="shared" si="3"/>
        <v>0</v>
      </c>
    </row>
    <row r="28" spans="2:17" ht="15" hidden="1" customHeight="1" outlineLevel="1" x14ac:dyDescent="0.25">
      <c r="B28" s="37" t="s">
        <v>88</v>
      </c>
      <c r="C28" s="33"/>
      <c r="D28" s="3"/>
      <c r="E28" s="3"/>
      <c r="F28" s="3"/>
      <c r="G28" s="3"/>
      <c r="H28" s="3"/>
      <c r="I28" s="3"/>
      <c r="J28" s="3"/>
      <c r="K28" s="3"/>
      <c r="L28" s="3"/>
      <c r="M28" s="3"/>
      <c r="N28" s="34">
        <f t="shared" si="1"/>
        <v>0</v>
      </c>
      <c r="O28" s="34">
        <f t="shared" si="1"/>
        <v>0</v>
      </c>
      <c r="P28" s="34">
        <f t="shared" ref="P28:P31" si="7">SUM(N28:O28)</f>
        <v>0</v>
      </c>
      <c r="Q28" s="31">
        <f t="shared" si="3"/>
        <v>0</v>
      </c>
    </row>
    <row r="29" spans="2:17" ht="15" hidden="1" customHeight="1" outlineLevel="1" x14ac:dyDescent="0.25">
      <c r="B29" s="37" t="s">
        <v>88</v>
      </c>
      <c r="C29" s="33"/>
      <c r="D29" s="3"/>
      <c r="E29" s="3"/>
      <c r="F29" s="3"/>
      <c r="G29" s="3"/>
      <c r="H29" s="3"/>
      <c r="I29" s="3"/>
      <c r="J29" s="3"/>
      <c r="K29" s="3"/>
      <c r="L29" s="3"/>
      <c r="M29" s="3"/>
      <c r="N29" s="34">
        <f t="shared" si="1"/>
        <v>0</v>
      </c>
      <c r="O29" s="34">
        <f t="shared" si="1"/>
        <v>0</v>
      </c>
      <c r="P29" s="34">
        <f t="shared" ref="P29:P30" si="8">SUM(N29:O29)</f>
        <v>0</v>
      </c>
      <c r="Q29" s="31">
        <f t="shared" si="3"/>
        <v>0</v>
      </c>
    </row>
    <row r="30" spans="2:17" ht="15" hidden="1" customHeight="1" outlineLevel="1" x14ac:dyDescent="0.25">
      <c r="B30" s="37" t="s">
        <v>88</v>
      </c>
      <c r="C30" s="33"/>
      <c r="D30" s="3"/>
      <c r="E30" s="3"/>
      <c r="F30" s="3"/>
      <c r="G30" s="3"/>
      <c r="H30" s="3"/>
      <c r="I30" s="3"/>
      <c r="J30" s="3"/>
      <c r="K30" s="3"/>
      <c r="L30" s="3"/>
      <c r="M30" s="3"/>
      <c r="N30" s="34">
        <f t="shared" si="1"/>
        <v>0</v>
      </c>
      <c r="O30" s="34">
        <f t="shared" si="1"/>
        <v>0</v>
      </c>
      <c r="P30" s="34">
        <f t="shared" si="8"/>
        <v>0</v>
      </c>
      <c r="Q30" s="31">
        <f t="shared" si="3"/>
        <v>0</v>
      </c>
    </row>
    <row r="31" spans="2:17" ht="15" hidden="1" customHeight="1" outlineLevel="1" x14ac:dyDescent="0.25">
      <c r="B31" s="37" t="s">
        <v>88</v>
      </c>
      <c r="C31" s="33"/>
      <c r="D31" s="3"/>
      <c r="E31" s="3"/>
      <c r="F31" s="3"/>
      <c r="G31" s="3"/>
      <c r="H31" s="3"/>
      <c r="I31" s="3"/>
      <c r="J31" s="3"/>
      <c r="K31" s="3"/>
      <c r="L31" s="3"/>
      <c r="M31" s="3"/>
      <c r="N31" s="34">
        <f t="shared" si="1"/>
        <v>0</v>
      </c>
      <c r="O31" s="34">
        <f t="shared" si="1"/>
        <v>0</v>
      </c>
      <c r="P31" s="34">
        <f t="shared" si="7"/>
        <v>0</v>
      </c>
      <c r="Q31" s="31">
        <f t="shared" si="3"/>
        <v>0</v>
      </c>
    </row>
    <row r="32" spans="2:17" ht="15" customHeight="1" collapsed="1" x14ac:dyDescent="0.25">
      <c r="B32" s="38" t="s">
        <v>280</v>
      </c>
      <c r="C32" s="39">
        <v>2</v>
      </c>
      <c r="D32" s="29">
        <f>SUM(D33:D35)</f>
        <v>0</v>
      </c>
      <c r="E32" s="29">
        <f t="shared" ref="E32:M32" si="9">SUM(E33:E35)</f>
        <v>0</v>
      </c>
      <c r="F32" s="29">
        <f t="shared" si="9"/>
        <v>1</v>
      </c>
      <c r="G32" s="29">
        <f t="shared" si="9"/>
        <v>6</v>
      </c>
      <c r="H32" s="29">
        <f t="shared" si="9"/>
        <v>0</v>
      </c>
      <c r="I32" s="29">
        <f t="shared" si="9"/>
        <v>4</v>
      </c>
      <c r="J32" s="29">
        <f t="shared" si="9"/>
        <v>0</v>
      </c>
      <c r="K32" s="29">
        <f t="shared" si="9"/>
        <v>17</v>
      </c>
      <c r="L32" s="29">
        <f t="shared" si="9"/>
        <v>0</v>
      </c>
      <c r="M32" s="29">
        <f t="shared" si="9"/>
        <v>0</v>
      </c>
      <c r="N32" s="30">
        <f t="shared" si="1"/>
        <v>1</v>
      </c>
      <c r="O32" s="30">
        <f t="shared" si="1"/>
        <v>27</v>
      </c>
      <c r="P32" s="30">
        <f t="shared" ref="P32:P41" si="10">SUM(N32:O32)</f>
        <v>28</v>
      </c>
      <c r="Q32" s="31">
        <f t="shared" si="3"/>
        <v>4.674457429048414</v>
      </c>
    </row>
    <row r="33" spans="2:17" ht="15" hidden="1" customHeight="1" outlineLevel="1" x14ac:dyDescent="0.25">
      <c r="B33" s="37" t="s">
        <v>281</v>
      </c>
      <c r="C33" s="33" t="s">
        <v>21</v>
      </c>
      <c r="D33" s="3">
        <v>0</v>
      </c>
      <c r="E33" s="3">
        <v>0</v>
      </c>
      <c r="F33" s="3">
        <v>1</v>
      </c>
      <c r="G33" s="3">
        <v>6</v>
      </c>
      <c r="H33" s="3">
        <v>0</v>
      </c>
      <c r="I33" s="3">
        <v>0</v>
      </c>
      <c r="J33" s="3">
        <v>0</v>
      </c>
      <c r="K33" s="3">
        <v>9</v>
      </c>
      <c r="L33" s="3">
        <v>0</v>
      </c>
      <c r="M33" s="3">
        <v>0</v>
      </c>
      <c r="N33" s="34">
        <f t="shared" si="1"/>
        <v>1</v>
      </c>
      <c r="O33" s="34">
        <f t="shared" si="1"/>
        <v>15</v>
      </c>
      <c r="P33" s="34">
        <f t="shared" si="10"/>
        <v>16</v>
      </c>
      <c r="Q33" s="31">
        <f t="shared" si="3"/>
        <v>2.671118530884808</v>
      </c>
    </row>
    <row r="34" spans="2:17" ht="15" hidden="1" customHeight="1" outlineLevel="1" x14ac:dyDescent="0.25">
      <c r="B34" s="37" t="s">
        <v>281</v>
      </c>
      <c r="C34" s="33" t="s">
        <v>22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4</v>
      </c>
      <c r="J34" s="3">
        <v>0</v>
      </c>
      <c r="K34" s="3">
        <v>8</v>
      </c>
      <c r="L34" s="3">
        <v>0</v>
      </c>
      <c r="M34" s="3">
        <v>0</v>
      </c>
      <c r="N34" s="34">
        <f t="shared" si="1"/>
        <v>0</v>
      </c>
      <c r="O34" s="34">
        <f t="shared" si="1"/>
        <v>12</v>
      </c>
      <c r="P34" s="34">
        <f t="shared" si="10"/>
        <v>12</v>
      </c>
      <c r="Q34" s="31">
        <f t="shared" si="3"/>
        <v>2.003338898163606</v>
      </c>
    </row>
    <row r="35" spans="2:17" ht="15" hidden="1" customHeight="1" outlineLevel="1" x14ac:dyDescent="0.25">
      <c r="B35" s="37" t="s">
        <v>281</v>
      </c>
      <c r="C35" s="33"/>
      <c r="D35" s="3"/>
      <c r="E35" s="3"/>
      <c r="F35" s="3"/>
      <c r="G35" s="3"/>
      <c r="H35" s="3"/>
      <c r="I35" s="3"/>
      <c r="J35" s="3"/>
      <c r="K35" s="3"/>
      <c r="L35" s="3"/>
      <c r="M35" s="3"/>
      <c r="N35" s="34">
        <f t="shared" si="1"/>
        <v>0</v>
      </c>
      <c r="O35" s="34">
        <f t="shared" si="1"/>
        <v>0</v>
      </c>
      <c r="P35" s="34">
        <f t="shared" si="10"/>
        <v>0</v>
      </c>
      <c r="Q35" s="31">
        <f t="shared" si="3"/>
        <v>0</v>
      </c>
    </row>
    <row r="36" spans="2:17" ht="15" customHeight="1" collapsed="1" x14ac:dyDescent="0.25">
      <c r="B36" s="38" t="s">
        <v>26</v>
      </c>
      <c r="C36" s="39">
        <v>4</v>
      </c>
      <c r="D36" s="29">
        <f>SUM(D37:D40)</f>
        <v>0</v>
      </c>
      <c r="E36" s="29">
        <f t="shared" ref="E36:M36" si="11">SUM(E37:E40)</f>
        <v>0</v>
      </c>
      <c r="F36" s="29">
        <f t="shared" si="11"/>
        <v>0</v>
      </c>
      <c r="G36" s="29">
        <f t="shared" si="11"/>
        <v>0</v>
      </c>
      <c r="H36" s="29">
        <f t="shared" si="11"/>
        <v>15</v>
      </c>
      <c r="I36" s="29">
        <f t="shared" si="11"/>
        <v>0</v>
      </c>
      <c r="J36" s="29">
        <f t="shared" si="11"/>
        <v>27</v>
      </c>
      <c r="K36" s="29">
        <f t="shared" si="11"/>
        <v>0</v>
      </c>
      <c r="L36" s="29">
        <f t="shared" si="11"/>
        <v>0</v>
      </c>
      <c r="M36" s="29">
        <f t="shared" si="11"/>
        <v>0</v>
      </c>
      <c r="N36" s="30">
        <f t="shared" si="1"/>
        <v>42</v>
      </c>
      <c r="O36" s="30">
        <f t="shared" si="1"/>
        <v>0</v>
      </c>
      <c r="P36" s="30">
        <f t="shared" si="10"/>
        <v>42</v>
      </c>
      <c r="Q36" s="31">
        <f t="shared" si="3"/>
        <v>7.0116861435726205</v>
      </c>
    </row>
    <row r="37" spans="2:17" ht="15" hidden="1" customHeight="1" outlineLevel="1" x14ac:dyDescent="0.25">
      <c r="B37" s="37" t="s">
        <v>89</v>
      </c>
      <c r="C37" s="33" t="s">
        <v>21</v>
      </c>
      <c r="D37" s="3">
        <v>0</v>
      </c>
      <c r="E37" s="3">
        <v>0</v>
      </c>
      <c r="F37" s="3">
        <v>0</v>
      </c>
      <c r="G37" s="3">
        <v>0</v>
      </c>
      <c r="H37" s="3">
        <v>11</v>
      </c>
      <c r="I37" s="3">
        <v>0</v>
      </c>
      <c r="J37" s="3">
        <v>26</v>
      </c>
      <c r="K37" s="3">
        <v>0</v>
      </c>
      <c r="L37" s="3">
        <v>0</v>
      </c>
      <c r="M37" s="3">
        <v>0</v>
      </c>
      <c r="N37" s="34">
        <f t="shared" si="1"/>
        <v>37</v>
      </c>
      <c r="O37" s="34">
        <f t="shared" si="1"/>
        <v>0</v>
      </c>
      <c r="P37" s="34">
        <f t="shared" si="10"/>
        <v>37</v>
      </c>
      <c r="Q37" s="31">
        <f t="shared" si="3"/>
        <v>6.1769616026711187</v>
      </c>
    </row>
    <row r="38" spans="2:17" ht="15" hidden="1" customHeight="1" outlineLevel="1" x14ac:dyDescent="0.25">
      <c r="B38" s="37" t="s">
        <v>89</v>
      </c>
      <c r="C38" s="33" t="s">
        <v>24</v>
      </c>
      <c r="D38" s="3">
        <v>0</v>
      </c>
      <c r="E38" s="3">
        <v>0</v>
      </c>
      <c r="F38" s="3">
        <v>0</v>
      </c>
      <c r="G38" s="3">
        <v>0</v>
      </c>
      <c r="H38" s="3">
        <v>2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4">
        <f t="shared" si="1"/>
        <v>2</v>
      </c>
      <c r="O38" s="34">
        <f t="shared" si="1"/>
        <v>0</v>
      </c>
      <c r="P38" s="34">
        <f t="shared" si="10"/>
        <v>2</v>
      </c>
      <c r="Q38" s="31">
        <f t="shared" si="3"/>
        <v>0.333889816360601</v>
      </c>
    </row>
    <row r="39" spans="2:17" ht="15" hidden="1" customHeight="1" outlineLevel="1" x14ac:dyDescent="0.25">
      <c r="B39" s="37" t="s">
        <v>89</v>
      </c>
      <c r="C39" s="33" t="s">
        <v>15</v>
      </c>
      <c r="D39" s="3">
        <v>0</v>
      </c>
      <c r="E39" s="3">
        <v>0</v>
      </c>
      <c r="F39" s="3">
        <v>0</v>
      </c>
      <c r="G39" s="3">
        <v>0</v>
      </c>
      <c r="H39" s="3">
        <v>1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4">
        <f t="shared" si="1"/>
        <v>1</v>
      </c>
      <c r="O39" s="34">
        <f t="shared" si="1"/>
        <v>0</v>
      </c>
      <c r="P39" s="34">
        <f t="shared" si="10"/>
        <v>1</v>
      </c>
      <c r="Q39" s="31">
        <f t="shared" si="3"/>
        <v>0.1669449081803005</v>
      </c>
    </row>
    <row r="40" spans="2:17" ht="15" hidden="1" customHeight="1" outlineLevel="1" x14ac:dyDescent="0.25">
      <c r="B40" s="37" t="s">
        <v>89</v>
      </c>
      <c r="C40" s="33" t="s">
        <v>18</v>
      </c>
      <c r="D40" s="3">
        <v>0</v>
      </c>
      <c r="E40" s="3">
        <v>0</v>
      </c>
      <c r="F40" s="3">
        <v>0</v>
      </c>
      <c r="G40" s="3">
        <v>0</v>
      </c>
      <c r="H40" s="3">
        <v>1</v>
      </c>
      <c r="I40" s="3">
        <v>0</v>
      </c>
      <c r="J40" s="3">
        <v>1</v>
      </c>
      <c r="K40" s="3">
        <v>0</v>
      </c>
      <c r="L40" s="3">
        <v>0</v>
      </c>
      <c r="M40" s="3">
        <v>0</v>
      </c>
      <c r="N40" s="34">
        <f t="shared" si="1"/>
        <v>2</v>
      </c>
      <c r="O40" s="34">
        <f t="shared" si="1"/>
        <v>0</v>
      </c>
      <c r="P40" s="34">
        <f t="shared" si="10"/>
        <v>2</v>
      </c>
      <c r="Q40" s="31">
        <f t="shared" si="3"/>
        <v>0.333889816360601</v>
      </c>
    </row>
    <row r="41" spans="2:17" ht="15" customHeight="1" collapsed="1" x14ac:dyDescent="0.25">
      <c r="B41" s="36" t="s">
        <v>90</v>
      </c>
      <c r="C41" s="29">
        <v>7</v>
      </c>
      <c r="D41" s="29">
        <f>SUM(D42:D48)</f>
        <v>0</v>
      </c>
      <c r="E41" s="29">
        <f t="shared" ref="E41:M41" si="12">SUM(E42:E48)</f>
        <v>0</v>
      </c>
      <c r="F41" s="29">
        <f t="shared" si="12"/>
        <v>0</v>
      </c>
      <c r="G41" s="29">
        <f t="shared" si="12"/>
        <v>26</v>
      </c>
      <c r="H41" s="29">
        <f t="shared" si="12"/>
        <v>0</v>
      </c>
      <c r="I41" s="29">
        <f t="shared" si="12"/>
        <v>26</v>
      </c>
      <c r="J41" s="29">
        <f t="shared" si="12"/>
        <v>0</v>
      </c>
      <c r="K41" s="29">
        <f t="shared" si="12"/>
        <v>0</v>
      </c>
      <c r="L41" s="29">
        <f t="shared" si="12"/>
        <v>0</v>
      </c>
      <c r="M41" s="29">
        <f t="shared" si="12"/>
        <v>0</v>
      </c>
      <c r="N41" s="30">
        <f t="shared" si="1"/>
        <v>0</v>
      </c>
      <c r="O41" s="30">
        <f t="shared" si="1"/>
        <v>52</v>
      </c>
      <c r="P41" s="30">
        <f t="shared" si="10"/>
        <v>52</v>
      </c>
      <c r="Q41" s="31">
        <f t="shared" si="3"/>
        <v>8.6811352253756269</v>
      </c>
    </row>
    <row r="42" spans="2:17" ht="15" hidden="1" customHeight="1" outlineLevel="1" x14ac:dyDescent="0.25">
      <c r="B42" s="278" t="s">
        <v>91</v>
      </c>
      <c r="C42" s="3" t="s">
        <v>21</v>
      </c>
      <c r="D42" s="3">
        <v>0</v>
      </c>
      <c r="E42" s="3">
        <v>0</v>
      </c>
      <c r="F42" s="3">
        <v>0</v>
      </c>
      <c r="G42" s="3">
        <v>19</v>
      </c>
      <c r="H42" s="3">
        <v>0</v>
      </c>
      <c r="I42" s="3">
        <v>23</v>
      </c>
      <c r="J42" s="3">
        <v>0</v>
      </c>
      <c r="K42" s="3">
        <v>0</v>
      </c>
      <c r="L42" s="3">
        <v>0</v>
      </c>
      <c r="M42" s="3">
        <v>0</v>
      </c>
      <c r="N42" s="34">
        <f t="shared" si="1"/>
        <v>0</v>
      </c>
      <c r="O42" s="34">
        <f t="shared" si="1"/>
        <v>42</v>
      </c>
      <c r="P42" s="34">
        <f t="shared" ref="P42:P50" si="13">SUM(N42:O42)</f>
        <v>42</v>
      </c>
      <c r="Q42" s="31">
        <f t="shared" si="3"/>
        <v>7.0116861435726205</v>
      </c>
    </row>
    <row r="43" spans="2:17" ht="15" hidden="1" customHeight="1" outlineLevel="1" x14ac:dyDescent="0.25">
      <c r="B43" s="278" t="s">
        <v>91</v>
      </c>
      <c r="C43" s="3" t="s">
        <v>24</v>
      </c>
      <c r="D43" s="3">
        <v>0</v>
      </c>
      <c r="E43" s="3">
        <v>0</v>
      </c>
      <c r="F43" s="3">
        <v>0</v>
      </c>
      <c r="G43" s="3">
        <v>1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4">
        <f t="shared" si="1"/>
        <v>0</v>
      </c>
      <c r="O43" s="34">
        <f t="shared" si="1"/>
        <v>1</v>
      </c>
      <c r="P43" s="34">
        <f t="shared" ref="P43:P48" si="14">SUM(N43:O43)</f>
        <v>1</v>
      </c>
      <c r="Q43" s="31">
        <f t="shared" si="3"/>
        <v>0.1669449081803005</v>
      </c>
    </row>
    <row r="44" spans="2:17" ht="15" hidden="1" customHeight="1" outlineLevel="1" x14ac:dyDescent="0.25">
      <c r="B44" s="278" t="s">
        <v>91</v>
      </c>
      <c r="C44" s="3" t="s">
        <v>257</v>
      </c>
      <c r="D44" s="3">
        <v>0</v>
      </c>
      <c r="E44" s="3">
        <v>0</v>
      </c>
      <c r="F44" s="3">
        <v>0</v>
      </c>
      <c r="G44" s="3">
        <v>1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4">
        <f t="shared" si="1"/>
        <v>0</v>
      </c>
      <c r="O44" s="34">
        <f t="shared" si="1"/>
        <v>1</v>
      </c>
      <c r="P44" s="34">
        <f t="shared" si="14"/>
        <v>1</v>
      </c>
      <c r="Q44" s="31">
        <f t="shared" si="3"/>
        <v>0.1669449081803005</v>
      </c>
    </row>
    <row r="45" spans="2:17" ht="15" hidden="1" customHeight="1" outlineLevel="1" x14ac:dyDescent="0.25">
      <c r="B45" s="278" t="s">
        <v>91</v>
      </c>
      <c r="C45" s="3" t="s">
        <v>31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1</v>
      </c>
      <c r="J45" s="3">
        <v>0</v>
      </c>
      <c r="K45" s="3">
        <v>0</v>
      </c>
      <c r="L45" s="3">
        <v>0</v>
      </c>
      <c r="M45" s="3">
        <v>0</v>
      </c>
      <c r="N45" s="34">
        <f t="shared" si="1"/>
        <v>0</v>
      </c>
      <c r="O45" s="34">
        <f t="shared" si="1"/>
        <v>1</v>
      </c>
      <c r="P45" s="34">
        <f t="shared" si="14"/>
        <v>1</v>
      </c>
      <c r="Q45" s="31">
        <f t="shared" si="3"/>
        <v>0.1669449081803005</v>
      </c>
    </row>
    <row r="46" spans="2:17" ht="15" hidden="1" customHeight="1" outlineLevel="1" x14ac:dyDescent="0.25">
      <c r="B46" s="278" t="s">
        <v>91</v>
      </c>
      <c r="C46" s="3" t="s">
        <v>22</v>
      </c>
      <c r="D46" s="3">
        <v>0</v>
      </c>
      <c r="E46" s="3">
        <v>0</v>
      </c>
      <c r="F46" s="3">
        <v>0</v>
      </c>
      <c r="G46" s="3">
        <v>2</v>
      </c>
      <c r="H46" s="3">
        <v>0</v>
      </c>
      <c r="I46" s="3">
        <v>2</v>
      </c>
      <c r="J46" s="3">
        <v>0</v>
      </c>
      <c r="K46" s="3">
        <v>0</v>
      </c>
      <c r="L46" s="3">
        <v>0</v>
      </c>
      <c r="M46" s="3">
        <v>0</v>
      </c>
      <c r="N46" s="34">
        <f t="shared" si="1"/>
        <v>0</v>
      </c>
      <c r="O46" s="34">
        <f t="shared" si="1"/>
        <v>4</v>
      </c>
      <c r="P46" s="34">
        <f t="shared" si="14"/>
        <v>4</v>
      </c>
      <c r="Q46" s="31">
        <f t="shared" si="3"/>
        <v>0.667779632721202</v>
      </c>
    </row>
    <row r="47" spans="2:17" ht="15" hidden="1" customHeight="1" outlineLevel="1" x14ac:dyDescent="0.25">
      <c r="B47" s="278" t="s">
        <v>91</v>
      </c>
      <c r="C47" s="3" t="s">
        <v>279</v>
      </c>
      <c r="D47" s="3">
        <v>0</v>
      </c>
      <c r="E47" s="3">
        <v>0</v>
      </c>
      <c r="F47" s="3">
        <v>0</v>
      </c>
      <c r="G47" s="3">
        <v>1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4">
        <f t="shared" si="1"/>
        <v>0</v>
      </c>
      <c r="O47" s="34">
        <f t="shared" si="1"/>
        <v>1</v>
      </c>
      <c r="P47" s="34">
        <f t="shared" si="14"/>
        <v>1</v>
      </c>
      <c r="Q47" s="31">
        <f t="shared" si="3"/>
        <v>0.1669449081803005</v>
      </c>
    </row>
    <row r="48" spans="2:17" ht="15" hidden="1" customHeight="1" outlineLevel="1" x14ac:dyDescent="0.25">
      <c r="B48" s="278" t="s">
        <v>91</v>
      </c>
      <c r="C48" s="3" t="s">
        <v>12</v>
      </c>
      <c r="D48" s="3">
        <v>0</v>
      </c>
      <c r="E48" s="3">
        <v>0</v>
      </c>
      <c r="F48" s="3">
        <v>0</v>
      </c>
      <c r="G48" s="3">
        <v>2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4">
        <f t="shared" si="1"/>
        <v>0</v>
      </c>
      <c r="O48" s="34">
        <f t="shared" si="1"/>
        <v>2</v>
      </c>
      <c r="P48" s="34">
        <f t="shared" si="14"/>
        <v>2</v>
      </c>
      <c r="Q48" s="31">
        <f t="shared" si="3"/>
        <v>0.333889816360601</v>
      </c>
    </row>
    <row r="49" spans="2:17" ht="15" customHeight="1" collapsed="1" x14ac:dyDescent="0.25">
      <c r="B49" s="36" t="s">
        <v>92</v>
      </c>
      <c r="C49" s="29">
        <v>8</v>
      </c>
      <c r="D49" s="29">
        <f>SUM(D50:D57)</f>
        <v>0</v>
      </c>
      <c r="E49" s="29">
        <f>SUM(E50:E57)</f>
        <v>0</v>
      </c>
      <c r="F49" s="29">
        <f t="shared" ref="F49:M49" si="15">SUM(F50:F57)</f>
        <v>0</v>
      </c>
      <c r="G49" s="29">
        <f t="shared" si="15"/>
        <v>0</v>
      </c>
      <c r="H49" s="29">
        <f t="shared" si="15"/>
        <v>69</v>
      </c>
      <c r="I49" s="29">
        <f t="shared" si="15"/>
        <v>0</v>
      </c>
      <c r="J49" s="29">
        <f t="shared" si="15"/>
        <v>0</v>
      </c>
      <c r="K49" s="29">
        <f t="shared" si="15"/>
        <v>0</v>
      </c>
      <c r="L49" s="29">
        <f t="shared" si="15"/>
        <v>0</v>
      </c>
      <c r="M49" s="29">
        <f t="shared" si="15"/>
        <v>0</v>
      </c>
      <c r="N49" s="30">
        <f t="shared" si="1"/>
        <v>69</v>
      </c>
      <c r="O49" s="30">
        <f t="shared" si="1"/>
        <v>0</v>
      </c>
      <c r="P49" s="30">
        <f t="shared" si="13"/>
        <v>69</v>
      </c>
      <c r="Q49" s="31">
        <f t="shared" si="3"/>
        <v>11.519198664440735</v>
      </c>
    </row>
    <row r="50" spans="2:17" ht="15" hidden="1" customHeight="1" outlineLevel="1" x14ac:dyDescent="0.25">
      <c r="B50" s="278" t="s">
        <v>93</v>
      </c>
      <c r="C50" s="3" t="s">
        <v>21</v>
      </c>
      <c r="D50" s="3">
        <v>0</v>
      </c>
      <c r="E50" s="3">
        <v>0</v>
      </c>
      <c r="F50" s="3">
        <v>0</v>
      </c>
      <c r="G50" s="3">
        <v>0</v>
      </c>
      <c r="H50" s="3">
        <v>50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4">
        <f t="shared" si="1"/>
        <v>50</v>
      </c>
      <c r="O50" s="34">
        <f t="shared" si="1"/>
        <v>0</v>
      </c>
      <c r="P50" s="34">
        <f t="shared" si="13"/>
        <v>50</v>
      </c>
      <c r="Q50" s="31">
        <f t="shared" si="3"/>
        <v>8.3472454090150254</v>
      </c>
    </row>
    <row r="51" spans="2:17" ht="15" hidden="1" customHeight="1" outlineLevel="1" x14ac:dyDescent="0.25">
      <c r="B51" s="278" t="s">
        <v>93</v>
      </c>
      <c r="C51" s="3" t="s">
        <v>24</v>
      </c>
      <c r="D51" s="3">
        <v>0</v>
      </c>
      <c r="E51" s="3">
        <v>0</v>
      </c>
      <c r="F51" s="3">
        <v>0</v>
      </c>
      <c r="G51" s="3">
        <v>0</v>
      </c>
      <c r="H51" s="3">
        <v>1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4">
        <f t="shared" si="1"/>
        <v>1</v>
      </c>
      <c r="O51" s="34">
        <f t="shared" si="1"/>
        <v>0</v>
      </c>
      <c r="P51" s="34">
        <f t="shared" ref="P51:P54" si="16">SUM(N51:O51)</f>
        <v>1</v>
      </c>
      <c r="Q51" s="31">
        <f t="shared" si="3"/>
        <v>0.1669449081803005</v>
      </c>
    </row>
    <row r="52" spans="2:17" ht="15" hidden="1" customHeight="1" outlineLevel="1" x14ac:dyDescent="0.25">
      <c r="B52" s="278" t="s">
        <v>93</v>
      </c>
      <c r="C52" s="3" t="s">
        <v>114</v>
      </c>
      <c r="D52" s="3">
        <v>0</v>
      </c>
      <c r="E52" s="3">
        <v>0</v>
      </c>
      <c r="F52" s="3">
        <v>0</v>
      </c>
      <c r="G52" s="3">
        <v>0</v>
      </c>
      <c r="H52" s="3">
        <v>5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4">
        <f t="shared" si="1"/>
        <v>5</v>
      </c>
      <c r="O52" s="34">
        <f t="shared" si="1"/>
        <v>0</v>
      </c>
      <c r="P52" s="34">
        <f t="shared" si="16"/>
        <v>5</v>
      </c>
      <c r="Q52" s="31">
        <f t="shared" si="3"/>
        <v>0.8347245409015025</v>
      </c>
    </row>
    <row r="53" spans="2:17" ht="15" hidden="1" customHeight="1" outlineLevel="1" x14ac:dyDescent="0.25">
      <c r="B53" s="278" t="s">
        <v>93</v>
      </c>
      <c r="C53" s="3" t="s">
        <v>31</v>
      </c>
      <c r="D53" s="3">
        <v>0</v>
      </c>
      <c r="E53" s="3">
        <v>0</v>
      </c>
      <c r="F53" s="3">
        <v>0</v>
      </c>
      <c r="G53" s="3">
        <v>0</v>
      </c>
      <c r="H53" s="3">
        <v>1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4">
        <f t="shared" si="1"/>
        <v>1</v>
      </c>
      <c r="O53" s="34">
        <f t="shared" si="1"/>
        <v>0</v>
      </c>
      <c r="P53" s="34">
        <f t="shared" si="16"/>
        <v>1</v>
      </c>
      <c r="Q53" s="31">
        <f t="shared" si="3"/>
        <v>0.1669449081803005</v>
      </c>
    </row>
    <row r="54" spans="2:17" ht="15" hidden="1" customHeight="1" outlineLevel="1" x14ac:dyDescent="0.25">
      <c r="B54" s="278" t="s">
        <v>93</v>
      </c>
      <c r="C54" s="3" t="s">
        <v>16</v>
      </c>
      <c r="D54" s="3">
        <v>0</v>
      </c>
      <c r="E54" s="3">
        <v>0</v>
      </c>
      <c r="F54" s="3">
        <v>0</v>
      </c>
      <c r="G54" s="3">
        <v>0</v>
      </c>
      <c r="H54" s="3">
        <v>5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4">
        <f t="shared" si="1"/>
        <v>5</v>
      </c>
      <c r="O54" s="34">
        <f t="shared" si="1"/>
        <v>0</v>
      </c>
      <c r="P54" s="34">
        <f t="shared" si="16"/>
        <v>5</v>
      </c>
      <c r="Q54" s="31">
        <f t="shared" si="3"/>
        <v>0.8347245409015025</v>
      </c>
    </row>
    <row r="55" spans="2:17" ht="15" hidden="1" customHeight="1" outlineLevel="1" x14ac:dyDescent="0.25">
      <c r="B55" s="278" t="s">
        <v>93</v>
      </c>
      <c r="C55" s="3" t="s">
        <v>262</v>
      </c>
      <c r="D55" s="3">
        <v>0</v>
      </c>
      <c r="E55" s="3">
        <v>0</v>
      </c>
      <c r="F55" s="3">
        <v>0</v>
      </c>
      <c r="G55" s="3">
        <v>0</v>
      </c>
      <c r="H55" s="3">
        <v>5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4">
        <f t="shared" si="1"/>
        <v>5</v>
      </c>
      <c r="O55" s="34">
        <f t="shared" si="1"/>
        <v>0</v>
      </c>
      <c r="P55" s="34">
        <f t="shared" ref="P55" si="17">SUM(N55:O55)</f>
        <v>5</v>
      </c>
      <c r="Q55" s="31">
        <f t="shared" si="3"/>
        <v>0.8347245409015025</v>
      </c>
    </row>
    <row r="56" spans="2:17" ht="15" hidden="1" customHeight="1" outlineLevel="1" x14ac:dyDescent="0.25">
      <c r="B56" s="278" t="s">
        <v>93</v>
      </c>
      <c r="C56" s="3" t="s">
        <v>22</v>
      </c>
      <c r="D56" s="3">
        <v>0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4">
        <f t="shared" ref="N56:O71" si="18">SUM(L56,J56,H56,F56,D56)</f>
        <v>0</v>
      </c>
      <c r="O56" s="34">
        <f t="shared" si="18"/>
        <v>0</v>
      </c>
      <c r="P56" s="34">
        <f t="shared" ref="P56:P107" si="19">SUM(N56:O56)</f>
        <v>0</v>
      </c>
      <c r="Q56" s="31">
        <f t="shared" si="3"/>
        <v>0</v>
      </c>
    </row>
    <row r="57" spans="2:17" ht="15" hidden="1" customHeight="1" outlineLevel="1" x14ac:dyDescent="0.25">
      <c r="B57" s="278" t="s">
        <v>93</v>
      </c>
      <c r="C57" s="3" t="s">
        <v>12</v>
      </c>
      <c r="D57" s="3">
        <v>0</v>
      </c>
      <c r="E57" s="3">
        <v>0</v>
      </c>
      <c r="F57" s="3">
        <v>0</v>
      </c>
      <c r="G57" s="3">
        <v>0</v>
      </c>
      <c r="H57" s="3">
        <v>2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4">
        <f t="shared" si="18"/>
        <v>2</v>
      </c>
      <c r="O57" s="34">
        <f t="shared" si="18"/>
        <v>0</v>
      </c>
      <c r="P57" s="34">
        <f t="shared" si="19"/>
        <v>2</v>
      </c>
      <c r="Q57" s="31">
        <f t="shared" si="3"/>
        <v>0.333889816360601</v>
      </c>
    </row>
    <row r="58" spans="2:17" ht="15" customHeight="1" collapsed="1" x14ac:dyDescent="0.25">
      <c r="B58" s="36" t="s">
        <v>27</v>
      </c>
      <c r="C58" s="29">
        <v>2</v>
      </c>
      <c r="D58" s="29">
        <f>SUM(D59:D62)</f>
        <v>0</v>
      </c>
      <c r="E58" s="29">
        <f t="shared" ref="E58:M58" si="20">SUM(E59:E62)</f>
        <v>0</v>
      </c>
      <c r="F58" s="29">
        <f t="shared" si="20"/>
        <v>10</v>
      </c>
      <c r="G58" s="29">
        <f t="shared" si="20"/>
        <v>0</v>
      </c>
      <c r="H58" s="29">
        <f t="shared" si="20"/>
        <v>1</v>
      </c>
      <c r="I58" s="29">
        <f t="shared" si="20"/>
        <v>0</v>
      </c>
      <c r="J58" s="29">
        <f t="shared" si="20"/>
        <v>5</v>
      </c>
      <c r="K58" s="29">
        <f t="shared" si="20"/>
        <v>0</v>
      </c>
      <c r="L58" s="29">
        <f t="shared" si="20"/>
        <v>0</v>
      </c>
      <c r="M58" s="29">
        <f t="shared" si="20"/>
        <v>0</v>
      </c>
      <c r="N58" s="30">
        <f t="shared" si="18"/>
        <v>16</v>
      </c>
      <c r="O58" s="30">
        <f t="shared" si="18"/>
        <v>0</v>
      </c>
      <c r="P58" s="30">
        <f t="shared" si="19"/>
        <v>16</v>
      </c>
      <c r="Q58" s="31">
        <f t="shared" si="3"/>
        <v>2.671118530884808</v>
      </c>
    </row>
    <row r="59" spans="2:17" ht="15" hidden="1" customHeight="1" outlineLevel="1" x14ac:dyDescent="0.25">
      <c r="B59" s="278" t="s">
        <v>94</v>
      </c>
      <c r="C59" s="274" t="s">
        <v>21</v>
      </c>
      <c r="D59" s="3">
        <v>0</v>
      </c>
      <c r="E59" s="3">
        <v>0</v>
      </c>
      <c r="F59" s="3">
        <v>9</v>
      </c>
      <c r="G59" s="3">
        <v>0</v>
      </c>
      <c r="H59" s="3">
        <v>1</v>
      </c>
      <c r="I59" s="3">
        <v>0</v>
      </c>
      <c r="J59" s="3">
        <v>5</v>
      </c>
      <c r="K59" s="3">
        <v>0</v>
      </c>
      <c r="L59" s="3">
        <v>0</v>
      </c>
      <c r="M59" s="3">
        <v>0</v>
      </c>
      <c r="N59" s="34">
        <f t="shared" si="18"/>
        <v>15</v>
      </c>
      <c r="O59" s="34">
        <f t="shared" si="18"/>
        <v>0</v>
      </c>
      <c r="P59" s="34">
        <f t="shared" si="19"/>
        <v>15</v>
      </c>
      <c r="Q59" s="31">
        <f t="shared" si="3"/>
        <v>2.5041736227045077</v>
      </c>
    </row>
    <row r="60" spans="2:17" ht="15" hidden="1" customHeight="1" outlineLevel="1" x14ac:dyDescent="0.25">
      <c r="B60" s="278" t="s">
        <v>94</v>
      </c>
      <c r="C60" s="274" t="s">
        <v>22</v>
      </c>
      <c r="D60" s="3">
        <v>0</v>
      </c>
      <c r="E60" s="3">
        <v>0</v>
      </c>
      <c r="F60" s="3">
        <v>1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0</v>
      </c>
      <c r="M60" s="3">
        <v>0</v>
      </c>
      <c r="N60" s="34">
        <f t="shared" si="18"/>
        <v>1</v>
      </c>
      <c r="O60" s="34">
        <f t="shared" si="18"/>
        <v>0</v>
      </c>
      <c r="P60" s="34">
        <f t="shared" si="19"/>
        <v>1</v>
      </c>
      <c r="Q60" s="31">
        <f t="shared" si="3"/>
        <v>0.1669449081803005</v>
      </c>
    </row>
    <row r="61" spans="2:17" ht="15" hidden="1" customHeight="1" outlineLevel="1" x14ac:dyDescent="0.25">
      <c r="B61" s="278" t="s">
        <v>94</v>
      </c>
      <c r="C61" s="274"/>
      <c r="D61" s="3"/>
      <c r="E61" s="3"/>
      <c r="F61" s="3"/>
      <c r="G61" s="3"/>
      <c r="H61" s="3"/>
      <c r="I61" s="3"/>
      <c r="J61" s="3"/>
      <c r="K61" s="3"/>
      <c r="L61" s="3"/>
      <c r="M61" s="3"/>
      <c r="N61" s="34">
        <f t="shared" si="18"/>
        <v>0</v>
      </c>
      <c r="O61" s="34">
        <f t="shared" si="18"/>
        <v>0</v>
      </c>
      <c r="P61" s="34">
        <f t="shared" si="19"/>
        <v>0</v>
      </c>
      <c r="Q61" s="31">
        <f t="shared" si="3"/>
        <v>0</v>
      </c>
    </row>
    <row r="62" spans="2:17" ht="15" hidden="1" customHeight="1" outlineLevel="1" x14ac:dyDescent="0.25">
      <c r="B62" s="278" t="s">
        <v>94</v>
      </c>
      <c r="C62" s="274"/>
      <c r="D62" s="3"/>
      <c r="E62" s="3"/>
      <c r="F62" s="3"/>
      <c r="G62" s="3"/>
      <c r="H62" s="3"/>
      <c r="I62" s="3"/>
      <c r="J62" s="3"/>
      <c r="K62" s="3"/>
      <c r="L62" s="3"/>
      <c r="M62" s="3"/>
      <c r="N62" s="34">
        <f t="shared" si="18"/>
        <v>0</v>
      </c>
      <c r="O62" s="34">
        <f t="shared" si="18"/>
        <v>0</v>
      </c>
      <c r="P62" s="34">
        <f t="shared" si="19"/>
        <v>0</v>
      </c>
      <c r="Q62" s="31">
        <f t="shared" si="3"/>
        <v>0</v>
      </c>
    </row>
    <row r="63" spans="2:17" ht="15" customHeight="1" collapsed="1" x14ac:dyDescent="0.25">
      <c r="B63" s="36" t="s">
        <v>69</v>
      </c>
      <c r="C63" s="29">
        <v>6</v>
      </c>
      <c r="D63" s="29">
        <f>SUM(D64:D70)</f>
        <v>0</v>
      </c>
      <c r="E63" s="29">
        <f t="shared" ref="E63:M63" si="21">SUM(E64:E70)</f>
        <v>0</v>
      </c>
      <c r="F63" s="29">
        <f t="shared" si="21"/>
        <v>3</v>
      </c>
      <c r="G63" s="29">
        <f t="shared" si="21"/>
        <v>2</v>
      </c>
      <c r="H63" s="29">
        <f t="shared" si="21"/>
        <v>4</v>
      </c>
      <c r="I63" s="29">
        <f t="shared" si="21"/>
        <v>9</v>
      </c>
      <c r="J63" s="29">
        <f t="shared" si="21"/>
        <v>17</v>
      </c>
      <c r="K63" s="29">
        <f t="shared" si="21"/>
        <v>8</v>
      </c>
      <c r="L63" s="29">
        <f t="shared" si="21"/>
        <v>0</v>
      </c>
      <c r="M63" s="29">
        <f t="shared" si="21"/>
        <v>0</v>
      </c>
      <c r="N63" s="30">
        <f t="shared" si="18"/>
        <v>24</v>
      </c>
      <c r="O63" s="30">
        <f t="shared" si="18"/>
        <v>19</v>
      </c>
      <c r="P63" s="30">
        <f t="shared" si="19"/>
        <v>43</v>
      </c>
      <c r="Q63" s="31">
        <f t="shared" si="3"/>
        <v>7.1786310517529222</v>
      </c>
    </row>
    <row r="64" spans="2:17" ht="15" hidden="1" customHeight="1" outlineLevel="1" x14ac:dyDescent="0.25">
      <c r="B64" s="278" t="s">
        <v>282</v>
      </c>
      <c r="C64" s="274" t="s">
        <v>21</v>
      </c>
      <c r="D64" s="40">
        <v>0</v>
      </c>
      <c r="E64" s="40">
        <v>0</v>
      </c>
      <c r="F64" s="40">
        <v>1</v>
      </c>
      <c r="G64" s="40">
        <v>0</v>
      </c>
      <c r="H64" s="40">
        <v>3</v>
      </c>
      <c r="I64" s="40">
        <v>3</v>
      </c>
      <c r="J64" s="40">
        <v>12</v>
      </c>
      <c r="K64" s="40">
        <v>3</v>
      </c>
      <c r="L64" s="40">
        <v>0</v>
      </c>
      <c r="M64" s="40">
        <v>0</v>
      </c>
      <c r="N64" s="34">
        <f t="shared" si="18"/>
        <v>16</v>
      </c>
      <c r="O64" s="34">
        <f t="shared" si="18"/>
        <v>6</v>
      </c>
      <c r="P64" s="34">
        <f t="shared" si="19"/>
        <v>22</v>
      </c>
      <c r="Q64" s="31">
        <f t="shared" si="3"/>
        <v>3.672787979966611</v>
      </c>
    </row>
    <row r="65" spans="2:17" ht="15" hidden="1" customHeight="1" outlineLevel="1" x14ac:dyDescent="0.25">
      <c r="B65" s="278" t="s">
        <v>96</v>
      </c>
      <c r="C65" s="274" t="s">
        <v>114</v>
      </c>
      <c r="D65" s="40">
        <v>0</v>
      </c>
      <c r="E65" s="40">
        <v>0</v>
      </c>
      <c r="F65" s="40">
        <v>0</v>
      </c>
      <c r="G65" s="40">
        <v>0</v>
      </c>
      <c r="H65" s="40">
        <v>0</v>
      </c>
      <c r="I65" s="40">
        <v>0</v>
      </c>
      <c r="J65" s="40">
        <v>1</v>
      </c>
      <c r="K65" s="40">
        <v>0</v>
      </c>
      <c r="L65" s="40">
        <v>0</v>
      </c>
      <c r="M65" s="40">
        <v>0</v>
      </c>
      <c r="N65" s="34">
        <f t="shared" si="18"/>
        <v>1</v>
      </c>
      <c r="O65" s="34">
        <f t="shared" si="18"/>
        <v>0</v>
      </c>
      <c r="P65" s="34">
        <f t="shared" si="19"/>
        <v>1</v>
      </c>
      <c r="Q65" s="31">
        <f t="shared" si="3"/>
        <v>0.1669449081803005</v>
      </c>
    </row>
    <row r="66" spans="2:17" ht="15" hidden="1" customHeight="1" outlineLevel="1" x14ac:dyDescent="0.25">
      <c r="B66" s="278" t="s">
        <v>95</v>
      </c>
      <c r="C66" s="274" t="s">
        <v>31</v>
      </c>
      <c r="D66" s="40">
        <v>0</v>
      </c>
      <c r="E66" s="40">
        <v>0</v>
      </c>
      <c r="F66" s="40">
        <v>0</v>
      </c>
      <c r="G66" s="40">
        <v>0</v>
      </c>
      <c r="H66" s="40">
        <v>1</v>
      </c>
      <c r="I66" s="40">
        <v>0</v>
      </c>
      <c r="J66" s="40">
        <v>0</v>
      </c>
      <c r="K66" s="40">
        <v>0</v>
      </c>
      <c r="L66" s="40">
        <v>0</v>
      </c>
      <c r="M66" s="40">
        <v>0</v>
      </c>
      <c r="N66" s="34">
        <f t="shared" si="18"/>
        <v>1</v>
      </c>
      <c r="O66" s="34">
        <f t="shared" si="18"/>
        <v>0</v>
      </c>
      <c r="P66" s="34">
        <f t="shared" si="19"/>
        <v>1</v>
      </c>
      <c r="Q66" s="31">
        <f t="shared" si="3"/>
        <v>0.1669449081803005</v>
      </c>
    </row>
    <row r="67" spans="2:17" ht="15" hidden="1" customHeight="1" outlineLevel="1" x14ac:dyDescent="0.25">
      <c r="B67" s="278" t="s">
        <v>95</v>
      </c>
      <c r="C67" s="274" t="s">
        <v>12</v>
      </c>
      <c r="D67" s="3">
        <v>0</v>
      </c>
      <c r="E67" s="3">
        <v>0</v>
      </c>
      <c r="F67" s="3">
        <v>0</v>
      </c>
      <c r="G67" s="3">
        <v>0</v>
      </c>
      <c r="H67" s="3">
        <v>0</v>
      </c>
      <c r="I67" s="3">
        <v>2</v>
      </c>
      <c r="J67" s="3">
        <v>0</v>
      </c>
      <c r="K67" s="3">
        <v>0</v>
      </c>
      <c r="L67" s="3">
        <v>0</v>
      </c>
      <c r="M67" s="3">
        <v>0</v>
      </c>
      <c r="N67" s="34">
        <f t="shared" si="18"/>
        <v>0</v>
      </c>
      <c r="O67" s="34">
        <f t="shared" si="18"/>
        <v>2</v>
      </c>
      <c r="P67" s="34">
        <f t="shared" si="19"/>
        <v>2</v>
      </c>
      <c r="Q67" s="31">
        <f t="shared" si="3"/>
        <v>0.333889816360601</v>
      </c>
    </row>
    <row r="68" spans="2:17" ht="15" hidden="1" customHeight="1" outlineLevel="1" x14ac:dyDescent="0.25">
      <c r="B68" s="278" t="s">
        <v>96</v>
      </c>
      <c r="C68" s="3" t="s">
        <v>262</v>
      </c>
      <c r="D68" s="40">
        <v>0</v>
      </c>
      <c r="E68" s="40">
        <v>0</v>
      </c>
      <c r="F68" s="40">
        <v>0</v>
      </c>
      <c r="G68" s="40">
        <v>0</v>
      </c>
      <c r="H68" s="40">
        <v>0</v>
      </c>
      <c r="I68" s="40">
        <v>1</v>
      </c>
      <c r="J68" s="40">
        <v>0</v>
      </c>
      <c r="K68" s="40">
        <v>1</v>
      </c>
      <c r="L68" s="40">
        <v>0</v>
      </c>
      <c r="M68" s="40">
        <v>0</v>
      </c>
      <c r="N68" s="34">
        <f t="shared" si="18"/>
        <v>0</v>
      </c>
      <c r="O68" s="34">
        <f t="shared" si="18"/>
        <v>2</v>
      </c>
      <c r="P68" s="34">
        <f t="shared" si="19"/>
        <v>2</v>
      </c>
      <c r="Q68" s="31">
        <f t="shared" si="3"/>
        <v>0.333889816360601</v>
      </c>
    </row>
    <row r="69" spans="2:17" ht="15" hidden="1" customHeight="1" outlineLevel="1" x14ac:dyDescent="0.25">
      <c r="B69" s="278" t="s">
        <v>96</v>
      </c>
      <c r="C69" s="3" t="s">
        <v>22</v>
      </c>
      <c r="D69" s="40">
        <v>0</v>
      </c>
      <c r="E69" s="40">
        <v>0</v>
      </c>
      <c r="F69" s="40">
        <v>2</v>
      </c>
      <c r="G69" s="40">
        <v>2</v>
      </c>
      <c r="H69" s="40">
        <v>0</v>
      </c>
      <c r="I69" s="40">
        <v>3</v>
      </c>
      <c r="J69" s="40">
        <v>4</v>
      </c>
      <c r="K69" s="40">
        <v>4</v>
      </c>
      <c r="L69" s="40">
        <v>0</v>
      </c>
      <c r="M69" s="40">
        <v>0</v>
      </c>
      <c r="N69" s="34">
        <f t="shared" si="18"/>
        <v>6</v>
      </c>
      <c r="O69" s="34">
        <f t="shared" si="18"/>
        <v>9</v>
      </c>
      <c r="P69" s="34">
        <f t="shared" si="19"/>
        <v>15</v>
      </c>
      <c r="Q69" s="31">
        <f t="shared" si="3"/>
        <v>2.5041736227045077</v>
      </c>
    </row>
    <row r="70" spans="2:17" ht="15" hidden="1" customHeight="1" outlineLevel="1" x14ac:dyDescent="0.25">
      <c r="B70" s="278"/>
      <c r="C70" s="3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34">
        <f t="shared" si="18"/>
        <v>0</v>
      </c>
      <c r="O70" s="34">
        <f t="shared" si="18"/>
        <v>0</v>
      </c>
      <c r="P70" s="34">
        <f t="shared" si="19"/>
        <v>0</v>
      </c>
      <c r="Q70" s="31">
        <f t="shared" si="3"/>
        <v>0</v>
      </c>
    </row>
    <row r="71" spans="2:17" ht="15" customHeight="1" collapsed="1" x14ac:dyDescent="0.25">
      <c r="B71" s="36" t="s">
        <v>97</v>
      </c>
      <c r="C71" s="29">
        <v>2</v>
      </c>
      <c r="D71" s="41">
        <f>SUM(D72:D75)</f>
        <v>6</v>
      </c>
      <c r="E71" s="41">
        <f t="shared" ref="E71:M71" si="22">SUM(E72:E75)</f>
        <v>0</v>
      </c>
      <c r="F71" s="41">
        <f t="shared" si="22"/>
        <v>31</v>
      </c>
      <c r="G71" s="41">
        <f t="shared" si="22"/>
        <v>15</v>
      </c>
      <c r="H71" s="41">
        <f t="shared" si="22"/>
        <v>1</v>
      </c>
      <c r="I71" s="41">
        <f t="shared" si="22"/>
        <v>1</v>
      </c>
      <c r="J71" s="41">
        <f t="shared" si="22"/>
        <v>0</v>
      </c>
      <c r="K71" s="41">
        <f t="shared" si="22"/>
        <v>1</v>
      </c>
      <c r="L71" s="41">
        <f t="shared" si="22"/>
        <v>0</v>
      </c>
      <c r="M71" s="41">
        <f t="shared" si="22"/>
        <v>0</v>
      </c>
      <c r="N71" s="30">
        <f t="shared" si="18"/>
        <v>38</v>
      </c>
      <c r="O71" s="30">
        <f t="shared" si="18"/>
        <v>17</v>
      </c>
      <c r="P71" s="30">
        <f t="shared" si="19"/>
        <v>55</v>
      </c>
      <c r="Q71" s="31">
        <f t="shared" si="3"/>
        <v>9.1819699499165264</v>
      </c>
    </row>
    <row r="72" spans="2:17" ht="15" hidden="1" customHeight="1" outlineLevel="1" x14ac:dyDescent="0.25">
      <c r="B72" s="278" t="s">
        <v>283</v>
      </c>
      <c r="C72" s="3" t="s">
        <v>21</v>
      </c>
      <c r="D72" s="40">
        <v>2</v>
      </c>
      <c r="E72" s="40">
        <v>0</v>
      </c>
      <c r="F72" s="40">
        <v>22</v>
      </c>
      <c r="G72" s="40">
        <v>15</v>
      </c>
      <c r="H72" s="40">
        <v>1</v>
      </c>
      <c r="I72" s="40">
        <v>1</v>
      </c>
      <c r="J72" s="40">
        <v>0</v>
      </c>
      <c r="K72" s="40">
        <v>1</v>
      </c>
      <c r="L72" s="40">
        <v>0</v>
      </c>
      <c r="M72" s="40">
        <v>0</v>
      </c>
      <c r="N72" s="34">
        <f t="shared" ref="N72:O87" si="23">SUM(L72,J72,H72,F72,D72)</f>
        <v>25</v>
      </c>
      <c r="O72" s="34">
        <f t="shared" si="23"/>
        <v>17</v>
      </c>
      <c r="P72" s="34">
        <f t="shared" si="19"/>
        <v>42</v>
      </c>
      <c r="Q72" s="31">
        <f t="shared" si="3"/>
        <v>7.0116861435726205</v>
      </c>
    </row>
    <row r="73" spans="2:17" ht="15" hidden="1" customHeight="1" outlineLevel="1" x14ac:dyDescent="0.25">
      <c r="B73" s="278" t="s">
        <v>98</v>
      </c>
      <c r="C73" s="3" t="s">
        <v>114</v>
      </c>
      <c r="D73" s="40">
        <v>4</v>
      </c>
      <c r="E73" s="40">
        <v>0</v>
      </c>
      <c r="F73" s="40">
        <v>9</v>
      </c>
      <c r="G73" s="40">
        <v>0</v>
      </c>
      <c r="H73" s="40">
        <v>0</v>
      </c>
      <c r="I73" s="40">
        <v>0</v>
      </c>
      <c r="J73" s="40">
        <v>0</v>
      </c>
      <c r="K73" s="40">
        <v>0</v>
      </c>
      <c r="L73" s="40">
        <v>0</v>
      </c>
      <c r="M73" s="40">
        <v>0</v>
      </c>
      <c r="N73" s="34">
        <f t="shared" si="23"/>
        <v>13</v>
      </c>
      <c r="O73" s="34">
        <f t="shared" si="23"/>
        <v>0</v>
      </c>
      <c r="P73" s="34">
        <f t="shared" si="19"/>
        <v>13</v>
      </c>
      <c r="Q73" s="31">
        <f t="shared" si="3"/>
        <v>2.1702838063439067</v>
      </c>
    </row>
    <row r="74" spans="2:17" ht="15" hidden="1" customHeight="1" outlineLevel="1" x14ac:dyDescent="0.25">
      <c r="B74" s="278" t="s">
        <v>98</v>
      </c>
      <c r="C74" s="3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34">
        <f t="shared" si="23"/>
        <v>0</v>
      </c>
      <c r="O74" s="34">
        <f t="shared" si="23"/>
        <v>0</v>
      </c>
      <c r="P74" s="34">
        <f t="shared" si="19"/>
        <v>0</v>
      </c>
      <c r="Q74" s="31">
        <f t="shared" ref="Q74:Q108" si="24">P74/$P$108*100</f>
        <v>0</v>
      </c>
    </row>
    <row r="75" spans="2:17" ht="15" hidden="1" customHeight="1" outlineLevel="1" x14ac:dyDescent="0.25">
      <c r="B75" s="278" t="s">
        <v>98</v>
      </c>
      <c r="C75" s="3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34">
        <f t="shared" si="23"/>
        <v>0</v>
      </c>
      <c r="O75" s="34">
        <f t="shared" si="23"/>
        <v>0</v>
      </c>
      <c r="P75" s="34">
        <f t="shared" si="19"/>
        <v>0</v>
      </c>
      <c r="Q75" s="31">
        <f t="shared" si="24"/>
        <v>0</v>
      </c>
    </row>
    <row r="76" spans="2:17" ht="15" customHeight="1" collapsed="1" x14ac:dyDescent="0.25">
      <c r="B76" s="36" t="s">
        <v>30</v>
      </c>
      <c r="C76" s="29"/>
      <c r="D76" s="29">
        <f>SUM(D77:D80)</f>
        <v>0</v>
      </c>
      <c r="E76" s="29">
        <f t="shared" ref="E76:M76" si="25">SUM(E77:E80)</f>
        <v>0</v>
      </c>
      <c r="F76" s="29">
        <f t="shared" si="25"/>
        <v>4</v>
      </c>
      <c r="G76" s="29">
        <f t="shared" si="25"/>
        <v>8</v>
      </c>
      <c r="H76" s="29">
        <f t="shared" si="25"/>
        <v>8</v>
      </c>
      <c r="I76" s="29">
        <f t="shared" si="25"/>
        <v>9</v>
      </c>
      <c r="J76" s="29">
        <f t="shared" si="25"/>
        <v>4</v>
      </c>
      <c r="K76" s="29">
        <f t="shared" si="25"/>
        <v>4</v>
      </c>
      <c r="L76" s="29">
        <f t="shared" si="25"/>
        <v>0</v>
      </c>
      <c r="M76" s="29">
        <f t="shared" si="25"/>
        <v>0</v>
      </c>
      <c r="N76" s="30">
        <f t="shared" si="23"/>
        <v>16</v>
      </c>
      <c r="O76" s="30">
        <f t="shared" si="23"/>
        <v>21</v>
      </c>
      <c r="P76" s="30">
        <f t="shared" si="19"/>
        <v>37</v>
      </c>
      <c r="Q76" s="31">
        <f t="shared" si="24"/>
        <v>6.1769616026711187</v>
      </c>
    </row>
    <row r="77" spans="2:17" ht="15" hidden="1" customHeight="1" outlineLevel="1" x14ac:dyDescent="0.25">
      <c r="B77" s="278" t="s">
        <v>99</v>
      </c>
      <c r="C77" s="3" t="s">
        <v>21</v>
      </c>
      <c r="D77" s="40"/>
      <c r="E77" s="40"/>
      <c r="F77" s="40">
        <v>3</v>
      </c>
      <c r="G77" s="40">
        <v>5</v>
      </c>
      <c r="H77" s="40">
        <v>5</v>
      </c>
      <c r="I77" s="40">
        <v>3</v>
      </c>
      <c r="J77" s="40">
        <v>2</v>
      </c>
      <c r="K77" s="40">
        <v>2</v>
      </c>
      <c r="L77" s="40"/>
      <c r="M77" s="40"/>
      <c r="N77" s="34">
        <f t="shared" si="23"/>
        <v>10</v>
      </c>
      <c r="O77" s="34">
        <f t="shared" si="23"/>
        <v>10</v>
      </c>
      <c r="P77" s="34">
        <f t="shared" si="19"/>
        <v>20</v>
      </c>
      <c r="Q77" s="31">
        <f t="shared" si="24"/>
        <v>3.33889816360601</v>
      </c>
    </row>
    <row r="78" spans="2:17" ht="15" hidden="1" customHeight="1" outlineLevel="1" x14ac:dyDescent="0.25">
      <c r="B78" s="278" t="s">
        <v>99</v>
      </c>
      <c r="C78" s="3" t="s">
        <v>262</v>
      </c>
      <c r="D78" s="40"/>
      <c r="E78" s="40"/>
      <c r="F78" s="40">
        <v>1</v>
      </c>
      <c r="G78" s="40">
        <v>3</v>
      </c>
      <c r="H78" s="40">
        <v>3</v>
      </c>
      <c r="I78" s="40">
        <v>6</v>
      </c>
      <c r="J78" s="40">
        <v>2</v>
      </c>
      <c r="K78" s="40">
        <v>2</v>
      </c>
      <c r="L78" s="40"/>
      <c r="M78" s="40"/>
      <c r="N78" s="34">
        <f t="shared" si="23"/>
        <v>6</v>
      </c>
      <c r="O78" s="34">
        <f t="shared" si="23"/>
        <v>11</v>
      </c>
      <c r="P78" s="34">
        <f t="shared" si="19"/>
        <v>17</v>
      </c>
      <c r="Q78" s="31">
        <f t="shared" si="24"/>
        <v>2.8380634390651087</v>
      </c>
    </row>
    <row r="79" spans="2:17" ht="15" hidden="1" customHeight="1" outlineLevel="1" x14ac:dyDescent="0.25">
      <c r="B79" s="278" t="s">
        <v>99</v>
      </c>
      <c r="C79" s="3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34">
        <f t="shared" si="23"/>
        <v>0</v>
      </c>
      <c r="O79" s="34">
        <f t="shared" si="23"/>
        <v>0</v>
      </c>
      <c r="P79" s="34">
        <f t="shared" si="19"/>
        <v>0</v>
      </c>
      <c r="Q79" s="31">
        <f t="shared" si="24"/>
        <v>0</v>
      </c>
    </row>
    <row r="80" spans="2:17" ht="15" hidden="1" customHeight="1" outlineLevel="1" x14ac:dyDescent="0.25">
      <c r="B80" s="278" t="s">
        <v>99</v>
      </c>
      <c r="C80" s="3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34">
        <f t="shared" si="23"/>
        <v>0</v>
      </c>
      <c r="O80" s="34">
        <f t="shared" si="23"/>
        <v>0</v>
      </c>
      <c r="P80" s="34">
        <f t="shared" si="19"/>
        <v>0</v>
      </c>
      <c r="Q80" s="31">
        <f t="shared" si="24"/>
        <v>0</v>
      </c>
    </row>
    <row r="81" spans="2:17" s="26" customFormat="1" ht="15" customHeight="1" collapsed="1" x14ac:dyDescent="0.25">
      <c r="B81" s="36" t="s">
        <v>71</v>
      </c>
      <c r="C81" s="28">
        <v>1</v>
      </c>
      <c r="D81" s="41">
        <f>SUM(D82:D85)</f>
        <v>0</v>
      </c>
      <c r="E81" s="41">
        <f t="shared" ref="E81:M81" si="26">SUM(E82:E85)</f>
        <v>0</v>
      </c>
      <c r="F81" s="41">
        <f t="shared" si="26"/>
        <v>12</v>
      </c>
      <c r="G81" s="41">
        <f t="shared" si="26"/>
        <v>3</v>
      </c>
      <c r="H81" s="41">
        <f t="shared" si="26"/>
        <v>0</v>
      </c>
      <c r="I81" s="41">
        <f t="shared" si="26"/>
        <v>0</v>
      </c>
      <c r="J81" s="41">
        <f t="shared" si="26"/>
        <v>0</v>
      </c>
      <c r="K81" s="41">
        <f t="shared" si="26"/>
        <v>0</v>
      </c>
      <c r="L81" s="41">
        <f t="shared" si="26"/>
        <v>0</v>
      </c>
      <c r="M81" s="41">
        <f t="shared" si="26"/>
        <v>0</v>
      </c>
      <c r="N81" s="30">
        <f t="shared" si="23"/>
        <v>12</v>
      </c>
      <c r="O81" s="30">
        <f t="shared" si="23"/>
        <v>3</v>
      </c>
      <c r="P81" s="30">
        <f t="shared" si="19"/>
        <v>15</v>
      </c>
      <c r="Q81" s="31">
        <f t="shared" si="24"/>
        <v>2.5041736227045077</v>
      </c>
    </row>
    <row r="82" spans="2:17" ht="15" hidden="1" customHeight="1" outlineLevel="1" x14ac:dyDescent="0.25">
      <c r="B82" s="278" t="s">
        <v>100</v>
      </c>
      <c r="C82" s="3"/>
      <c r="D82" s="40">
        <v>0</v>
      </c>
      <c r="E82" s="40">
        <v>0</v>
      </c>
      <c r="F82" s="40">
        <v>12</v>
      </c>
      <c r="G82" s="40">
        <v>3</v>
      </c>
      <c r="H82" s="40">
        <v>0</v>
      </c>
      <c r="I82" s="40">
        <v>0</v>
      </c>
      <c r="J82" s="40">
        <v>0</v>
      </c>
      <c r="K82" s="40">
        <v>0</v>
      </c>
      <c r="L82" s="40">
        <v>0</v>
      </c>
      <c r="M82" s="40">
        <v>0</v>
      </c>
      <c r="N82" s="34">
        <f t="shared" si="23"/>
        <v>12</v>
      </c>
      <c r="O82" s="34">
        <f t="shared" si="23"/>
        <v>3</v>
      </c>
      <c r="P82" s="34">
        <f t="shared" si="19"/>
        <v>15</v>
      </c>
      <c r="Q82" s="31">
        <f t="shared" si="24"/>
        <v>2.5041736227045077</v>
      </c>
    </row>
    <row r="83" spans="2:17" ht="15" hidden="1" customHeight="1" outlineLevel="1" x14ac:dyDescent="0.25">
      <c r="B83" s="278" t="s">
        <v>100</v>
      </c>
      <c r="C83" s="3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34">
        <f t="shared" si="23"/>
        <v>0</v>
      </c>
      <c r="O83" s="34">
        <f t="shared" si="23"/>
        <v>0</v>
      </c>
      <c r="P83" s="34">
        <f t="shared" si="19"/>
        <v>0</v>
      </c>
      <c r="Q83" s="31">
        <f t="shared" si="24"/>
        <v>0</v>
      </c>
    </row>
    <row r="84" spans="2:17" ht="15" hidden="1" customHeight="1" outlineLevel="1" x14ac:dyDescent="0.25">
      <c r="B84" s="278" t="s">
        <v>100</v>
      </c>
      <c r="C84" s="3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34">
        <f t="shared" si="23"/>
        <v>0</v>
      </c>
      <c r="O84" s="34">
        <f t="shared" si="23"/>
        <v>0</v>
      </c>
      <c r="P84" s="34">
        <f t="shared" si="19"/>
        <v>0</v>
      </c>
      <c r="Q84" s="31">
        <f t="shared" si="24"/>
        <v>0</v>
      </c>
    </row>
    <row r="85" spans="2:17" ht="15" hidden="1" customHeight="1" outlineLevel="1" x14ac:dyDescent="0.25">
      <c r="B85" s="278" t="s">
        <v>100</v>
      </c>
      <c r="C85" s="3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34">
        <f t="shared" si="23"/>
        <v>0</v>
      </c>
      <c r="O85" s="34">
        <f t="shared" si="23"/>
        <v>0</v>
      </c>
      <c r="P85" s="34">
        <f t="shared" si="19"/>
        <v>0</v>
      </c>
      <c r="Q85" s="31">
        <f t="shared" si="24"/>
        <v>0</v>
      </c>
    </row>
    <row r="86" spans="2:17" s="26" customFormat="1" ht="15" customHeight="1" collapsed="1" x14ac:dyDescent="0.25">
      <c r="B86" s="36" t="s">
        <v>73</v>
      </c>
      <c r="C86" s="29">
        <v>2</v>
      </c>
      <c r="D86" s="41">
        <f>SUM(D87:D90)</f>
        <v>0</v>
      </c>
      <c r="E86" s="41">
        <f t="shared" ref="E86:M86" si="27">SUM(E87:E90)</f>
        <v>0</v>
      </c>
      <c r="F86" s="41">
        <f t="shared" si="27"/>
        <v>0</v>
      </c>
      <c r="G86" s="41">
        <f t="shared" si="27"/>
        <v>1</v>
      </c>
      <c r="H86" s="41">
        <f t="shared" si="27"/>
        <v>2</v>
      </c>
      <c r="I86" s="41">
        <f t="shared" si="27"/>
        <v>1</v>
      </c>
      <c r="J86" s="41">
        <f t="shared" si="27"/>
        <v>6</v>
      </c>
      <c r="K86" s="41">
        <f t="shared" si="27"/>
        <v>1</v>
      </c>
      <c r="L86" s="41">
        <f t="shared" si="27"/>
        <v>0</v>
      </c>
      <c r="M86" s="41">
        <f t="shared" si="27"/>
        <v>0</v>
      </c>
      <c r="N86" s="30">
        <f t="shared" si="23"/>
        <v>8</v>
      </c>
      <c r="O86" s="30">
        <f t="shared" si="23"/>
        <v>3</v>
      </c>
      <c r="P86" s="30">
        <f t="shared" si="19"/>
        <v>11</v>
      </c>
      <c r="Q86" s="31">
        <f t="shared" si="24"/>
        <v>1.8363939899833055</v>
      </c>
    </row>
    <row r="87" spans="2:17" ht="15" hidden="1" customHeight="1" outlineLevel="1" x14ac:dyDescent="0.25">
      <c r="B87" s="278" t="s">
        <v>101</v>
      </c>
      <c r="C87" s="3" t="s">
        <v>21</v>
      </c>
      <c r="D87" s="40">
        <v>0</v>
      </c>
      <c r="E87" s="40">
        <v>0</v>
      </c>
      <c r="F87" s="40">
        <v>0</v>
      </c>
      <c r="G87" s="40">
        <v>1</v>
      </c>
      <c r="H87" s="40">
        <v>2</v>
      </c>
      <c r="I87" s="40">
        <v>0</v>
      </c>
      <c r="J87" s="40">
        <v>6</v>
      </c>
      <c r="K87" s="40">
        <v>1</v>
      </c>
      <c r="L87" s="40">
        <v>0</v>
      </c>
      <c r="M87" s="40">
        <v>0</v>
      </c>
      <c r="N87" s="34">
        <f t="shared" si="23"/>
        <v>8</v>
      </c>
      <c r="O87" s="34">
        <f t="shared" si="23"/>
        <v>2</v>
      </c>
      <c r="P87" s="34">
        <f t="shared" si="19"/>
        <v>10</v>
      </c>
      <c r="Q87" s="31">
        <f t="shared" si="24"/>
        <v>1.669449081803005</v>
      </c>
    </row>
    <row r="88" spans="2:17" ht="15" hidden="1" customHeight="1" outlineLevel="1" x14ac:dyDescent="0.25">
      <c r="B88" s="278" t="s">
        <v>101</v>
      </c>
      <c r="C88" s="3" t="s">
        <v>31</v>
      </c>
      <c r="D88" s="40">
        <v>0</v>
      </c>
      <c r="E88" s="40">
        <v>0</v>
      </c>
      <c r="F88" s="40">
        <v>0</v>
      </c>
      <c r="G88" s="40">
        <v>0</v>
      </c>
      <c r="H88" s="40">
        <v>0</v>
      </c>
      <c r="I88" s="40">
        <v>1</v>
      </c>
      <c r="J88" s="40">
        <v>0</v>
      </c>
      <c r="K88" s="40">
        <v>0</v>
      </c>
      <c r="L88" s="40">
        <v>0</v>
      </c>
      <c r="M88" s="40">
        <v>0</v>
      </c>
      <c r="N88" s="34">
        <f t="shared" ref="N88:O103" si="28">SUM(L88,J88,H88,F88,D88)</f>
        <v>0</v>
      </c>
      <c r="O88" s="34">
        <f t="shared" si="28"/>
        <v>1</v>
      </c>
      <c r="P88" s="34">
        <f t="shared" si="19"/>
        <v>1</v>
      </c>
      <c r="Q88" s="31">
        <f t="shared" si="24"/>
        <v>0.1669449081803005</v>
      </c>
    </row>
    <row r="89" spans="2:17" ht="15" hidden="1" customHeight="1" outlineLevel="1" x14ac:dyDescent="0.25">
      <c r="B89" s="278" t="s">
        <v>101</v>
      </c>
      <c r="C89" s="3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34">
        <f t="shared" si="28"/>
        <v>0</v>
      </c>
      <c r="O89" s="34">
        <f t="shared" si="28"/>
        <v>0</v>
      </c>
      <c r="P89" s="34">
        <f t="shared" si="19"/>
        <v>0</v>
      </c>
      <c r="Q89" s="31">
        <f t="shared" si="24"/>
        <v>0</v>
      </c>
    </row>
    <row r="90" spans="2:17" ht="15" hidden="1" customHeight="1" outlineLevel="1" x14ac:dyDescent="0.25">
      <c r="B90" s="278" t="s">
        <v>101</v>
      </c>
      <c r="C90" s="3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34">
        <f t="shared" si="28"/>
        <v>0</v>
      </c>
      <c r="O90" s="34">
        <f t="shared" si="28"/>
        <v>0</v>
      </c>
      <c r="P90" s="34">
        <f t="shared" si="19"/>
        <v>0</v>
      </c>
      <c r="Q90" s="31">
        <f t="shared" si="24"/>
        <v>0</v>
      </c>
    </row>
    <row r="91" spans="2:17" ht="15" customHeight="1" collapsed="1" x14ac:dyDescent="0.25">
      <c r="B91" s="36" t="s">
        <v>74</v>
      </c>
      <c r="C91" s="29">
        <v>3</v>
      </c>
      <c r="D91" s="41">
        <f>SUM(D92:D95)</f>
        <v>0</v>
      </c>
      <c r="E91" s="41">
        <f t="shared" ref="E91:M91" si="29">SUM(E92:E95)</f>
        <v>0</v>
      </c>
      <c r="F91" s="41">
        <f t="shared" si="29"/>
        <v>4</v>
      </c>
      <c r="G91" s="41">
        <f t="shared" si="29"/>
        <v>2</v>
      </c>
      <c r="H91" s="41">
        <f t="shared" si="29"/>
        <v>4</v>
      </c>
      <c r="I91" s="41">
        <f t="shared" si="29"/>
        <v>4</v>
      </c>
      <c r="J91" s="41">
        <f t="shared" si="29"/>
        <v>3</v>
      </c>
      <c r="K91" s="41">
        <f t="shared" si="29"/>
        <v>0</v>
      </c>
      <c r="L91" s="41">
        <f t="shared" si="29"/>
        <v>0</v>
      </c>
      <c r="M91" s="41">
        <f t="shared" si="29"/>
        <v>0</v>
      </c>
      <c r="N91" s="30">
        <f t="shared" si="28"/>
        <v>11</v>
      </c>
      <c r="O91" s="30">
        <f t="shared" si="28"/>
        <v>6</v>
      </c>
      <c r="P91" s="30">
        <f t="shared" si="19"/>
        <v>17</v>
      </c>
      <c r="Q91" s="31">
        <f t="shared" si="24"/>
        <v>2.8380634390651087</v>
      </c>
    </row>
    <row r="92" spans="2:17" ht="15" hidden="1" customHeight="1" outlineLevel="1" x14ac:dyDescent="0.25">
      <c r="B92" s="278" t="s">
        <v>102</v>
      </c>
      <c r="C92" s="274" t="s">
        <v>21</v>
      </c>
      <c r="D92" s="40">
        <v>0</v>
      </c>
      <c r="E92" s="40">
        <v>0</v>
      </c>
      <c r="F92" s="40">
        <v>0</v>
      </c>
      <c r="G92" s="40">
        <v>0</v>
      </c>
      <c r="H92" s="40">
        <v>1</v>
      </c>
      <c r="I92" s="40">
        <v>3</v>
      </c>
      <c r="J92" s="40">
        <v>2</v>
      </c>
      <c r="K92" s="40">
        <v>0</v>
      </c>
      <c r="L92" s="40">
        <v>0</v>
      </c>
      <c r="M92" s="40">
        <v>0</v>
      </c>
      <c r="N92" s="34">
        <f t="shared" si="28"/>
        <v>3</v>
      </c>
      <c r="O92" s="34">
        <f t="shared" si="28"/>
        <v>3</v>
      </c>
      <c r="P92" s="34">
        <f t="shared" si="19"/>
        <v>6</v>
      </c>
      <c r="Q92" s="31">
        <f t="shared" si="24"/>
        <v>1.001669449081803</v>
      </c>
    </row>
    <row r="93" spans="2:17" ht="15" hidden="1" customHeight="1" outlineLevel="1" x14ac:dyDescent="0.25">
      <c r="B93" s="278" t="s">
        <v>102</v>
      </c>
      <c r="C93" s="274" t="s">
        <v>31</v>
      </c>
      <c r="D93" s="40">
        <v>0</v>
      </c>
      <c r="E93" s="40">
        <v>0</v>
      </c>
      <c r="F93" s="40">
        <v>0</v>
      </c>
      <c r="G93" s="40">
        <v>0</v>
      </c>
      <c r="H93" s="40">
        <v>0</v>
      </c>
      <c r="I93" s="40">
        <v>0</v>
      </c>
      <c r="J93" s="40">
        <v>1</v>
      </c>
      <c r="K93" s="40">
        <v>0</v>
      </c>
      <c r="L93" s="40">
        <v>0</v>
      </c>
      <c r="M93" s="40">
        <v>0</v>
      </c>
      <c r="N93" s="34">
        <f t="shared" si="28"/>
        <v>1</v>
      </c>
      <c r="O93" s="34">
        <f t="shared" si="28"/>
        <v>0</v>
      </c>
      <c r="P93" s="34">
        <f t="shared" si="19"/>
        <v>1</v>
      </c>
      <c r="Q93" s="31">
        <f t="shared" si="24"/>
        <v>0.1669449081803005</v>
      </c>
    </row>
    <row r="94" spans="2:17" ht="15" hidden="1" customHeight="1" outlineLevel="1" x14ac:dyDescent="0.25">
      <c r="B94" s="278" t="s">
        <v>102</v>
      </c>
      <c r="C94" s="274" t="s">
        <v>25</v>
      </c>
      <c r="D94" s="40">
        <v>0</v>
      </c>
      <c r="E94" s="40">
        <v>0</v>
      </c>
      <c r="F94" s="40">
        <v>4</v>
      </c>
      <c r="G94" s="40">
        <v>2</v>
      </c>
      <c r="H94" s="40">
        <v>3</v>
      </c>
      <c r="I94" s="40">
        <v>1</v>
      </c>
      <c r="J94" s="40">
        <v>0</v>
      </c>
      <c r="K94" s="40">
        <v>0</v>
      </c>
      <c r="L94" s="40">
        <v>0</v>
      </c>
      <c r="M94" s="40">
        <v>0</v>
      </c>
      <c r="N94" s="34">
        <f t="shared" si="28"/>
        <v>7</v>
      </c>
      <c r="O94" s="34">
        <f t="shared" si="28"/>
        <v>3</v>
      </c>
      <c r="P94" s="34">
        <f t="shared" si="19"/>
        <v>10</v>
      </c>
      <c r="Q94" s="31">
        <f t="shared" si="24"/>
        <v>1.669449081803005</v>
      </c>
    </row>
    <row r="95" spans="2:17" ht="15" hidden="1" customHeight="1" outlineLevel="1" x14ac:dyDescent="0.25">
      <c r="B95" s="278" t="s">
        <v>102</v>
      </c>
      <c r="C95" s="3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34">
        <f t="shared" si="28"/>
        <v>0</v>
      </c>
      <c r="O95" s="34">
        <f t="shared" si="28"/>
        <v>0</v>
      </c>
      <c r="P95" s="34">
        <f t="shared" si="19"/>
        <v>0</v>
      </c>
      <c r="Q95" s="31">
        <f t="shared" si="24"/>
        <v>0</v>
      </c>
    </row>
    <row r="96" spans="2:17" ht="15" customHeight="1" collapsed="1" x14ac:dyDescent="0.25">
      <c r="B96" s="36" t="s">
        <v>75</v>
      </c>
      <c r="C96" s="29">
        <v>5</v>
      </c>
      <c r="D96" s="41">
        <f>SUM(D97:D101)</f>
        <v>0</v>
      </c>
      <c r="E96" s="41">
        <f t="shared" ref="E96:M96" si="30">SUM(E97:E101)</f>
        <v>0</v>
      </c>
      <c r="F96" s="41">
        <f t="shared" si="30"/>
        <v>0</v>
      </c>
      <c r="G96" s="41">
        <f t="shared" si="30"/>
        <v>19</v>
      </c>
      <c r="H96" s="41">
        <f t="shared" si="30"/>
        <v>13</v>
      </c>
      <c r="I96" s="41">
        <f t="shared" si="30"/>
        <v>18</v>
      </c>
      <c r="J96" s="41">
        <f t="shared" si="30"/>
        <v>0</v>
      </c>
      <c r="K96" s="41">
        <f t="shared" si="30"/>
        <v>0</v>
      </c>
      <c r="L96" s="41">
        <f t="shared" si="30"/>
        <v>0</v>
      </c>
      <c r="M96" s="41">
        <f t="shared" si="30"/>
        <v>0</v>
      </c>
      <c r="N96" s="30">
        <f t="shared" si="28"/>
        <v>13</v>
      </c>
      <c r="O96" s="30">
        <f t="shared" si="28"/>
        <v>37</v>
      </c>
      <c r="P96" s="30">
        <f t="shared" si="19"/>
        <v>50</v>
      </c>
      <c r="Q96" s="31">
        <f t="shared" si="24"/>
        <v>8.3472454090150254</v>
      </c>
    </row>
    <row r="97" spans="1:17" ht="15" hidden="1" customHeight="1" outlineLevel="1" x14ac:dyDescent="0.25">
      <c r="B97" s="278" t="s">
        <v>113</v>
      </c>
      <c r="C97" s="278" t="s">
        <v>21</v>
      </c>
      <c r="D97" s="3">
        <v>0</v>
      </c>
      <c r="E97" s="3">
        <v>0</v>
      </c>
      <c r="F97" s="3">
        <v>0</v>
      </c>
      <c r="G97" s="3">
        <v>16</v>
      </c>
      <c r="H97" s="3">
        <v>10</v>
      </c>
      <c r="I97" s="3">
        <v>17</v>
      </c>
      <c r="J97" s="3">
        <v>0</v>
      </c>
      <c r="K97" s="3">
        <v>0</v>
      </c>
      <c r="L97" s="3">
        <v>0</v>
      </c>
      <c r="M97" s="3">
        <v>0</v>
      </c>
      <c r="N97" s="34">
        <f t="shared" si="28"/>
        <v>10</v>
      </c>
      <c r="O97" s="34">
        <f t="shared" si="28"/>
        <v>33</v>
      </c>
      <c r="P97" s="34">
        <f t="shared" si="19"/>
        <v>43</v>
      </c>
      <c r="Q97" s="31">
        <f t="shared" si="24"/>
        <v>7.1786310517529222</v>
      </c>
    </row>
    <row r="98" spans="1:17" ht="15" hidden="1" customHeight="1" outlineLevel="1" x14ac:dyDescent="0.25">
      <c r="B98" s="278" t="s">
        <v>113</v>
      </c>
      <c r="C98" s="278" t="s">
        <v>257</v>
      </c>
      <c r="D98" s="40">
        <v>0</v>
      </c>
      <c r="E98" s="40">
        <v>0</v>
      </c>
      <c r="F98" s="40">
        <v>0</v>
      </c>
      <c r="G98" s="40">
        <v>0</v>
      </c>
      <c r="H98" s="40">
        <v>0</v>
      </c>
      <c r="I98" s="40">
        <v>1</v>
      </c>
      <c r="J98" s="40">
        <v>0</v>
      </c>
      <c r="K98" s="40">
        <v>0</v>
      </c>
      <c r="L98" s="40">
        <v>0</v>
      </c>
      <c r="M98" s="40">
        <v>0</v>
      </c>
      <c r="N98" s="34">
        <f t="shared" si="28"/>
        <v>0</v>
      </c>
      <c r="O98" s="34">
        <f t="shared" si="28"/>
        <v>1</v>
      </c>
      <c r="P98" s="34">
        <f t="shared" si="19"/>
        <v>1</v>
      </c>
      <c r="Q98" s="31">
        <f t="shared" si="24"/>
        <v>0.1669449081803005</v>
      </c>
    </row>
    <row r="99" spans="1:17" ht="15" hidden="1" customHeight="1" outlineLevel="1" x14ac:dyDescent="0.25">
      <c r="B99" s="278" t="s">
        <v>113</v>
      </c>
      <c r="C99" s="278" t="s">
        <v>31</v>
      </c>
      <c r="D99" s="40">
        <v>0</v>
      </c>
      <c r="E99" s="40">
        <v>0</v>
      </c>
      <c r="F99" s="40">
        <v>0</v>
      </c>
      <c r="G99" s="40">
        <v>1</v>
      </c>
      <c r="H99" s="40">
        <v>0</v>
      </c>
      <c r="I99" s="40">
        <v>0</v>
      </c>
      <c r="J99" s="40">
        <v>0</v>
      </c>
      <c r="K99" s="40">
        <v>0</v>
      </c>
      <c r="L99" s="40">
        <v>0</v>
      </c>
      <c r="M99" s="40">
        <v>0</v>
      </c>
      <c r="N99" s="34">
        <f t="shared" si="28"/>
        <v>0</v>
      </c>
      <c r="O99" s="34">
        <f t="shared" si="28"/>
        <v>1</v>
      </c>
      <c r="P99" s="34">
        <f t="shared" si="19"/>
        <v>1</v>
      </c>
      <c r="Q99" s="31">
        <f t="shared" si="24"/>
        <v>0.1669449081803005</v>
      </c>
    </row>
    <row r="100" spans="1:17" ht="15" hidden="1" customHeight="1" outlineLevel="1" x14ac:dyDescent="0.25">
      <c r="B100" s="278" t="s">
        <v>113</v>
      </c>
      <c r="C100" s="278" t="s">
        <v>22</v>
      </c>
      <c r="D100" s="40">
        <v>0</v>
      </c>
      <c r="E100" s="40">
        <v>0</v>
      </c>
      <c r="F100" s="40">
        <v>0</v>
      </c>
      <c r="G100" s="40">
        <v>2</v>
      </c>
      <c r="H100" s="40">
        <v>2</v>
      </c>
      <c r="I100" s="40">
        <v>0</v>
      </c>
      <c r="J100" s="40">
        <v>0</v>
      </c>
      <c r="K100" s="40">
        <v>0</v>
      </c>
      <c r="L100" s="40">
        <v>0</v>
      </c>
      <c r="M100" s="40">
        <v>0</v>
      </c>
      <c r="N100" s="34">
        <f t="shared" si="28"/>
        <v>2</v>
      </c>
      <c r="O100" s="34">
        <f t="shared" si="28"/>
        <v>2</v>
      </c>
      <c r="P100" s="34">
        <f t="shared" si="19"/>
        <v>4</v>
      </c>
      <c r="Q100" s="31">
        <f t="shared" si="24"/>
        <v>0.667779632721202</v>
      </c>
    </row>
    <row r="101" spans="1:17" ht="15" hidden="1" customHeight="1" outlineLevel="1" x14ac:dyDescent="0.25">
      <c r="B101" s="278" t="s">
        <v>113</v>
      </c>
      <c r="C101" s="278" t="s">
        <v>12</v>
      </c>
      <c r="D101" s="40">
        <v>0</v>
      </c>
      <c r="E101" s="40">
        <v>0</v>
      </c>
      <c r="F101" s="40">
        <v>0</v>
      </c>
      <c r="G101" s="40">
        <v>0</v>
      </c>
      <c r="H101" s="40">
        <v>1</v>
      </c>
      <c r="I101" s="40">
        <v>0</v>
      </c>
      <c r="J101" s="40">
        <v>0</v>
      </c>
      <c r="K101" s="40">
        <v>0</v>
      </c>
      <c r="L101" s="40">
        <v>0</v>
      </c>
      <c r="M101" s="40">
        <v>0</v>
      </c>
      <c r="N101" s="34">
        <f t="shared" si="28"/>
        <v>1</v>
      </c>
      <c r="O101" s="34">
        <f t="shared" si="28"/>
        <v>0</v>
      </c>
      <c r="P101" s="34">
        <f t="shared" si="19"/>
        <v>1</v>
      </c>
      <c r="Q101" s="31">
        <f t="shared" si="24"/>
        <v>0.1669449081803005</v>
      </c>
    </row>
    <row r="102" spans="1:17" ht="15" customHeight="1" collapsed="1" x14ac:dyDescent="0.25">
      <c r="B102" s="36" t="s">
        <v>19</v>
      </c>
      <c r="C102" s="25">
        <v>5</v>
      </c>
      <c r="D102" s="29">
        <f>SUM(D103:D107)</f>
        <v>0</v>
      </c>
      <c r="E102" s="29">
        <f t="shared" ref="E102:M102" si="31">SUM(E103:E107)</f>
        <v>0</v>
      </c>
      <c r="F102" s="29">
        <f t="shared" si="31"/>
        <v>0</v>
      </c>
      <c r="G102" s="29">
        <f t="shared" si="31"/>
        <v>0</v>
      </c>
      <c r="H102" s="29">
        <f t="shared" si="31"/>
        <v>15</v>
      </c>
      <c r="I102" s="29">
        <f t="shared" si="31"/>
        <v>15</v>
      </c>
      <c r="J102" s="29">
        <f t="shared" si="31"/>
        <v>10</v>
      </c>
      <c r="K102" s="29">
        <f t="shared" si="31"/>
        <v>12</v>
      </c>
      <c r="L102" s="29">
        <f t="shared" si="31"/>
        <v>0</v>
      </c>
      <c r="M102" s="29">
        <f t="shared" si="31"/>
        <v>0</v>
      </c>
      <c r="N102" s="30">
        <f t="shared" si="28"/>
        <v>25</v>
      </c>
      <c r="O102" s="30">
        <f t="shared" si="28"/>
        <v>27</v>
      </c>
      <c r="P102" s="30">
        <f t="shared" si="19"/>
        <v>52</v>
      </c>
      <c r="Q102" s="31">
        <f t="shared" si="24"/>
        <v>8.6811352253756269</v>
      </c>
    </row>
    <row r="103" spans="1:17" ht="15" hidden="1" customHeight="1" outlineLevel="1" x14ac:dyDescent="0.25">
      <c r="B103" s="278" t="s">
        <v>284</v>
      </c>
      <c r="C103" s="278" t="s">
        <v>21</v>
      </c>
      <c r="D103" s="40"/>
      <c r="E103" s="40"/>
      <c r="F103" s="40"/>
      <c r="G103" s="40"/>
      <c r="H103" s="40">
        <v>15</v>
      </c>
      <c r="I103" s="40">
        <v>15</v>
      </c>
      <c r="J103" s="40">
        <v>10</v>
      </c>
      <c r="K103" s="40">
        <v>11</v>
      </c>
      <c r="L103" s="40"/>
      <c r="M103" s="40"/>
      <c r="N103" s="34">
        <f t="shared" si="28"/>
        <v>25</v>
      </c>
      <c r="O103" s="34">
        <f t="shared" si="28"/>
        <v>26</v>
      </c>
      <c r="P103" s="34">
        <f t="shared" si="19"/>
        <v>51</v>
      </c>
      <c r="Q103" s="31">
        <f t="shared" si="24"/>
        <v>8.514190317195327</v>
      </c>
    </row>
    <row r="104" spans="1:17" ht="15" hidden="1" customHeight="1" outlineLevel="1" x14ac:dyDescent="0.25">
      <c r="B104" s="278" t="s">
        <v>284</v>
      </c>
      <c r="C104" s="278" t="s">
        <v>114</v>
      </c>
      <c r="D104" s="40"/>
      <c r="E104" s="40"/>
      <c r="F104" s="40"/>
      <c r="G104" s="40"/>
      <c r="H104" s="40">
        <v>0</v>
      </c>
      <c r="I104" s="40">
        <v>0</v>
      </c>
      <c r="J104" s="40">
        <v>0</v>
      </c>
      <c r="K104" s="40">
        <v>1</v>
      </c>
      <c r="L104" s="40"/>
      <c r="M104" s="40"/>
      <c r="N104" s="34">
        <f t="shared" ref="N104:O107" si="32">SUM(L104,J104,H104,F104,D104)</f>
        <v>0</v>
      </c>
      <c r="O104" s="34">
        <f t="shared" si="32"/>
        <v>1</v>
      </c>
      <c r="P104" s="34">
        <f t="shared" si="19"/>
        <v>1</v>
      </c>
      <c r="Q104" s="31">
        <f t="shared" si="24"/>
        <v>0.1669449081803005</v>
      </c>
    </row>
    <row r="105" spans="1:17" ht="15" hidden="1" customHeight="1" outlineLevel="1" x14ac:dyDescent="0.25">
      <c r="B105" s="278" t="s">
        <v>284</v>
      </c>
      <c r="C105" s="278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34">
        <f t="shared" si="32"/>
        <v>0</v>
      </c>
      <c r="O105" s="34">
        <f t="shared" si="32"/>
        <v>0</v>
      </c>
      <c r="P105" s="34">
        <f t="shared" si="19"/>
        <v>0</v>
      </c>
      <c r="Q105" s="31">
        <f t="shared" si="24"/>
        <v>0</v>
      </c>
    </row>
    <row r="106" spans="1:17" ht="15" hidden="1" customHeight="1" outlineLevel="1" x14ac:dyDescent="0.25">
      <c r="B106" s="278" t="s">
        <v>284</v>
      </c>
      <c r="C106" s="278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34">
        <f t="shared" si="32"/>
        <v>0</v>
      </c>
      <c r="O106" s="34">
        <f t="shared" si="32"/>
        <v>0</v>
      </c>
      <c r="P106" s="34">
        <f t="shared" si="19"/>
        <v>0</v>
      </c>
      <c r="Q106" s="31">
        <f t="shared" si="24"/>
        <v>0</v>
      </c>
    </row>
    <row r="107" spans="1:17" ht="15" hidden="1" customHeight="1" outlineLevel="1" x14ac:dyDescent="0.25">
      <c r="B107" s="278" t="s">
        <v>284</v>
      </c>
      <c r="C107" s="278"/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34">
        <f t="shared" si="32"/>
        <v>0</v>
      </c>
      <c r="O107" s="34">
        <f t="shared" si="32"/>
        <v>0</v>
      </c>
      <c r="P107" s="34">
        <f t="shared" si="19"/>
        <v>0</v>
      </c>
      <c r="Q107" s="31">
        <f t="shared" si="24"/>
        <v>0</v>
      </c>
    </row>
    <row r="108" spans="1:17" ht="15.75" collapsed="1" x14ac:dyDescent="0.25">
      <c r="D108" s="282">
        <f>SUM(D9,D16,D22,D27,D32,D36,D41,D49,D58,D63,D71,D76,D81,D86,D91,D96,D102)</f>
        <v>6</v>
      </c>
      <c r="E108" s="282">
        <f t="shared" ref="E108:M108" si="33">SUM(E9,E16,E22,E27,E32,E36,E41,E49,E58,E63,E71,E76,E81,E86,E91,E96,E102)</f>
        <v>0</v>
      </c>
      <c r="F108" s="282">
        <f t="shared" si="33"/>
        <v>79</v>
      </c>
      <c r="G108" s="282">
        <f t="shared" si="33"/>
        <v>93</v>
      </c>
      <c r="H108" s="282">
        <f t="shared" si="33"/>
        <v>155</v>
      </c>
      <c r="I108" s="282">
        <f t="shared" si="33"/>
        <v>103</v>
      </c>
      <c r="J108" s="282">
        <f t="shared" si="33"/>
        <v>99</v>
      </c>
      <c r="K108" s="282">
        <f t="shared" si="33"/>
        <v>53</v>
      </c>
      <c r="L108" s="282">
        <f t="shared" si="33"/>
        <v>7</v>
      </c>
      <c r="M108" s="282">
        <f t="shared" si="33"/>
        <v>4</v>
      </c>
      <c r="N108" s="281">
        <f>SUM(L108,J108,H108,F108,D108)</f>
        <v>346</v>
      </c>
      <c r="O108" s="281">
        <f>SUM(M108,K108,I108,G108,E108)</f>
        <v>253</v>
      </c>
      <c r="P108" s="281">
        <f>SUM(N108:O108)</f>
        <v>599</v>
      </c>
      <c r="Q108" s="31">
        <f t="shared" si="24"/>
        <v>100</v>
      </c>
    </row>
    <row r="109" spans="1:17" ht="15.75" x14ac:dyDescent="0.25">
      <c r="D109" s="441">
        <f>SUM(D108:E108)</f>
        <v>6</v>
      </c>
      <c r="E109" s="442"/>
      <c r="F109" s="441">
        <f t="shared" ref="F109" si="34">SUM(F108:G108)</f>
        <v>172</v>
      </c>
      <c r="G109" s="442"/>
      <c r="H109" s="441">
        <f t="shared" ref="H109" si="35">SUM(H108:I108)</f>
        <v>258</v>
      </c>
      <c r="I109" s="442"/>
      <c r="J109" s="441">
        <f t="shared" ref="J109" si="36">SUM(J108:K108)</f>
        <v>152</v>
      </c>
      <c r="K109" s="442"/>
      <c r="L109" s="441">
        <f t="shared" ref="L109" si="37">SUM(L108:M108)</f>
        <v>11</v>
      </c>
      <c r="M109" s="442"/>
      <c r="N109" s="441">
        <f>SUM(N108:O108)</f>
        <v>599</v>
      </c>
      <c r="O109" s="442"/>
      <c r="Q109" s="27"/>
    </row>
    <row r="110" spans="1:17" ht="15" customHeight="1" x14ac:dyDescent="0.25">
      <c r="A110" s="283"/>
      <c r="B110" s="283"/>
      <c r="C110" s="283"/>
      <c r="D110" s="283"/>
      <c r="E110" s="283"/>
      <c r="F110" s="284"/>
      <c r="G110" s="284"/>
      <c r="H110" s="284"/>
      <c r="I110" s="284"/>
      <c r="J110" s="284"/>
      <c r="K110" s="284"/>
      <c r="L110" s="284"/>
      <c r="M110" s="284"/>
      <c r="N110" s="284"/>
      <c r="O110" s="285"/>
      <c r="P110" s="285"/>
    </row>
    <row r="111" spans="1:17" ht="15" customHeight="1" x14ac:dyDescent="0.25">
      <c r="A111" s="283"/>
      <c r="B111" s="283"/>
      <c r="C111" s="283"/>
      <c r="D111" s="283"/>
      <c r="E111" s="283"/>
      <c r="F111" s="284"/>
      <c r="G111" s="284"/>
      <c r="H111" s="284"/>
      <c r="I111" s="284"/>
      <c r="J111" s="284"/>
      <c r="K111" s="284"/>
      <c r="L111" s="284"/>
      <c r="M111" s="284"/>
      <c r="N111" s="284"/>
      <c r="O111" s="285"/>
      <c r="P111" s="285"/>
    </row>
    <row r="112" spans="1:17" x14ac:dyDescent="0.25">
      <c r="E112" s="443" t="s">
        <v>32</v>
      </c>
      <c r="F112" s="443"/>
      <c r="G112" s="443"/>
      <c r="H112" s="443"/>
      <c r="I112" s="443"/>
      <c r="J112" s="443"/>
      <c r="K112" s="443"/>
      <c r="L112" s="443"/>
      <c r="M112" s="443"/>
      <c r="N112" s="443"/>
      <c r="O112" s="6"/>
      <c r="P112" s="6"/>
    </row>
    <row r="113" spans="2:18" x14ac:dyDescent="0.25">
      <c r="D113" s="7"/>
      <c r="E113" s="443" t="s">
        <v>76</v>
      </c>
      <c r="F113" s="443"/>
      <c r="G113" s="443" t="s">
        <v>77</v>
      </c>
      <c r="H113" s="443"/>
      <c r="I113" s="443" t="s">
        <v>78</v>
      </c>
      <c r="J113" s="443"/>
      <c r="K113" s="444" t="s">
        <v>79</v>
      </c>
      <c r="L113" s="445"/>
      <c r="M113" s="443" t="s">
        <v>0</v>
      </c>
      <c r="N113" s="443"/>
      <c r="O113" s="443" t="s">
        <v>1</v>
      </c>
      <c r="P113" s="443"/>
      <c r="Q113" s="443"/>
    </row>
    <row r="114" spans="2:18" ht="15" customHeight="1" x14ac:dyDescent="0.25">
      <c r="B114" s="440" t="s">
        <v>51</v>
      </c>
      <c r="C114" s="440"/>
      <c r="D114" s="440"/>
      <c r="E114" s="275" t="s">
        <v>2</v>
      </c>
      <c r="F114" s="42" t="s">
        <v>3</v>
      </c>
      <c r="G114" s="275" t="s">
        <v>2</v>
      </c>
      <c r="H114" s="42" t="s">
        <v>3</v>
      </c>
      <c r="I114" s="275" t="s">
        <v>2</v>
      </c>
      <c r="J114" s="42" t="s">
        <v>3</v>
      </c>
      <c r="K114" s="275" t="s">
        <v>2</v>
      </c>
      <c r="L114" s="42" t="s">
        <v>3</v>
      </c>
      <c r="M114" s="275" t="s">
        <v>2</v>
      </c>
      <c r="N114" s="42" t="s">
        <v>3</v>
      </c>
      <c r="O114" s="275" t="s">
        <v>2</v>
      </c>
      <c r="P114" s="42" t="s">
        <v>3</v>
      </c>
      <c r="Q114" s="42" t="s">
        <v>7</v>
      </c>
      <c r="R114" s="43" t="s">
        <v>82</v>
      </c>
    </row>
    <row r="115" spans="2:18" ht="15.75" x14ac:dyDescent="0.25">
      <c r="B115" s="430" t="s">
        <v>21</v>
      </c>
      <c r="C115" s="430"/>
      <c r="D115" s="430"/>
      <c r="E115" s="8">
        <f>SUM(E116:E131)</f>
        <v>2</v>
      </c>
      <c r="F115" s="8">
        <f>SUM(F116:F131)</f>
        <v>0</v>
      </c>
      <c r="G115" s="8">
        <f t="shared" ref="G115:N115" si="38">SUM(G116:G131)</f>
        <v>61</v>
      </c>
      <c r="H115" s="8">
        <f t="shared" si="38"/>
        <v>74</v>
      </c>
      <c r="I115" s="8">
        <f t="shared" si="38"/>
        <v>117</v>
      </c>
      <c r="J115" s="8">
        <f t="shared" si="38"/>
        <v>76</v>
      </c>
      <c r="K115" s="8">
        <f t="shared" si="38"/>
        <v>83</v>
      </c>
      <c r="L115" s="8">
        <f t="shared" si="38"/>
        <v>37</v>
      </c>
      <c r="M115" s="8">
        <f t="shared" si="38"/>
        <v>7</v>
      </c>
      <c r="N115" s="8">
        <f t="shared" si="38"/>
        <v>4</v>
      </c>
      <c r="O115" s="44">
        <f t="shared" ref="O115:P131" si="39">SUM(M115,K115,I115,G115,E115)</f>
        <v>270</v>
      </c>
      <c r="P115" s="44">
        <f t="shared" si="39"/>
        <v>191</v>
      </c>
      <c r="Q115" s="45">
        <f t="shared" ref="Q115:Q138" si="40">SUM(O115:P115)</f>
        <v>461</v>
      </c>
      <c r="R115" s="35">
        <f t="shared" ref="R115:R146" si="41">Q115/$Q$226*100</f>
        <v>76.961602671118527</v>
      </c>
    </row>
    <row r="116" spans="2:18" ht="15.75" hidden="1" outlineLevel="1" x14ac:dyDescent="0.25">
      <c r="B116" s="423" t="s">
        <v>258</v>
      </c>
      <c r="C116" s="423"/>
      <c r="D116" s="423"/>
      <c r="E116" s="3">
        <v>0</v>
      </c>
      <c r="F116" s="3">
        <v>0</v>
      </c>
      <c r="G116" s="3">
        <v>1</v>
      </c>
      <c r="H116" s="3">
        <v>2</v>
      </c>
      <c r="I116" s="3">
        <v>5</v>
      </c>
      <c r="J116" s="3">
        <v>1</v>
      </c>
      <c r="K116" s="3">
        <v>3</v>
      </c>
      <c r="L116" s="3">
        <v>0</v>
      </c>
      <c r="M116" s="3">
        <v>0</v>
      </c>
      <c r="N116" s="3">
        <v>0</v>
      </c>
      <c r="O116" s="44">
        <f t="shared" si="39"/>
        <v>9</v>
      </c>
      <c r="P116" s="44">
        <f t="shared" si="39"/>
        <v>3</v>
      </c>
      <c r="Q116" s="45">
        <f t="shared" si="40"/>
        <v>12</v>
      </c>
      <c r="R116" s="35">
        <f t="shared" si="41"/>
        <v>2.003338898163606</v>
      </c>
    </row>
    <row r="117" spans="2:18" ht="15.75" hidden="1" outlineLevel="1" x14ac:dyDescent="0.25">
      <c r="B117" s="427" t="s">
        <v>14</v>
      </c>
      <c r="C117" s="428"/>
      <c r="D117" s="429"/>
      <c r="E117" s="286">
        <v>0</v>
      </c>
      <c r="F117" s="3">
        <v>0</v>
      </c>
      <c r="G117" s="3">
        <v>5</v>
      </c>
      <c r="H117" s="3">
        <v>2</v>
      </c>
      <c r="I117" s="3">
        <v>11</v>
      </c>
      <c r="J117" s="3">
        <v>7</v>
      </c>
      <c r="K117" s="3">
        <v>5</v>
      </c>
      <c r="L117" s="3">
        <v>3</v>
      </c>
      <c r="M117" s="3">
        <v>0</v>
      </c>
      <c r="N117" s="3">
        <v>0</v>
      </c>
      <c r="O117" s="44">
        <f t="shared" si="39"/>
        <v>21</v>
      </c>
      <c r="P117" s="44">
        <f t="shared" si="39"/>
        <v>12</v>
      </c>
      <c r="Q117" s="45">
        <f t="shared" si="40"/>
        <v>33</v>
      </c>
      <c r="R117" s="35">
        <f t="shared" si="41"/>
        <v>5.5091819699499167</v>
      </c>
    </row>
    <row r="118" spans="2:18" ht="15.75" hidden="1" outlineLevel="1" x14ac:dyDescent="0.25">
      <c r="B118" s="423" t="s">
        <v>19</v>
      </c>
      <c r="C118" s="423"/>
      <c r="D118" s="423"/>
      <c r="E118" s="286">
        <v>0</v>
      </c>
      <c r="F118" s="3">
        <v>0</v>
      </c>
      <c r="G118" s="3">
        <v>0</v>
      </c>
      <c r="H118" s="3">
        <v>0</v>
      </c>
      <c r="I118" s="3">
        <v>15</v>
      </c>
      <c r="J118" s="3">
        <v>15</v>
      </c>
      <c r="K118" s="3">
        <v>10</v>
      </c>
      <c r="L118" s="3">
        <v>11</v>
      </c>
      <c r="M118" s="3">
        <v>0</v>
      </c>
      <c r="N118" s="3">
        <v>0</v>
      </c>
      <c r="O118" s="44">
        <f t="shared" si="39"/>
        <v>25</v>
      </c>
      <c r="P118" s="44">
        <f t="shared" si="39"/>
        <v>26</v>
      </c>
      <c r="Q118" s="45">
        <f t="shared" si="40"/>
        <v>51</v>
      </c>
      <c r="R118" s="35">
        <f t="shared" si="41"/>
        <v>8.514190317195327</v>
      </c>
    </row>
    <row r="119" spans="2:18" ht="15.75" hidden="1" outlineLevel="1" x14ac:dyDescent="0.25">
      <c r="B119" s="423" t="s">
        <v>259</v>
      </c>
      <c r="C119" s="423"/>
      <c r="D119" s="423"/>
      <c r="E119" s="46">
        <v>0</v>
      </c>
      <c r="F119" s="47">
        <v>0</v>
      </c>
      <c r="G119" s="47">
        <v>7</v>
      </c>
      <c r="H119" s="47">
        <v>5</v>
      </c>
      <c r="I119" s="47">
        <v>2</v>
      </c>
      <c r="J119" s="47">
        <v>3</v>
      </c>
      <c r="K119" s="47">
        <v>12</v>
      </c>
      <c r="L119" s="47">
        <v>7</v>
      </c>
      <c r="M119" s="47">
        <v>7</v>
      </c>
      <c r="N119" s="47">
        <v>4</v>
      </c>
      <c r="O119" s="44">
        <f t="shared" si="39"/>
        <v>28</v>
      </c>
      <c r="P119" s="44">
        <f t="shared" si="39"/>
        <v>19</v>
      </c>
      <c r="Q119" s="45">
        <f t="shared" si="40"/>
        <v>47</v>
      </c>
      <c r="R119" s="35">
        <f t="shared" si="41"/>
        <v>7.8464106844741242</v>
      </c>
    </row>
    <row r="120" spans="2:18" ht="15.75" hidden="1" outlineLevel="1" x14ac:dyDescent="0.25">
      <c r="B120" s="423" t="s">
        <v>26</v>
      </c>
      <c r="C120" s="423"/>
      <c r="D120" s="423"/>
      <c r="E120" s="46">
        <v>0</v>
      </c>
      <c r="F120" s="47">
        <v>0</v>
      </c>
      <c r="G120" s="47">
        <v>0</v>
      </c>
      <c r="H120" s="47">
        <v>0</v>
      </c>
      <c r="I120" s="47">
        <v>11</v>
      </c>
      <c r="J120" s="47">
        <v>0</v>
      </c>
      <c r="K120" s="47">
        <v>26</v>
      </c>
      <c r="L120" s="47">
        <v>0</v>
      </c>
      <c r="M120" s="47">
        <v>0</v>
      </c>
      <c r="N120" s="47">
        <v>0</v>
      </c>
      <c r="O120" s="44">
        <f t="shared" si="39"/>
        <v>37</v>
      </c>
      <c r="P120" s="44">
        <f t="shared" si="39"/>
        <v>0</v>
      </c>
      <c r="Q120" s="45">
        <f t="shared" si="40"/>
        <v>37</v>
      </c>
      <c r="R120" s="35">
        <f t="shared" si="41"/>
        <v>6.1769616026711187</v>
      </c>
    </row>
    <row r="121" spans="2:18" ht="15.75" hidden="1" outlineLevel="1" x14ac:dyDescent="0.25">
      <c r="B121" s="423" t="s">
        <v>260</v>
      </c>
      <c r="C121" s="423"/>
      <c r="D121" s="423"/>
      <c r="E121" s="46">
        <v>0</v>
      </c>
      <c r="F121" s="47">
        <v>0</v>
      </c>
      <c r="G121" s="47">
        <v>9</v>
      </c>
      <c r="H121" s="47">
        <v>0</v>
      </c>
      <c r="I121" s="47">
        <v>1</v>
      </c>
      <c r="J121" s="47">
        <v>0</v>
      </c>
      <c r="K121" s="47">
        <v>5</v>
      </c>
      <c r="L121" s="47">
        <v>0</v>
      </c>
      <c r="M121" s="47">
        <v>0</v>
      </c>
      <c r="N121" s="47">
        <v>0</v>
      </c>
      <c r="O121" s="44">
        <f t="shared" si="39"/>
        <v>15</v>
      </c>
      <c r="P121" s="44">
        <f t="shared" si="39"/>
        <v>0</v>
      </c>
      <c r="Q121" s="45">
        <f t="shared" si="40"/>
        <v>15</v>
      </c>
      <c r="R121" s="35">
        <f t="shared" si="41"/>
        <v>2.5041736227045077</v>
      </c>
    </row>
    <row r="122" spans="2:18" ht="15.75" hidden="1" outlineLevel="1" x14ac:dyDescent="0.25">
      <c r="B122" s="423" t="s">
        <v>69</v>
      </c>
      <c r="C122" s="423"/>
      <c r="D122" s="423"/>
      <c r="E122" s="46">
        <v>0</v>
      </c>
      <c r="F122" s="47">
        <v>0</v>
      </c>
      <c r="G122" s="47">
        <v>1</v>
      </c>
      <c r="H122" s="47">
        <v>0</v>
      </c>
      <c r="I122" s="47">
        <v>3</v>
      </c>
      <c r="J122" s="47">
        <v>3</v>
      </c>
      <c r="K122" s="47">
        <v>12</v>
      </c>
      <c r="L122" s="47">
        <v>3</v>
      </c>
      <c r="M122" s="47">
        <v>0</v>
      </c>
      <c r="N122" s="47">
        <v>0</v>
      </c>
      <c r="O122" s="44">
        <f t="shared" si="39"/>
        <v>16</v>
      </c>
      <c r="P122" s="44">
        <f t="shared" si="39"/>
        <v>6</v>
      </c>
      <c r="Q122" s="45">
        <f t="shared" si="40"/>
        <v>22</v>
      </c>
      <c r="R122" s="35">
        <f t="shared" si="41"/>
        <v>3.672787979966611</v>
      </c>
    </row>
    <row r="123" spans="2:18" ht="15.75" hidden="1" outlineLevel="1" x14ac:dyDescent="0.25">
      <c r="B123" s="427" t="s">
        <v>97</v>
      </c>
      <c r="C123" s="428"/>
      <c r="D123" s="429"/>
      <c r="E123" s="46">
        <v>2</v>
      </c>
      <c r="F123" s="47">
        <v>0</v>
      </c>
      <c r="G123" s="47">
        <v>22</v>
      </c>
      <c r="H123" s="47">
        <v>15</v>
      </c>
      <c r="I123" s="47">
        <v>1</v>
      </c>
      <c r="J123" s="47">
        <v>1</v>
      </c>
      <c r="K123" s="47">
        <v>0</v>
      </c>
      <c r="L123" s="47">
        <v>1</v>
      </c>
      <c r="M123" s="47">
        <v>0</v>
      </c>
      <c r="N123" s="47">
        <v>0</v>
      </c>
      <c r="O123" s="44">
        <f t="shared" si="39"/>
        <v>25</v>
      </c>
      <c r="P123" s="44">
        <f t="shared" si="39"/>
        <v>17</v>
      </c>
      <c r="Q123" s="45">
        <f t="shared" si="40"/>
        <v>42</v>
      </c>
      <c r="R123" s="35">
        <f t="shared" si="41"/>
        <v>7.0116861435726205</v>
      </c>
    </row>
    <row r="124" spans="2:18" ht="15.75" hidden="1" outlineLevel="1" x14ac:dyDescent="0.25">
      <c r="B124" s="423" t="s">
        <v>74</v>
      </c>
      <c r="C124" s="423"/>
      <c r="D124" s="423"/>
      <c r="E124" s="46">
        <v>0</v>
      </c>
      <c r="F124" s="47">
        <v>0</v>
      </c>
      <c r="G124" s="47">
        <v>0</v>
      </c>
      <c r="H124" s="47">
        <v>0</v>
      </c>
      <c r="I124" s="47">
        <v>1</v>
      </c>
      <c r="J124" s="47">
        <v>3</v>
      </c>
      <c r="K124" s="47">
        <v>2</v>
      </c>
      <c r="L124" s="47">
        <v>0</v>
      </c>
      <c r="M124" s="47">
        <v>0</v>
      </c>
      <c r="N124" s="47">
        <v>0</v>
      </c>
      <c r="O124" s="44">
        <f t="shared" si="39"/>
        <v>3</v>
      </c>
      <c r="P124" s="44">
        <f t="shared" si="39"/>
        <v>3</v>
      </c>
      <c r="Q124" s="45">
        <f t="shared" si="40"/>
        <v>6</v>
      </c>
      <c r="R124" s="35">
        <f t="shared" si="41"/>
        <v>1.001669449081803</v>
      </c>
    </row>
    <row r="125" spans="2:18" ht="15.75" hidden="1" outlineLevel="1" x14ac:dyDescent="0.25">
      <c r="B125" s="427" t="s">
        <v>30</v>
      </c>
      <c r="C125" s="428"/>
      <c r="D125" s="429"/>
      <c r="E125" s="46">
        <v>0</v>
      </c>
      <c r="F125" s="47">
        <v>0</v>
      </c>
      <c r="G125" s="47">
        <v>3</v>
      </c>
      <c r="H125" s="47">
        <v>5</v>
      </c>
      <c r="I125" s="47">
        <v>5</v>
      </c>
      <c r="J125" s="47">
        <v>3</v>
      </c>
      <c r="K125" s="47">
        <v>2</v>
      </c>
      <c r="L125" s="47">
        <v>2</v>
      </c>
      <c r="M125" s="47">
        <v>0</v>
      </c>
      <c r="N125" s="47">
        <v>0</v>
      </c>
      <c r="O125" s="44">
        <f t="shared" ref="O125" si="42">SUM(M125,K125,I125,G125,E125)</f>
        <v>10</v>
      </c>
      <c r="P125" s="44">
        <f t="shared" ref="P125" si="43">SUM(N125,L125,J125,H125,F125)</f>
        <v>10</v>
      </c>
      <c r="Q125" s="45">
        <f t="shared" ref="Q125" si="44">SUM(O125:P125)</f>
        <v>20</v>
      </c>
      <c r="R125" s="35">
        <f t="shared" si="41"/>
        <v>3.33889816360601</v>
      </c>
    </row>
    <row r="126" spans="2:18" ht="15.75" hidden="1" outlineLevel="1" x14ac:dyDescent="0.25">
      <c r="B126" s="423" t="s">
        <v>75</v>
      </c>
      <c r="C126" s="423"/>
      <c r="D126" s="423"/>
      <c r="E126" s="46">
        <v>0</v>
      </c>
      <c r="F126" s="47">
        <v>0</v>
      </c>
      <c r="G126" s="47">
        <v>0</v>
      </c>
      <c r="H126" s="47">
        <v>16</v>
      </c>
      <c r="I126" s="47">
        <v>10</v>
      </c>
      <c r="J126" s="47">
        <v>17</v>
      </c>
      <c r="K126" s="47">
        <v>0</v>
      </c>
      <c r="L126" s="47">
        <v>0</v>
      </c>
      <c r="M126" s="47">
        <v>0</v>
      </c>
      <c r="N126" s="47">
        <v>0</v>
      </c>
      <c r="O126" s="44">
        <f t="shared" si="39"/>
        <v>10</v>
      </c>
      <c r="P126" s="44">
        <f t="shared" si="39"/>
        <v>33</v>
      </c>
      <c r="Q126" s="45">
        <f t="shared" si="40"/>
        <v>43</v>
      </c>
      <c r="R126" s="35">
        <f t="shared" si="41"/>
        <v>7.1786310517529222</v>
      </c>
    </row>
    <row r="127" spans="2:18" ht="15.75" hidden="1" outlineLevel="1" x14ac:dyDescent="0.25">
      <c r="B127" s="427" t="s">
        <v>71</v>
      </c>
      <c r="C127" s="428"/>
      <c r="D127" s="429"/>
      <c r="E127" s="46">
        <v>0</v>
      </c>
      <c r="F127" s="47">
        <v>0</v>
      </c>
      <c r="G127" s="47">
        <v>12</v>
      </c>
      <c r="H127" s="47">
        <v>3</v>
      </c>
      <c r="I127" s="47">
        <v>0</v>
      </c>
      <c r="J127" s="47">
        <v>0</v>
      </c>
      <c r="K127" s="47">
        <v>0</v>
      </c>
      <c r="L127" s="47">
        <v>0</v>
      </c>
      <c r="M127" s="47">
        <v>0</v>
      </c>
      <c r="N127" s="47">
        <v>0</v>
      </c>
      <c r="O127" s="44">
        <f t="shared" si="39"/>
        <v>12</v>
      </c>
      <c r="P127" s="44">
        <f t="shared" si="39"/>
        <v>3</v>
      </c>
      <c r="Q127" s="45">
        <f t="shared" si="40"/>
        <v>15</v>
      </c>
      <c r="R127" s="35">
        <f t="shared" si="41"/>
        <v>2.5041736227045077</v>
      </c>
    </row>
    <row r="128" spans="2:18" ht="15.75" hidden="1" outlineLevel="1" x14ac:dyDescent="0.25">
      <c r="B128" s="427" t="s">
        <v>73</v>
      </c>
      <c r="C128" s="428"/>
      <c r="D128" s="429"/>
      <c r="E128" s="46">
        <v>0</v>
      </c>
      <c r="F128" s="47">
        <v>0</v>
      </c>
      <c r="G128" s="47">
        <v>0</v>
      </c>
      <c r="H128" s="47">
        <v>1</v>
      </c>
      <c r="I128" s="47">
        <v>2</v>
      </c>
      <c r="J128" s="47">
        <v>0</v>
      </c>
      <c r="K128" s="47">
        <v>6</v>
      </c>
      <c r="L128" s="47">
        <v>1</v>
      </c>
      <c r="M128" s="47">
        <v>0</v>
      </c>
      <c r="N128" s="47">
        <v>0</v>
      </c>
      <c r="O128" s="44">
        <f t="shared" si="39"/>
        <v>8</v>
      </c>
      <c r="P128" s="44">
        <f t="shared" si="39"/>
        <v>2</v>
      </c>
      <c r="Q128" s="45">
        <f t="shared" si="40"/>
        <v>10</v>
      </c>
      <c r="R128" s="35">
        <f t="shared" si="41"/>
        <v>1.669449081803005</v>
      </c>
    </row>
    <row r="129" spans="2:23" ht="15.75" hidden="1" outlineLevel="1" x14ac:dyDescent="0.25">
      <c r="B129" s="423" t="s">
        <v>179</v>
      </c>
      <c r="C129" s="423"/>
      <c r="D129" s="423"/>
      <c r="E129" s="47">
        <v>0</v>
      </c>
      <c r="F129" s="47">
        <v>0</v>
      </c>
      <c r="G129" s="47">
        <v>1</v>
      </c>
      <c r="H129" s="47">
        <v>6</v>
      </c>
      <c r="I129" s="47">
        <v>0</v>
      </c>
      <c r="J129" s="47">
        <v>0</v>
      </c>
      <c r="K129" s="47">
        <v>0</v>
      </c>
      <c r="L129" s="47">
        <v>9</v>
      </c>
      <c r="M129" s="47">
        <v>0</v>
      </c>
      <c r="N129" s="47">
        <v>0</v>
      </c>
      <c r="O129" s="44">
        <f t="shared" si="39"/>
        <v>1</v>
      </c>
      <c r="P129" s="44">
        <f t="shared" si="39"/>
        <v>15</v>
      </c>
      <c r="Q129" s="45">
        <f t="shared" si="40"/>
        <v>16</v>
      </c>
      <c r="R129" s="35">
        <f t="shared" si="41"/>
        <v>2.671118530884808</v>
      </c>
    </row>
    <row r="130" spans="2:23" ht="15.75" hidden="1" outlineLevel="1" x14ac:dyDescent="0.25">
      <c r="B130" s="423" t="s">
        <v>285</v>
      </c>
      <c r="C130" s="423"/>
      <c r="D130" s="423"/>
      <c r="E130" s="47">
        <v>0</v>
      </c>
      <c r="F130" s="47">
        <v>0</v>
      </c>
      <c r="G130" s="47">
        <v>0</v>
      </c>
      <c r="H130" s="47">
        <v>19</v>
      </c>
      <c r="I130" s="47">
        <v>0</v>
      </c>
      <c r="J130" s="47">
        <v>23</v>
      </c>
      <c r="K130" s="47">
        <v>0</v>
      </c>
      <c r="L130" s="47">
        <v>0</v>
      </c>
      <c r="M130" s="47">
        <v>0</v>
      </c>
      <c r="N130" s="47">
        <v>0</v>
      </c>
      <c r="O130" s="44">
        <f t="shared" si="39"/>
        <v>0</v>
      </c>
      <c r="P130" s="44">
        <f t="shared" si="39"/>
        <v>42</v>
      </c>
      <c r="Q130" s="45">
        <f t="shared" si="40"/>
        <v>42</v>
      </c>
      <c r="R130" s="35">
        <f t="shared" si="41"/>
        <v>7.0116861435726205</v>
      </c>
    </row>
    <row r="131" spans="2:23" ht="15.75" hidden="1" outlineLevel="1" x14ac:dyDescent="0.25">
      <c r="B131" s="423" t="s">
        <v>286</v>
      </c>
      <c r="C131" s="423"/>
      <c r="D131" s="423"/>
      <c r="E131" s="47">
        <v>0</v>
      </c>
      <c r="F131" s="47">
        <v>0</v>
      </c>
      <c r="G131" s="47">
        <v>0</v>
      </c>
      <c r="H131" s="47">
        <v>0</v>
      </c>
      <c r="I131" s="47">
        <v>50</v>
      </c>
      <c r="J131" s="47">
        <v>0</v>
      </c>
      <c r="K131" s="47">
        <v>0</v>
      </c>
      <c r="L131" s="47">
        <v>0</v>
      </c>
      <c r="M131" s="47">
        <v>0</v>
      </c>
      <c r="N131" s="47">
        <v>0</v>
      </c>
      <c r="O131" s="44">
        <f t="shared" si="39"/>
        <v>50</v>
      </c>
      <c r="P131" s="44">
        <f t="shared" si="39"/>
        <v>0</v>
      </c>
      <c r="Q131" s="45">
        <f t="shared" si="40"/>
        <v>50</v>
      </c>
      <c r="R131" s="35">
        <f t="shared" si="41"/>
        <v>8.3472454090150254</v>
      </c>
    </row>
    <row r="132" spans="2:23" ht="15.75" collapsed="1" x14ac:dyDescent="0.25">
      <c r="B132" s="430" t="s">
        <v>24</v>
      </c>
      <c r="C132" s="430"/>
      <c r="D132" s="430"/>
      <c r="E132" s="8">
        <f>SUM(E133:E140)</f>
        <v>0</v>
      </c>
      <c r="F132" s="8">
        <f t="shared" ref="F132:N132" si="45">SUM(F133:F140)</f>
        <v>0</v>
      </c>
      <c r="G132" s="8">
        <f t="shared" si="45"/>
        <v>0</v>
      </c>
      <c r="H132" s="8">
        <f t="shared" si="45"/>
        <v>1</v>
      </c>
      <c r="I132" s="8">
        <f t="shared" si="45"/>
        <v>3</v>
      </c>
      <c r="J132" s="8">
        <f t="shared" si="45"/>
        <v>0</v>
      </c>
      <c r="K132" s="8">
        <f t="shared" si="45"/>
        <v>0</v>
      </c>
      <c r="L132" s="8">
        <f t="shared" si="45"/>
        <v>0</v>
      </c>
      <c r="M132" s="8">
        <f t="shared" si="45"/>
        <v>0</v>
      </c>
      <c r="N132" s="8">
        <f t="shared" si="45"/>
        <v>0</v>
      </c>
      <c r="O132" s="44">
        <f t="shared" ref="O132:P198" si="46">SUM(M132,K132,I132,G132,E132)</f>
        <v>3</v>
      </c>
      <c r="P132" s="44">
        <f t="shared" si="46"/>
        <v>1</v>
      </c>
      <c r="Q132" s="45">
        <f t="shared" si="40"/>
        <v>4</v>
      </c>
      <c r="R132" s="35">
        <f t="shared" si="41"/>
        <v>0.667779632721202</v>
      </c>
      <c r="V132" s="29" t="s">
        <v>249</v>
      </c>
      <c r="W132" s="29">
        <v>154</v>
      </c>
    </row>
    <row r="133" spans="2:23" ht="15" hidden="1" customHeight="1" outlineLevel="1" x14ac:dyDescent="0.25">
      <c r="B133" s="423" t="s">
        <v>26</v>
      </c>
      <c r="C133" s="423"/>
      <c r="D133" s="423"/>
      <c r="E133" s="47">
        <v>0</v>
      </c>
      <c r="F133" s="47">
        <v>0</v>
      </c>
      <c r="G133" s="47">
        <v>0</v>
      </c>
      <c r="H133" s="47">
        <v>0</v>
      </c>
      <c r="I133" s="47">
        <v>2</v>
      </c>
      <c r="J133" s="47">
        <v>0</v>
      </c>
      <c r="K133" s="47">
        <v>0</v>
      </c>
      <c r="L133" s="47">
        <v>0</v>
      </c>
      <c r="M133" s="47">
        <v>0</v>
      </c>
      <c r="N133" s="47">
        <v>0</v>
      </c>
      <c r="O133" s="44">
        <f t="shared" si="46"/>
        <v>2</v>
      </c>
      <c r="P133" s="44">
        <f t="shared" si="46"/>
        <v>0</v>
      </c>
      <c r="Q133" s="45">
        <f t="shared" si="40"/>
        <v>2</v>
      </c>
      <c r="R133" s="35">
        <f t="shared" si="41"/>
        <v>0.333889816360601</v>
      </c>
      <c r="V133" s="29"/>
      <c r="W133" s="29"/>
    </row>
    <row r="134" spans="2:23" ht="15.75" hidden="1" outlineLevel="1" x14ac:dyDescent="0.25">
      <c r="B134" s="423" t="s">
        <v>287</v>
      </c>
      <c r="C134" s="423"/>
      <c r="D134" s="423"/>
      <c r="E134" s="3">
        <v>0</v>
      </c>
      <c r="F134" s="3">
        <v>0</v>
      </c>
      <c r="G134" s="3">
        <v>0</v>
      </c>
      <c r="H134" s="3">
        <v>1</v>
      </c>
      <c r="I134" s="3">
        <v>0</v>
      </c>
      <c r="J134" s="3">
        <v>0</v>
      </c>
      <c r="K134" s="3">
        <v>0</v>
      </c>
      <c r="L134" s="3">
        <v>0</v>
      </c>
      <c r="M134" s="3">
        <v>0</v>
      </c>
      <c r="N134" s="3">
        <v>0</v>
      </c>
      <c r="O134" s="44">
        <f t="shared" si="46"/>
        <v>0</v>
      </c>
      <c r="P134" s="44">
        <f t="shared" si="46"/>
        <v>1</v>
      </c>
      <c r="Q134" s="45">
        <f t="shared" si="40"/>
        <v>1</v>
      </c>
      <c r="R134" s="35">
        <f t="shared" si="41"/>
        <v>0.1669449081803005</v>
      </c>
      <c r="V134" s="29"/>
      <c r="W134" s="29"/>
    </row>
    <row r="135" spans="2:23" ht="15.75" hidden="1" outlineLevel="1" x14ac:dyDescent="0.25">
      <c r="B135" s="423" t="s">
        <v>288</v>
      </c>
      <c r="C135" s="423"/>
      <c r="D135" s="423"/>
      <c r="E135" s="47">
        <v>0</v>
      </c>
      <c r="F135" s="47">
        <v>0</v>
      </c>
      <c r="G135" s="47">
        <v>0</v>
      </c>
      <c r="H135" s="47">
        <v>0</v>
      </c>
      <c r="I135" s="47">
        <v>1</v>
      </c>
      <c r="J135" s="47">
        <v>0</v>
      </c>
      <c r="K135" s="47">
        <v>0</v>
      </c>
      <c r="L135" s="47">
        <v>0</v>
      </c>
      <c r="M135" s="47">
        <v>0</v>
      </c>
      <c r="N135" s="47">
        <v>0</v>
      </c>
      <c r="O135" s="44">
        <f t="shared" si="46"/>
        <v>1</v>
      </c>
      <c r="P135" s="44">
        <f t="shared" si="46"/>
        <v>0</v>
      </c>
      <c r="Q135" s="45">
        <f t="shared" si="40"/>
        <v>1</v>
      </c>
      <c r="R135" s="35">
        <f t="shared" si="41"/>
        <v>0.1669449081803005</v>
      </c>
      <c r="V135" s="29"/>
      <c r="W135" s="29"/>
    </row>
    <row r="136" spans="2:23" ht="15.75" hidden="1" outlineLevel="1" x14ac:dyDescent="0.25">
      <c r="B136" s="423"/>
      <c r="C136" s="423"/>
      <c r="D136" s="423"/>
      <c r="E136" s="47"/>
      <c r="F136" s="47"/>
      <c r="G136" s="47"/>
      <c r="H136" s="47"/>
      <c r="I136" s="47"/>
      <c r="J136" s="47"/>
      <c r="K136" s="47"/>
      <c r="L136" s="47"/>
      <c r="M136" s="47"/>
      <c r="N136" s="47"/>
      <c r="O136" s="44">
        <f t="shared" si="46"/>
        <v>0</v>
      </c>
      <c r="P136" s="44">
        <f t="shared" si="46"/>
        <v>0</v>
      </c>
      <c r="Q136" s="45">
        <f t="shared" si="40"/>
        <v>0</v>
      </c>
      <c r="R136" s="35">
        <f t="shared" si="41"/>
        <v>0</v>
      </c>
      <c r="V136" s="29"/>
      <c r="W136" s="29"/>
    </row>
    <row r="137" spans="2:23" ht="15.75" hidden="1" outlineLevel="1" x14ac:dyDescent="0.25">
      <c r="B137" s="423"/>
      <c r="C137" s="423"/>
      <c r="D137" s="423"/>
      <c r="E137" s="47"/>
      <c r="F137" s="47"/>
      <c r="G137" s="47"/>
      <c r="H137" s="47"/>
      <c r="I137" s="47"/>
      <c r="J137" s="47"/>
      <c r="K137" s="47"/>
      <c r="L137" s="47"/>
      <c r="M137" s="47"/>
      <c r="N137" s="47"/>
      <c r="O137" s="44">
        <f t="shared" si="46"/>
        <v>0</v>
      </c>
      <c r="P137" s="44">
        <f t="shared" si="46"/>
        <v>0</v>
      </c>
      <c r="Q137" s="45">
        <f t="shared" si="40"/>
        <v>0</v>
      </c>
      <c r="R137" s="35">
        <f t="shared" si="41"/>
        <v>0</v>
      </c>
      <c r="V137" s="29"/>
      <c r="W137" s="29"/>
    </row>
    <row r="138" spans="2:23" ht="15.75" hidden="1" outlineLevel="1" x14ac:dyDescent="0.25">
      <c r="B138" s="423"/>
      <c r="C138" s="423"/>
      <c r="D138" s="423"/>
      <c r="E138" s="47"/>
      <c r="F138" s="47"/>
      <c r="G138" s="47"/>
      <c r="H138" s="47"/>
      <c r="I138" s="47"/>
      <c r="J138" s="47"/>
      <c r="K138" s="47"/>
      <c r="L138" s="47"/>
      <c r="M138" s="47"/>
      <c r="N138" s="47"/>
      <c r="O138" s="44">
        <f t="shared" si="46"/>
        <v>0</v>
      </c>
      <c r="P138" s="44">
        <f t="shared" si="46"/>
        <v>0</v>
      </c>
      <c r="Q138" s="45">
        <f t="shared" si="40"/>
        <v>0</v>
      </c>
      <c r="R138" s="35">
        <f t="shared" si="41"/>
        <v>0</v>
      </c>
      <c r="V138" s="29"/>
      <c r="W138" s="29"/>
    </row>
    <row r="139" spans="2:23" ht="15.75" hidden="1" outlineLevel="1" x14ac:dyDescent="0.25">
      <c r="B139" s="423"/>
      <c r="C139" s="423"/>
      <c r="D139" s="423"/>
      <c r="E139" s="47"/>
      <c r="F139" s="47"/>
      <c r="G139" s="47"/>
      <c r="H139" s="47"/>
      <c r="I139" s="47"/>
      <c r="J139" s="47"/>
      <c r="K139" s="47"/>
      <c r="L139" s="47"/>
      <c r="M139" s="47"/>
      <c r="N139" s="47"/>
      <c r="O139" s="44">
        <f t="shared" si="46"/>
        <v>0</v>
      </c>
      <c r="P139" s="44">
        <f t="shared" si="46"/>
        <v>0</v>
      </c>
      <c r="Q139" s="45">
        <f t="shared" ref="Q139:Q154" si="47">SUM(O139:P139)</f>
        <v>0</v>
      </c>
      <c r="R139" s="35">
        <f t="shared" si="41"/>
        <v>0</v>
      </c>
      <c r="V139" s="29"/>
      <c r="W139" s="29"/>
    </row>
    <row r="140" spans="2:23" ht="15.75" hidden="1" outlineLevel="1" x14ac:dyDescent="0.25">
      <c r="B140" s="423"/>
      <c r="C140" s="423"/>
      <c r="D140" s="423"/>
      <c r="E140" s="47"/>
      <c r="F140" s="47"/>
      <c r="G140" s="47"/>
      <c r="H140" s="47"/>
      <c r="I140" s="47"/>
      <c r="J140" s="47"/>
      <c r="K140" s="47"/>
      <c r="L140" s="47"/>
      <c r="M140" s="47"/>
      <c r="N140" s="47"/>
      <c r="O140" s="44">
        <f t="shared" si="46"/>
        <v>0</v>
      </c>
      <c r="P140" s="44">
        <f t="shared" si="46"/>
        <v>0</v>
      </c>
      <c r="Q140" s="45">
        <f t="shared" si="47"/>
        <v>0</v>
      </c>
      <c r="R140" s="35">
        <f t="shared" si="41"/>
        <v>0</v>
      </c>
      <c r="V140" s="29"/>
      <c r="W140" s="29"/>
    </row>
    <row r="141" spans="2:23" ht="15.75" collapsed="1" x14ac:dyDescent="0.25">
      <c r="B141" s="430" t="s">
        <v>103</v>
      </c>
      <c r="C141" s="430"/>
      <c r="D141" s="430"/>
      <c r="E141" s="8">
        <f>SUM(E142:E150)</f>
        <v>4</v>
      </c>
      <c r="F141" s="8">
        <f t="shared" ref="F141:N141" si="48">SUM(F142:F150)</f>
        <v>0</v>
      </c>
      <c r="G141" s="8">
        <f t="shared" si="48"/>
        <v>9</v>
      </c>
      <c r="H141" s="8">
        <f t="shared" si="48"/>
        <v>2</v>
      </c>
      <c r="I141" s="8">
        <f t="shared" si="48"/>
        <v>5</v>
      </c>
      <c r="J141" s="8">
        <f>SUM(J142:J150)</f>
        <v>1</v>
      </c>
      <c r="K141" s="8">
        <f t="shared" si="48"/>
        <v>2</v>
      </c>
      <c r="L141" s="8">
        <f t="shared" si="48"/>
        <v>1</v>
      </c>
      <c r="M141" s="8">
        <f t="shared" si="48"/>
        <v>0</v>
      </c>
      <c r="N141" s="8">
        <f t="shared" si="48"/>
        <v>0</v>
      </c>
      <c r="O141" s="44">
        <f t="shared" si="46"/>
        <v>20</v>
      </c>
      <c r="P141" s="44">
        <f t="shared" si="46"/>
        <v>4</v>
      </c>
      <c r="Q141" s="45">
        <f t="shared" si="47"/>
        <v>24</v>
      </c>
      <c r="R141" s="35">
        <f t="shared" si="41"/>
        <v>4.006677796327212</v>
      </c>
      <c r="V141" s="29" t="s">
        <v>245</v>
      </c>
      <c r="W141" s="29">
        <v>3</v>
      </c>
    </row>
    <row r="142" spans="2:23" ht="15.75" hidden="1" outlineLevel="1" x14ac:dyDescent="0.25">
      <c r="B142" s="423" t="s">
        <v>258</v>
      </c>
      <c r="C142" s="423"/>
      <c r="D142" s="423"/>
      <c r="E142" s="3">
        <v>0</v>
      </c>
      <c r="F142" s="3">
        <v>0</v>
      </c>
      <c r="G142" s="3">
        <v>0</v>
      </c>
      <c r="H142" s="3">
        <v>1</v>
      </c>
      <c r="I142" s="3">
        <v>0</v>
      </c>
      <c r="J142" s="3">
        <v>0</v>
      </c>
      <c r="K142" s="3">
        <v>0</v>
      </c>
      <c r="L142" s="3">
        <v>0</v>
      </c>
      <c r="M142" s="3">
        <v>0</v>
      </c>
      <c r="N142" s="3">
        <v>0</v>
      </c>
      <c r="O142" s="44">
        <f t="shared" si="46"/>
        <v>0</v>
      </c>
      <c r="P142" s="44">
        <f t="shared" si="46"/>
        <v>1</v>
      </c>
      <c r="Q142" s="45">
        <f t="shared" si="47"/>
        <v>1</v>
      </c>
      <c r="R142" s="35">
        <f t="shared" si="41"/>
        <v>0.1669449081803005</v>
      </c>
      <c r="V142" s="29"/>
      <c r="W142" s="29"/>
    </row>
    <row r="143" spans="2:23" ht="15.75" hidden="1" outlineLevel="1" x14ac:dyDescent="0.25">
      <c r="B143" s="427" t="s">
        <v>14</v>
      </c>
      <c r="C143" s="428"/>
      <c r="D143" s="429"/>
      <c r="E143" s="3">
        <v>0</v>
      </c>
      <c r="F143" s="3">
        <v>0</v>
      </c>
      <c r="G143" s="3">
        <v>0</v>
      </c>
      <c r="H143" s="3">
        <v>0</v>
      </c>
      <c r="I143" s="3">
        <v>0</v>
      </c>
      <c r="J143" s="3">
        <v>0</v>
      </c>
      <c r="K143" s="3">
        <v>1</v>
      </c>
      <c r="L143" s="3">
        <v>0</v>
      </c>
      <c r="M143" s="3">
        <v>0</v>
      </c>
      <c r="N143" s="3">
        <v>0</v>
      </c>
      <c r="O143" s="44">
        <f t="shared" si="46"/>
        <v>1</v>
      </c>
      <c r="P143" s="44">
        <f t="shared" si="46"/>
        <v>0</v>
      </c>
      <c r="Q143" s="45">
        <f t="shared" ref="Q143" si="49">SUM(O143:P143)</f>
        <v>1</v>
      </c>
      <c r="R143" s="35">
        <f t="shared" si="41"/>
        <v>0.1669449081803005</v>
      </c>
      <c r="V143" s="29"/>
      <c r="W143" s="29"/>
    </row>
    <row r="144" spans="2:23" ht="15.75" hidden="1" outlineLevel="1" x14ac:dyDescent="0.25">
      <c r="B144" s="423" t="s">
        <v>69</v>
      </c>
      <c r="C144" s="423"/>
      <c r="D144" s="423"/>
      <c r="E144" s="47">
        <v>0</v>
      </c>
      <c r="F144" s="47">
        <v>0</v>
      </c>
      <c r="G144" s="47">
        <v>0</v>
      </c>
      <c r="H144" s="47">
        <v>0</v>
      </c>
      <c r="I144" s="47">
        <v>0</v>
      </c>
      <c r="J144" s="47">
        <v>0</v>
      </c>
      <c r="K144" s="47">
        <v>1</v>
      </c>
      <c r="L144" s="47">
        <v>0</v>
      </c>
      <c r="M144" s="47">
        <v>0</v>
      </c>
      <c r="N144" s="47">
        <v>0</v>
      </c>
      <c r="O144" s="44">
        <f t="shared" si="46"/>
        <v>1</v>
      </c>
      <c r="P144" s="44">
        <f t="shared" si="46"/>
        <v>0</v>
      </c>
      <c r="Q144" s="45">
        <f t="shared" si="47"/>
        <v>1</v>
      </c>
      <c r="R144" s="35">
        <f t="shared" si="41"/>
        <v>0.1669449081803005</v>
      </c>
      <c r="V144" s="29"/>
      <c r="W144" s="29"/>
    </row>
    <row r="145" spans="2:23" ht="15.75" hidden="1" outlineLevel="1" x14ac:dyDescent="0.25">
      <c r="B145" s="423" t="s">
        <v>75</v>
      </c>
      <c r="C145" s="423"/>
      <c r="D145" s="423"/>
      <c r="E145" s="47">
        <v>0</v>
      </c>
      <c r="F145" s="47">
        <v>0</v>
      </c>
      <c r="G145" s="47">
        <v>0</v>
      </c>
      <c r="H145" s="47">
        <v>0</v>
      </c>
      <c r="I145" s="47">
        <v>0</v>
      </c>
      <c r="J145" s="47">
        <v>1</v>
      </c>
      <c r="K145" s="47">
        <v>0</v>
      </c>
      <c r="L145" s="47">
        <v>0</v>
      </c>
      <c r="M145" s="47">
        <v>0</v>
      </c>
      <c r="N145" s="47">
        <v>0</v>
      </c>
      <c r="O145" s="44">
        <f t="shared" si="46"/>
        <v>0</v>
      </c>
      <c r="P145" s="44">
        <f t="shared" si="46"/>
        <v>1</v>
      </c>
      <c r="Q145" s="45">
        <f t="shared" si="47"/>
        <v>1</v>
      </c>
      <c r="R145" s="35">
        <f t="shared" si="41"/>
        <v>0.1669449081803005</v>
      </c>
      <c r="V145" s="29"/>
      <c r="W145" s="29"/>
    </row>
    <row r="146" spans="2:23" ht="15.75" hidden="1" outlineLevel="1" x14ac:dyDescent="0.25">
      <c r="B146" s="423" t="s">
        <v>287</v>
      </c>
      <c r="C146" s="423"/>
      <c r="D146" s="423"/>
      <c r="E146" s="3">
        <v>0</v>
      </c>
      <c r="F146" s="3">
        <v>0</v>
      </c>
      <c r="G146" s="3">
        <v>0</v>
      </c>
      <c r="H146" s="3">
        <v>1</v>
      </c>
      <c r="I146" s="3">
        <v>0</v>
      </c>
      <c r="J146" s="3">
        <v>0</v>
      </c>
      <c r="K146" s="3">
        <v>0</v>
      </c>
      <c r="L146" s="3">
        <v>0</v>
      </c>
      <c r="M146" s="3">
        <v>0</v>
      </c>
      <c r="N146" s="3">
        <v>0</v>
      </c>
      <c r="O146" s="44">
        <f t="shared" si="46"/>
        <v>0</v>
      </c>
      <c r="P146" s="44">
        <f t="shared" si="46"/>
        <v>1</v>
      </c>
      <c r="Q146" s="45">
        <f t="shared" si="47"/>
        <v>1</v>
      </c>
      <c r="R146" s="35">
        <f t="shared" si="41"/>
        <v>0.1669449081803005</v>
      </c>
      <c r="V146" s="29"/>
      <c r="W146" s="29"/>
    </row>
    <row r="147" spans="2:23" ht="15.75" hidden="1" outlineLevel="1" x14ac:dyDescent="0.25">
      <c r="B147" s="423" t="s">
        <v>19</v>
      </c>
      <c r="C147" s="423"/>
      <c r="D147" s="423"/>
      <c r="E147" s="47">
        <v>0</v>
      </c>
      <c r="F147" s="47">
        <v>0</v>
      </c>
      <c r="G147" s="47">
        <v>0</v>
      </c>
      <c r="H147" s="47">
        <v>0</v>
      </c>
      <c r="I147" s="47">
        <v>0</v>
      </c>
      <c r="J147" s="47">
        <v>0</v>
      </c>
      <c r="K147" s="47">
        <v>0</v>
      </c>
      <c r="L147" s="47">
        <v>1</v>
      </c>
      <c r="M147" s="47">
        <v>0</v>
      </c>
      <c r="N147" s="47">
        <v>0</v>
      </c>
      <c r="O147" s="44">
        <f t="shared" si="46"/>
        <v>0</v>
      </c>
      <c r="P147" s="44">
        <f t="shared" si="46"/>
        <v>1</v>
      </c>
      <c r="Q147" s="45">
        <f t="shared" si="47"/>
        <v>1</v>
      </c>
      <c r="R147" s="35">
        <f t="shared" ref="R147:R178" si="50">Q147/$Q$226*100</f>
        <v>0.1669449081803005</v>
      </c>
      <c r="V147" s="29"/>
      <c r="W147" s="29"/>
    </row>
    <row r="148" spans="2:23" ht="15.75" hidden="1" outlineLevel="1" x14ac:dyDescent="0.25">
      <c r="B148" s="423" t="s">
        <v>97</v>
      </c>
      <c r="C148" s="423"/>
      <c r="D148" s="423"/>
      <c r="E148" s="47">
        <v>4</v>
      </c>
      <c r="F148" s="47">
        <v>0</v>
      </c>
      <c r="G148" s="47">
        <v>9</v>
      </c>
      <c r="H148" s="47">
        <v>0</v>
      </c>
      <c r="I148" s="47">
        <v>0</v>
      </c>
      <c r="J148" s="47">
        <v>0</v>
      </c>
      <c r="K148" s="47">
        <v>0</v>
      </c>
      <c r="L148" s="47">
        <v>0</v>
      </c>
      <c r="M148" s="47">
        <v>0</v>
      </c>
      <c r="N148" s="47">
        <v>0</v>
      </c>
      <c r="O148" s="44">
        <f t="shared" si="46"/>
        <v>13</v>
      </c>
      <c r="P148" s="44">
        <f t="shared" si="46"/>
        <v>0</v>
      </c>
      <c r="Q148" s="45">
        <f t="shared" si="47"/>
        <v>13</v>
      </c>
      <c r="R148" s="35">
        <f t="shared" si="50"/>
        <v>2.1702838063439067</v>
      </c>
      <c r="V148" s="29"/>
      <c r="W148" s="29"/>
    </row>
    <row r="149" spans="2:23" ht="15.75" hidden="1" outlineLevel="1" x14ac:dyDescent="0.25">
      <c r="B149" s="423" t="s">
        <v>286</v>
      </c>
      <c r="C149" s="423"/>
      <c r="D149" s="423"/>
      <c r="E149" s="47">
        <v>0</v>
      </c>
      <c r="F149" s="47">
        <v>0</v>
      </c>
      <c r="G149" s="47">
        <v>0</v>
      </c>
      <c r="H149" s="47">
        <v>0</v>
      </c>
      <c r="I149" s="47">
        <v>5</v>
      </c>
      <c r="J149" s="47">
        <v>0</v>
      </c>
      <c r="K149" s="47">
        <v>0</v>
      </c>
      <c r="L149" s="47">
        <v>0</v>
      </c>
      <c r="M149" s="47">
        <v>0</v>
      </c>
      <c r="N149" s="47">
        <v>0</v>
      </c>
      <c r="O149" s="44">
        <f t="shared" si="46"/>
        <v>5</v>
      </c>
      <c r="P149" s="44">
        <f t="shared" si="46"/>
        <v>0</v>
      </c>
      <c r="Q149" s="45">
        <f t="shared" si="47"/>
        <v>5</v>
      </c>
      <c r="R149" s="35">
        <f t="shared" si="50"/>
        <v>0.8347245409015025</v>
      </c>
      <c r="V149" s="29"/>
      <c r="W149" s="29"/>
    </row>
    <row r="150" spans="2:23" ht="15.75" hidden="1" outlineLevel="1" x14ac:dyDescent="0.25">
      <c r="B150" s="423"/>
      <c r="C150" s="423"/>
      <c r="D150" s="423"/>
      <c r="E150" s="47"/>
      <c r="F150" s="47"/>
      <c r="G150" s="47"/>
      <c r="H150" s="47"/>
      <c r="I150" s="47"/>
      <c r="J150" s="47"/>
      <c r="K150" s="47"/>
      <c r="L150" s="47"/>
      <c r="M150" s="47"/>
      <c r="N150" s="47"/>
      <c r="O150" s="44">
        <f t="shared" si="46"/>
        <v>0</v>
      </c>
      <c r="P150" s="44">
        <f t="shared" si="46"/>
        <v>0</v>
      </c>
      <c r="Q150" s="45">
        <f t="shared" si="47"/>
        <v>0</v>
      </c>
      <c r="R150" s="35">
        <f t="shared" si="50"/>
        <v>0</v>
      </c>
      <c r="V150" s="29"/>
      <c r="W150" s="29"/>
    </row>
    <row r="151" spans="2:23" ht="15.75" collapsed="1" x14ac:dyDescent="0.25">
      <c r="B151" s="430" t="s">
        <v>31</v>
      </c>
      <c r="C151" s="430"/>
      <c r="D151" s="430"/>
      <c r="E151" s="8">
        <f>SUM(E152:E160)</f>
        <v>0</v>
      </c>
      <c r="F151" s="8">
        <f t="shared" ref="F151:N151" si="51">SUM(F152:F160)</f>
        <v>0</v>
      </c>
      <c r="G151" s="8">
        <f t="shared" si="51"/>
        <v>0</v>
      </c>
      <c r="H151" s="8">
        <f t="shared" si="51"/>
        <v>1</v>
      </c>
      <c r="I151" s="8">
        <f t="shared" si="51"/>
        <v>2</v>
      </c>
      <c r="J151" s="8">
        <f t="shared" si="51"/>
        <v>2</v>
      </c>
      <c r="K151" s="8">
        <f t="shared" si="51"/>
        <v>1</v>
      </c>
      <c r="L151" s="8">
        <f t="shared" si="51"/>
        <v>0</v>
      </c>
      <c r="M151" s="8">
        <f t="shared" si="51"/>
        <v>0</v>
      </c>
      <c r="N151" s="8">
        <f t="shared" si="51"/>
        <v>0</v>
      </c>
      <c r="O151" s="44">
        <f t="shared" si="46"/>
        <v>3</v>
      </c>
      <c r="P151" s="44">
        <f t="shared" si="46"/>
        <v>3</v>
      </c>
      <c r="Q151" s="45">
        <f t="shared" si="47"/>
        <v>6</v>
      </c>
      <c r="R151" s="35">
        <f t="shared" si="50"/>
        <v>1.001669449081803</v>
      </c>
      <c r="V151" s="29" t="s">
        <v>246</v>
      </c>
      <c r="W151" s="29">
        <v>2</v>
      </c>
    </row>
    <row r="152" spans="2:23" ht="15.75" hidden="1" outlineLevel="1" x14ac:dyDescent="0.25">
      <c r="B152" s="423" t="s">
        <v>74</v>
      </c>
      <c r="C152" s="423"/>
      <c r="D152" s="423"/>
      <c r="E152" s="47">
        <v>0</v>
      </c>
      <c r="F152" s="47">
        <v>0</v>
      </c>
      <c r="G152" s="47">
        <v>0</v>
      </c>
      <c r="H152" s="47">
        <v>0</v>
      </c>
      <c r="I152" s="47">
        <v>0</v>
      </c>
      <c r="J152" s="47">
        <v>0</v>
      </c>
      <c r="K152" s="47">
        <v>1</v>
      </c>
      <c r="L152" s="47">
        <v>0</v>
      </c>
      <c r="M152" s="47">
        <v>0</v>
      </c>
      <c r="N152" s="47">
        <v>0</v>
      </c>
      <c r="O152" s="44">
        <f t="shared" si="46"/>
        <v>1</v>
      </c>
      <c r="P152" s="44">
        <f t="shared" si="46"/>
        <v>0</v>
      </c>
      <c r="Q152" s="45">
        <f t="shared" si="47"/>
        <v>1</v>
      </c>
      <c r="R152" s="35">
        <f t="shared" si="50"/>
        <v>0.1669449081803005</v>
      </c>
      <c r="V152" s="53"/>
      <c r="W152" s="53"/>
    </row>
    <row r="153" spans="2:23" ht="15.75" hidden="1" outlineLevel="1" x14ac:dyDescent="0.25">
      <c r="B153" s="423" t="s">
        <v>75</v>
      </c>
      <c r="C153" s="423"/>
      <c r="D153" s="423"/>
      <c r="E153" s="47">
        <v>0</v>
      </c>
      <c r="F153" s="47">
        <v>0</v>
      </c>
      <c r="G153" s="47">
        <v>0</v>
      </c>
      <c r="H153" s="47">
        <v>1</v>
      </c>
      <c r="I153" s="47">
        <v>0</v>
      </c>
      <c r="J153" s="47">
        <v>0</v>
      </c>
      <c r="K153" s="47">
        <v>0</v>
      </c>
      <c r="L153" s="47">
        <v>0</v>
      </c>
      <c r="M153" s="47">
        <v>0</v>
      </c>
      <c r="N153" s="47">
        <v>0</v>
      </c>
      <c r="O153" s="44">
        <f t="shared" si="46"/>
        <v>0</v>
      </c>
      <c r="P153" s="44">
        <f t="shared" si="46"/>
        <v>1</v>
      </c>
      <c r="Q153" s="45">
        <f t="shared" si="47"/>
        <v>1</v>
      </c>
      <c r="R153" s="35">
        <f t="shared" si="50"/>
        <v>0.1669449081803005</v>
      </c>
      <c r="V153" s="53"/>
      <c r="W153" s="53"/>
    </row>
    <row r="154" spans="2:23" ht="15.75" hidden="1" outlineLevel="1" x14ac:dyDescent="0.25">
      <c r="B154" s="423" t="s">
        <v>285</v>
      </c>
      <c r="C154" s="423"/>
      <c r="D154" s="423"/>
      <c r="E154" s="3">
        <v>0</v>
      </c>
      <c r="F154" s="3">
        <v>0</v>
      </c>
      <c r="G154" s="3">
        <v>0</v>
      </c>
      <c r="H154" s="3">
        <v>0</v>
      </c>
      <c r="I154" s="3">
        <v>0</v>
      </c>
      <c r="J154" s="3">
        <v>1</v>
      </c>
      <c r="K154" s="3">
        <v>0</v>
      </c>
      <c r="L154" s="3">
        <v>0</v>
      </c>
      <c r="M154" s="3">
        <v>0</v>
      </c>
      <c r="N154" s="3">
        <v>0</v>
      </c>
      <c r="O154" s="44">
        <f t="shared" si="46"/>
        <v>0</v>
      </c>
      <c r="P154" s="44">
        <f t="shared" si="46"/>
        <v>1</v>
      </c>
      <c r="Q154" s="45">
        <f t="shared" si="47"/>
        <v>1</v>
      </c>
      <c r="R154" s="35">
        <f t="shared" si="50"/>
        <v>0.1669449081803005</v>
      </c>
      <c r="V154" s="53"/>
      <c r="W154" s="53"/>
    </row>
    <row r="155" spans="2:23" ht="15.75" hidden="1" outlineLevel="1" x14ac:dyDescent="0.25">
      <c r="B155" s="423" t="s">
        <v>69</v>
      </c>
      <c r="C155" s="423"/>
      <c r="D155" s="423"/>
      <c r="E155" s="47">
        <v>0</v>
      </c>
      <c r="F155" s="47">
        <v>0</v>
      </c>
      <c r="G155" s="47">
        <v>0</v>
      </c>
      <c r="H155" s="47">
        <v>0</v>
      </c>
      <c r="I155" s="47">
        <v>1</v>
      </c>
      <c r="J155" s="47">
        <v>0</v>
      </c>
      <c r="K155" s="47">
        <v>0</v>
      </c>
      <c r="L155" s="47">
        <v>0</v>
      </c>
      <c r="M155" s="47">
        <v>0</v>
      </c>
      <c r="N155" s="47">
        <v>0</v>
      </c>
      <c r="O155" s="44">
        <f t="shared" si="46"/>
        <v>1</v>
      </c>
      <c r="P155" s="44">
        <f t="shared" si="46"/>
        <v>0</v>
      </c>
      <c r="Q155" s="45">
        <f t="shared" ref="Q155:Q182" si="52">SUM(O155:P155)</f>
        <v>1</v>
      </c>
      <c r="R155" s="35">
        <f t="shared" si="50"/>
        <v>0.1669449081803005</v>
      </c>
      <c r="V155" s="53"/>
      <c r="W155" s="53"/>
    </row>
    <row r="156" spans="2:23" ht="15.75" hidden="1" outlineLevel="1" x14ac:dyDescent="0.25">
      <c r="B156" s="423" t="s">
        <v>73</v>
      </c>
      <c r="C156" s="423"/>
      <c r="D156" s="423"/>
      <c r="E156" s="47">
        <v>0</v>
      </c>
      <c r="F156" s="47">
        <v>0</v>
      </c>
      <c r="G156" s="47">
        <v>0</v>
      </c>
      <c r="H156" s="47">
        <v>0</v>
      </c>
      <c r="I156" s="47">
        <v>0</v>
      </c>
      <c r="J156" s="47">
        <v>1</v>
      </c>
      <c r="K156" s="47">
        <v>0</v>
      </c>
      <c r="L156" s="47">
        <v>0</v>
      </c>
      <c r="M156" s="47">
        <v>0</v>
      </c>
      <c r="N156" s="47">
        <v>0</v>
      </c>
      <c r="O156" s="44">
        <f t="shared" si="46"/>
        <v>0</v>
      </c>
      <c r="P156" s="44">
        <f t="shared" si="46"/>
        <v>1</v>
      </c>
      <c r="Q156" s="45">
        <f t="shared" si="52"/>
        <v>1</v>
      </c>
      <c r="R156" s="35">
        <f t="shared" si="50"/>
        <v>0.1669449081803005</v>
      </c>
      <c r="V156" s="53"/>
      <c r="W156" s="53"/>
    </row>
    <row r="157" spans="2:23" ht="15.75" hidden="1" outlineLevel="1" x14ac:dyDescent="0.25">
      <c r="B157" s="423" t="s">
        <v>286</v>
      </c>
      <c r="C157" s="423"/>
      <c r="D157" s="423"/>
      <c r="E157" s="47">
        <v>0</v>
      </c>
      <c r="F157" s="47">
        <v>0</v>
      </c>
      <c r="G157" s="47">
        <v>0</v>
      </c>
      <c r="H157" s="47">
        <v>0</v>
      </c>
      <c r="I157" s="47">
        <v>1</v>
      </c>
      <c r="J157" s="47">
        <v>0</v>
      </c>
      <c r="K157" s="47">
        <v>0</v>
      </c>
      <c r="L157" s="47">
        <v>0</v>
      </c>
      <c r="M157" s="47">
        <v>0</v>
      </c>
      <c r="N157" s="47">
        <v>0</v>
      </c>
      <c r="O157" s="44">
        <f t="shared" si="46"/>
        <v>1</v>
      </c>
      <c r="P157" s="44">
        <f t="shared" si="46"/>
        <v>0</v>
      </c>
      <c r="Q157" s="45">
        <f t="shared" si="52"/>
        <v>1</v>
      </c>
      <c r="R157" s="35">
        <f t="shared" si="50"/>
        <v>0.1669449081803005</v>
      </c>
      <c r="V157" s="53"/>
      <c r="W157" s="53"/>
    </row>
    <row r="158" spans="2:23" ht="15.75" hidden="1" outlineLevel="1" x14ac:dyDescent="0.25">
      <c r="B158" s="423"/>
      <c r="C158" s="423"/>
      <c r="D158" s="423"/>
      <c r="E158" s="47"/>
      <c r="F158" s="47"/>
      <c r="G158" s="47"/>
      <c r="H158" s="47"/>
      <c r="I158" s="47"/>
      <c r="J158" s="47"/>
      <c r="K158" s="47"/>
      <c r="L158" s="47"/>
      <c r="M158" s="47"/>
      <c r="N158" s="47"/>
      <c r="O158" s="44">
        <f t="shared" si="46"/>
        <v>0</v>
      </c>
      <c r="P158" s="44">
        <f t="shared" si="46"/>
        <v>0</v>
      </c>
      <c r="Q158" s="45">
        <f t="shared" si="52"/>
        <v>0</v>
      </c>
      <c r="R158" s="35">
        <f t="shared" si="50"/>
        <v>0</v>
      </c>
      <c r="V158" s="53"/>
      <c r="W158" s="53"/>
    </row>
    <row r="159" spans="2:23" ht="15.75" hidden="1" outlineLevel="1" x14ac:dyDescent="0.25">
      <c r="B159" s="423"/>
      <c r="C159" s="423"/>
      <c r="D159" s="423"/>
      <c r="E159" s="47"/>
      <c r="F159" s="47"/>
      <c r="G159" s="47"/>
      <c r="H159" s="47"/>
      <c r="I159" s="47"/>
      <c r="J159" s="47"/>
      <c r="K159" s="47"/>
      <c r="L159" s="47"/>
      <c r="M159" s="47"/>
      <c r="N159" s="47"/>
      <c r="O159" s="44">
        <f t="shared" si="46"/>
        <v>0</v>
      </c>
      <c r="P159" s="44">
        <f t="shared" si="46"/>
        <v>0</v>
      </c>
      <c r="Q159" s="45">
        <f t="shared" si="52"/>
        <v>0</v>
      </c>
      <c r="R159" s="35">
        <f t="shared" si="50"/>
        <v>0</v>
      </c>
      <c r="V159" s="53"/>
      <c r="W159" s="53"/>
    </row>
    <row r="160" spans="2:23" ht="15.75" hidden="1" outlineLevel="1" x14ac:dyDescent="0.25">
      <c r="B160" s="423"/>
      <c r="C160" s="423"/>
      <c r="D160" s="423"/>
      <c r="E160" s="47"/>
      <c r="F160" s="47"/>
      <c r="G160" s="47"/>
      <c r="H160" s="47"/>
      <c r="I160" s="47"/>
      <c r="J160" s="47"/>
      <c r="K160" s="47"/>
      <c r="L160" s="47"/>
      <c r="M160" s="47"/>
      <c r="N160" s="47"/>
      <c r="O160" s="44">
        <f t="shared" si="46"/>
        <v>0</v>
      </c>
      <c r="P160" s="44">
        <f t="shared" si="46"/>
        <v>0</v>
      </c>
      <c r="Q160" s="45">
        <f t="shared" si="52"/>
        <v>0</v>
      </c>
      <c r="R160" s="35">
        <f t="shared" si="50"/>
        <v>0</v>
      </c>
      <c r="V160" s="53"/>
      <c r="W160" s="53"/>
    </row>
    <row r="161" spans="2:23" ht="15.75" collapsed="1" x14ac:dyDescent="0.25">
      <c r="B161" s="430" t="s">
        <v>15</v>
      </c>
      <c r="C161" s="430"/>
      <c r="D161" s="430"/>
      <c r="E161" s="8">
        <f>SUM(E162:E168)</f>
        <v>0</v>
      </c>
      <c r="F161" s="8">
        <f t="shared" ref="F161:M161" si="53">SUM(F162:F168)</f>
        <v>0</v>
      </c>
      <c r="G161" s="8">
        <f t="shared" si="53"/>
        <v>0</v>
      </c>
      <c r="H161" s="8">
        <f t="shared" si="53"/>
        <v>0</v>
      </c>
      <c r="I161" s="8">
        <f t="shared" si="53"/>
        <v>1</v>
      </c>
      <c r="J161" s="8">
        <f t="shared" si="53"/>
        <v>0</v>
      </c>
      <c r="K161" s="8">
        <f t="shared" si="53"/>
        <v>0</v>
      </c>
      <c r="L161" s="8">
        <f t="shared" si="53"/>
        <v>0</v>
      </c>
      <c r="M161" s="8">
        <f t="shared" si="53"/>
        <v>0</v>
      </c>
      <c r="N161" s="8">
        <f>SUM(N162:N168)</f>
        <v>0</v>
      </c>
      <c r="O161" s="44">
        <f t="shared" si="46"/>
        <v>1</v>
      </c>
      <c r="P161" s="44">
        <f t="shared" si="46"/>
        <v>0</v>
      </c>
      <c r="Q161" s="45">
        <f t="shared" si="52"/>
        <v>1</v>
      </c>
      <c r="R161" s="35">
        <f t="shared" si="50"/>
        <v>0.1669449081803005</v>
      </c>
      <c r="V161" s="25" t="s">
        <v>250</v>
      </c>
      <c r="W161" s="25">
        <v>2</v>
      </c>
    </row>
    <row r="162" spans="2:23" ht="15.75" hidden="1" outlineLevel="1" x14ac:dyDescent="0.25">
      <c r="B162" s="435" t="s">
        <v>26</v>
      </c>
      <c r="C162" s="435"/>
      <c r="D162" s="435"/>
      <c r="E162" s="47">
        <v>0</v>
      </c>
      <c r="F162" s="47">
        <v>0</v>
      </c>
      <c r="G162" s="47">
        <v>0</v>
      </c>
      <c r="H162" s="47">
        <v>0</v>
      </c>
      <c r="I162" s="47">
        <v>1</v>
      </c>
      <c r="J162" s="47">
        <v>0</v>
      </c>
      <c r="K162" s="47">
        <v>0</v>
      </c>
      <c r="L162" s="47">
        <v>0</v>
      </c>
      <c r="M162" s="47">
        <v>0</v>
      </c>
      <c r="N162" s="47">
        <v>0</v>
      </c>
      <c r="O162" s="44">
        <f t="shared" si="46"/>
        <v>1</v>
      </c>
      <c r="P162" s="44">
        <f t="shared" si="46"/>
        <v>0</v>
      </c>
      <c r="Q162" s="45">
        <f t="shared" si="52"/>
        <v>1</v>
      </c>
      <c r="R162" s="35">
        <f t="shared" si="50"/>
        <v>0.1669449081803005</v>
      </c>
      <c r="V162" s="25"/>
      <c r="W162" s="25"/>
    </row>
    <row r="163" spans="2:23" ht="15.75" hidden="1" outlineLevel="1" x14ac:dyDescent="0.25">
      <c r="B163" s="435"/>
      <c r="C163" s="435"/>
      <c r="D163" s="435"/>
      <c r="E163" s="47"/>
      <c r="F163" s="47"/>
      <c r="G163" s="47"/>
      <c r="H163" s="47"/>
      <c r="I163" s="47"/>
      <c r="J163" s="47"/>
      <c r="K163" s="47"/>
      <c r="L163" s="47"/>
      <c r="M163" s="47"/>
      <c r="N163" s="47"/>
      <c r="O163" s="44">
        <f t="shared" si="46"/>
        <v>0</v>
      </c>
      <c r="P163" s="44">
        <f t="shared" si="46"/>
        <v>0</v>
      </c>
      <c r="Q163" s="45">
        <f t="shared" si="52"/>
        <v>0</v>
      </c>
      <c r="R163" s="35">
        <f t="shared" si="50"/>
        <v>0</v>
      </c>
      <c r="V163" s="25"/>
      <c r="W163" s="25"/>
    </row>
    <row r="164" spans="2:23" ht="15.75" hidden="1" outlineLevel="1" x14ac:dyDescent="0.25">
      <c r="B164" s="435"/>
      <c r="C164" s="435"/>
      <c r="D164" s="435"/>
      <c r="E164" s="47"/>
      <c r="F164" s="47"/>
      <c r="G164" s="47"/>
      <c r="H164" s="47"/>
      <c r="I164" s="47"/>
      <c r="J164" s="47"/>
      <c r="K164" s="47"/>
      <c r="L164" s="47"/>
      <c r="M164" s="47"/>
      <c r="N164" s="47"/>
      <c r="O164" s="44">
        <f t="shared" si="46"/>
        <v>0</v>
      </c>
      <c r="P164" s="44">
        <f t="shared" si="46"/>
        <v>0</v>
      </c>
      <c r="Q164" s="45">
        <f t="shared" si="52"/>
        <v>0</v>
      </c>
      <c r="R164" s="35">
        <f t="shared" si="50"/>
        <v>0</v>
      </c>
      <c r="V164" s="25"/>
      <c r="W164" s="25"/>
    </row>
    <row r="165" spans="2:23" ht="15.75" hidden="1" outlineLevel="1" x14ac:dyDescent="0.25">
      <c r="B165" s="435"/>
      <c r="C165" s="435"/>
      <c r="D165" s="435"/>
      <c r="E165" s="47"/>
      <c r="F165" s="47"/>
      <c r="G165" s="47"/>
      <c r="H165" s="47"/>
      <c r="I165" s="47"/>
      <c r="J165" s="47"/>
      <c r="K165" s="47"/>
      <c r="L165" s="47"/>
      <c r="M165" s="47"/>
      <c r="N165" s="47"/>
      <c r="O165" s="44">
        <f t="shared" si="46"/>
        <v>0</v>
      </c>
      <c r="P165" s="44">
        <f t="shared" si="46"/>
        <v>0</v>
      </c>
      <c r="Q165" s="45">
        <f t="shared" si="52"/>
        <v>0</v>
      </c>
      <c r="R165" s="35">
        <f t="shared" si="50"/>
        <v>0</v>
      </c>
      <c r="V165" s="25"/>
      <c r="W165" s="25"/>
    </row>
    <row r="166" spans="2:23" ht="15.75" hidden="1" outlineLevel="1" x14ac:dyDescent="0.25">
      <c r="B166" s="435"/>
      <c r="C166" s="435"/>
      <c r="D166" s="435"/>
      <c r="E166" s="47"/>
      <c r="F166" s="47"/>
      <c r="G166" s="47"/>
      <c r="H166" s="47"/>
      <c r="I166" s="47"/>
      <c r="J166" s="47"/>
      <c r="K166" s="47"/>
      <c r="L166" s="47"/>
      <c r="M166" s="47"/>
      <c r="N166" s="47"/>
      <c r="O166" s="44">
        <f t="shared" si="46"/>
        <v>0</v>
      </c>
      <c r="P166" s="44">
        <f t="shared" si="46"/>
        <v>0</v>
      </c>
      <c r="Q166" s="45">
        <f t="shared" si="52"/>
        <v>0</v>
      </c>
      <c r="R166" s="35">
        <f t="shared" si="50"/>
        <v>0</v>
      </c>
      <c r="V166" s="25"/>
      <c r="W166" s="25"/>
    </row>
    <row r="167" spans="2:23" ht="15.75" hidden="1" outlineLevel="1" x14ac:dyDescent="0.25">
      <c r="B167" s="435"/>
      <c r="C167" s="435"/>
      <c r="D167" s="435"/>
      <c r="E167" s="47"/>
      <c r="F167" s="47"/>
      <c r="G167" s="47"/>
      <c r="H167" s="47"/>
      <c r="I167" s="47"/>
      <c r="J167" s="47"/>
      <c r="K167" s="47"/>
      <c r="L167" s="47"/>
      <c r="M167" s="47"/>
      <c r="N167" s="47"/>
      <c r="O167" s="44">
        <f t="shared" si="46"/>
        <v>0</v>
      </c>
      <c r="P167" s="44">
        <f t="shared" si="46"/>
        <v>0</v>
      </c>
      <c r="Q167" s="45">
        <f t="shared" si="52"/>
        <v>0</v>
      </c>
      <c r="R167" s="35">
        <f t="shared" si="50"/>
        <v>0</v>
      </c>
      <c r="V167" s="25"/>
      <c r="W167" s="25"/>
    </row>
    <row r="168" spans="2:23" ht="15.75" hidden="1" outlineLevel="1" x14ac:dyDescent="0.25">
      <c r="B168" s="435"/>
      <c r="C168" s="435"/>
      <c r="D168" s="435"/>
      <c r="E168" s="47"/>
      <c r="F168" s="47"/>
      <c r="G168" s="47"/>
      <c r="H168" s="47"/>
      <c r="I168" s="47"/>
      <c r="J168" s="47"/>
      <c r="K168" s="47"/>
      <c r="L168" s="47"/>
      <c r="M168" s="47"/>
      <c r="N168" s="47"/>
      <c r="O168" s="44">
        <f t="shared" si="46"/>
        <v>0</v>
      </c>
      <c r="P168" s="44">
        <f t="shared" si="46"/>
        <v>0</v>
      </c>
      <c r="Q168" s="45">
        <f t="shared" si="52"/>
        <v>0</v>
      </c>
      <c r="R168" s="35">
        <f t="shared" si="50"/>
        <v>0</v>
      </c>
      <c r="V168" s="25"/>
      <c r="W168" s="25"/>
    </row>
    <row r="169" spans="2:23" ht="15.75" collapsed="1" x14ac:dyDescent="0.25">
      <c r="B169" s="430" t="s">
        <v>16</v>
      </c>
      <c r="C169" s="430"/>
      <c r="D169" s="430"/>
      <c r="E169" s="8">
        <f>SUM(E170:E178)</f>
        <v>0</v>
      </c>
      <c r="F169" s="8">
        <f t="shared" ref="F169:N169" si="54">SUM(F170:F178)</f>
        <v>0</v>
      </c>
      <c r="G169" s="8">
        <f t="shared" si="54"/>
        <v>0</v>
      </c>
      <c r="H169" s="8">
        <f t="shared" si="54"/>
        <v>0</v>
      </c>
      <c r="I169" s="8">
        <f t="shared" si="54"/>
        <v>5</v>
      </c>
      <c r="J169" s="8">
        <f t="shared" si="54"/>
        <v>0</v>
      </c>
      <c r="K169" s="8">
        <f t="shared" si="54"/>
        <v>0</v>
      </c>
      <c r="L169" s="8">
        <f t="shared" si="54"/>
        <v>0</v>
      </c>
      <c r="M169" s="8">
        <f t="shared" si="54"/>
        <v>0</v>
      </c>
      <c r="N169" s="8">
        <f t="shared" si="54"/>
        <v>0</v>
      </c>
      <c r="O169" s="44">
        <f t="shared" si="46"/>
        <v>5</v>
      </c>
      <c r="P169" s="44">
        <f t="shared" si="46"/>
        <v>0</v>
      </c>
      <c r="Q169" s="45">
        <f t="shared" si="52"/>
        <v>5</v>
      </c>
      <c r="R169" s="35">
        <f t="shared" si="50"/>
        <v>0.8347245409015025</v>
      </c>
      <c r="V169" s="25" t="s">
        <v>251</v>
      </c>
      <c r="W169" s="25">
        <v>1</v>
      </c>
    </row>
    <row r="170" spans="2:23" ht="15.75" hidden="1" outlineLevel="1" x14ac:dyDescent="0.25">
      <c r="B170" s="423" t="s">
        <v>288</v>
      </c>
      <c r="C170" s="423"/>
      <c r="D170" s="423"/>
      <c r="E170" s="47">
        <v>0</v>
      </c>
      <c r="F170" s="47">
        <v>0</v>
      </c>
      <c r="G170" s="47">
        <v>0</v>
      </c>
      <c r="H170" s="47">
        <v>0</v>
      </c>
      <c r="I170" s="47">
        <v>5</v>
      </c>
      <c r="J170" s="47">
        <v>0</v>
      </c>
      <c r="K170" s="47">
        <v>0</v>
      </c>
      <c r="L170" s="47">
        <v>0</v>
      </c>
      <c r="M170" s="47">
        <v>0</v>
      </c>
      <c r="N170" s="47">
        <v>0</v>
      </c>
      <c r="O170" s="44">
        <f t="shared" si="46"/>
        <v>5</v>
      </c>
      <c r="P170" s="44">
        <f t="shared" si="46"/>
        <v>0</v>
      </c>
      <c r="Q170" s="45">
        <f t="shared" si="52"/>
        <v>5</v>
      </c>
      <c r="R170" s="35">
        <f t="shared" si="50"/>
        <v>0.8347245409015025</v>
      </c>
      <c r="V170" s="25"/>
      <c r="W170" s="25"/>
    </row>
    <row r="171" spans="2:23" ht="15.75" hidden="1" outlineLevel="1" x14ac:dyDescent="0.25">
      <c r="B171" s="423"/>
      <c r="C171" s="423"/>
      <c r="D171" s="423"/>
      <c r="E171" s="47"/>
      <c r="F171" s="47"/>
      <c r="G171" s="47"/>
      <c r="H171" s="47"/>
      <c r="I171" s="47"/>
      <c r="J171" s="47"/>
      <c r="K171" s="47"/>
      <c r="L171" s="47"/>
      <c r="M171" s="47"/>
      <c r="N171" s="47"/>
      <c r="O171" s="44">
        <f t="shared" si="46"/>
        <v>0</v>
      </c>
      <c r="P171" s="44">
        <f t="shared" si="46"/>
        <v>0</v>
      </c>
      <c r="Q171" s="45">
        <f t="shared" si="52"/>
        <v>0</v>
      </c>
      <c r="R171" s="35">
        <f t="shared" si="50"/>
        <v>0</v>
      </c>
      <c r="V171" s="25"/>
      <c r="W171" s="25"/>
    </row>
    <row r="172" spans="2:23" ht="15.75" hidden="1" outlineLevel="1" x14ac:dyDescent="0.25">
      <c r="B172" s="423"/>
      <c r="C172" s="423"/>
      <c r="D172" s="423"/>
      <c r="E172" s="47"/>
      <c r="F172" s="47"/>
      <c r="G172" s="47"/>
      <c r="H172" s="47"/>
      <c r="I172" s="47"/>
      <c r="J172" s="47"/>
      <c r="K172" s="47"/>
      <c r="L172" s="47"/>
      <c r="M172" s="47"/>
      <c r="N172" s="47"/>
      <c r="O172" s="44">
        <f t="shared" si="46"/>
        <v>0</v>
      </c>
      <c r="P172" s="44">
        <f t="shared" si="46"/>
        <v>0</v>
      </c>
      <c r="Q172" s="45">
        <f t="shared" si="52"/>
        <v>0</v>
      </c>
      <c r="R172" s="35">
        <f t="shared" si="50"/>
        <v>0</v>
      </c>
      <c r="V172" s="25"/>
      <c r="W172" s="25"/>
    </row>
    <row r="173" spans="2:23" ht="15.75" hidden="1" outlineLevel="1" x14ac:dyDescent="0.25">
      <c r="B173" s="423"/>
      <c r="C173" s="423"/>
      <c r="D173" s="423"/>
      <c r="E173" s="47"/>
      <c r="F173" s="47"/>
      <c r="G173" s="47"/>
      <c r="H173" s="47"/>
      <c r="I173" s="47"/>
      <c r="J173" s="47"/>
      <c r="K173" s="47"/>
      <c r="L173" s="47"/>
      <c r="M173" s="47"/>
      <c r="N173" s="47"/>
      <c r="O173" s="44">
        <f t="shared" si="46"/>
        <v>0</v>
      </c>
      <c r="P173" s="44">
        <f t="shared" si="46"/>
        <v>0</v>
      </c>
      <c r="Q173" s="45">
        <f t="shared" si="52"/>
        <v>0</v>
      </c>
      <c r="R173" s="35">
        <f t="shared" si="50"/>
        <v>0</v>
      </c>
      <c r="V173" s="25"/>
      <c r="W173" s="25"/>
    </row>
    <row r="174" spans="2:23" ht="15.75" hidden="1" outlineLevel="1" x14ac:dyDescent="0.25">
      <c r="B174" s="423"/>
      <c r="C174" s="423"/>
      <c r="D174" s="423"/>
      <c r="E174" s="47"/>
      <c r="F174" s="47"/>
      <c r="G174" s="47"/>
      <c r="H174" s="47"/>
      <c r="I174" s="47"/>
      <c r="J174" s="47"/>
      <c r="K174" s="47"/>
      <c r="L174" s="47"/>
      <c r="M174" s="47"/>
      <c r="N174" s="47"/>
      <c r="O174" s="44">
        <f t="shared" si="46"/>
        <v>0</v>
      </c>
      <c r="P174" s="44">
        <f t="shared" si="46"/>
        <v>0</v>
      </c>
      <c r="Q174" s="45">
        <f t="shared" si="52"/>
        <v>0</v>
      </c>
      <c r="R174" s="35">
        <f t="shared" si="50"/>
        <v>0</v>
      </c>
      <c r="V174" s="25"/>
      <c r="W174" s="25"/>
    </row>
    <row r="175" spans="2:23" ht="15.75" hidden="1" outlineLevel="1" x14ac:dyDescent="0.25">
      <c r="B175" s="423"/>
      <c r="C175" s="423"/>
      <c r="D175" s="423"/>
      <c r="E175" s="47"/>
      <c r="F175" s="47"/>
      <c r="G175" s="47"/>
      <c r="H175" s="47"/>
      <c r="I175" s="47"/>
      <c r="J175" s="47"/>
      <c r="K175" s="47"/>
      <c r="L175" s="47"/>
      <c r="M175" s="47"/>
      <c r="N175" s="47"/>
      <c r="O175" s="44">
        <f t="shared" si="46"/>
        <v>0</v>
      </c>
      <c r="P175" s="44">
        <f t="shared" si="46"/>
        <v>0</v>
      </c>
      <c r="Q175" s="45">
        <f t="shared" si="52"/>
        <v>0</v>
      </c>
      <c r="R175" s="35">
        <f t="shared" si="50"/>
        <v>0</v>
      </c>
      <c r="V175" s="25"/>
      <c r="W175" s="25"/>
    </row>
    <row r="176" spans="2:23" ht="15.75" hidden="1" outlineLevel="1" x14ac:dyDescent="0.25">
      <c r="B176" s="423"/>
      <c r="C176" s="423"/>
      <c r="D176" s="423"/>
      <c r="E176" s="47"/>
      <c r="F176" s="47"/>
      <c r="G176" s="47"/>
      <c r="H176" s="47"/>
      <c r="I176" s="47"/>
      <c r="J176" s="47"/>
      <c r="K176" s="47"/>
      <c r="L176" s="47"/>
      <c r="M176" s="47"/>
      <c r="N176" s="47"/>
      <c r="O176" s="44">
        <f t="shared" si="46"/>
        <v>0</v>
      </c>
      <c r="P176" s="44">
        <f t="shared" si="46"/>
        <v>0</v>
      </c>
      <c r="Q176" s="45">
        <f t="shared" si="52"/>
        <v>0</v>
      </c>
      <c r="R176" s="35">
        <f t="shared" si="50"/>
        <v>0</v>
      </c>
      <c r="V176" s="25"/>
      <c r="W176" s="25"/>
    </row>
    <row r="177" spans="2:23" ht="15.75" hidden="1" outlineLevel="1" x14ac:dyDescent="0.25">
      <c r="B177" s="423"/>
      <c r="C177" s="423"/>
      <c r="D177" s="423"/>
      <c r="E177" s="47"/>
      <c r="F177" s="47"/>
      <c r="G177" s="47"/>
      <c r="H177" s="47"/>
      <c r="I177" s="47"/>
      <c r="J177" s="47"/>
      <c r="K177" s="47"/>
      <c r="L177" s="47"/>
      <c r="M177" s="47"/>
      <c r="N177" s="47"/>
      <c r="O177" s="44">
        <f t="shared" si="46"/>
        <v>0</v>
      </c>
      <c r="P177" s="44">
        <f t="shared" si="46"/>
        <v>0</v>
      </c>
      <c r="Q177" s="45">
        <f t="shared" si="52"/>
        <v>0</v>
      </c>
      <c r="R177" s="35">
        <f t="shared" si="50"/>
        <v>0</v>
      </c>
      <c r="V177" s="25"/>
      <c r="W177" s="25"/>
    </row>
    <row r="178" spans="2:23" ht="15.75" hidden="1" outlineLevel="1" x14ac:dyDescent="0.25">
      <c r="B178" s="423"/>
      <c r="C178" s="423"/>
      <c r="D178" s="423"/>
      <c r="E178" s="47"/>
      <c r="F178" s="47"/>
      <c r="G178" s="47"/>
      <c r="H178" s="47"/>
      <c r="I178" s="47"/>
      <c r="J178" s="47"/>
      <c r="K178" s="47"/>
      <c r="L178" s="47"/>
      <c r="M178" s="47"/>
      <c r="N178" s="47"/>
      <c r="O178" s="44">
        <f t="shared" si="46"/>
        <v>0</v>
      </c>
      <c r="P178" s="44">
        <f t="shared" si="46"/>
        <v>0</v>
      </c>
      <c r="Q178" s="45">
        <f t="shared" si="52"/>
        <v>0</v>
      </c>
      <c r="R178" s="35">
        <f t="shared" si="50"/>
        <v>0</v>
      </c>
      <c r="V178" s="25"/>
      <c r="W178" s="25"/>
    </row>
    <row r="179" spans="2:23" ht="15.75" collapsed="1" x14ac:dyDescent="0.25">
      <c r="B179" s="430" t="s">
        <v>20</v>
      </c>
      <c r="C179" s="430"/>
      <c r="D179" s="430"/>
      <c r="E179" s="8">
        <v>0</v>
      </c>
      <c r="F179" s="8">
        <v>0</v>
      </c>
      <c r="G179" s="8">
        <v>0</v>
      </c>
      <c r="H179" s="8">
        <v>0</v>
      </c>
      <c r="I179" s="8">
        <f>SUM(I180:I186)</f>
        <v>0</v>
      </c>
      <c r="J179" s="8">
        <f>SUM(J180:J186)</f>
        <v>0</v>
      </c>
      <c r="K179" s="8">
        <f>SUM(K180:K186)</f>
        <v>0</v>
      </c>
      <c r="L179" s="8">
        <v>0</v>
      </c>
      <c r="M179" s="8">
        <v>0</v>
      </c>
      <c r="N179" s="8">
        <v>0</v>
      </c>
      <c r="O179" s="44">
        <f t="shared" si="46"/>
        <v>0</v>
      </c>
      <c r="P179" s="44">
        <f t="shared" si="46"/>
        <v>0</v>
      </c>
      <c r="Q179" s="45">
        <f t="shared" si="52"/>
        <v>0</v>
      </c>
      <c r="R179" s="35">
        <f t="shared" ref="R179:R180" si="55">Q179/$Q$226*100</f>
        <v>0</v>
      </c>
      <c r="V179" s="25" t="s">
        <v>262</v>
      </c>
      <c r="W179" s="25">
        <v>12</v>
      </c>
    </row>
    <row r="180" spans="2:23" ht="15.75" hidden="1" outlineLevel="1" x14ac:dyDescent="0.25">
      <c r="B180" s="423"/>
      <c r="C180" s="423"/>
      <c r="D180" s="423"/>
      <c r="E180" s="47"/>
      <c r="F180" s="47"/>
      <c r="G180" s="47"/>
      <c r="H180" s="47"/>
      <c r="I180" s="47"/>
      <c r="J180" s="47"/>
      <c r="K180" s="47"/>
      <c r="L180" s="47"/>
      <c r="M180" s="47"/>
      <c r="N180" s="47"/>
      <c r="O180" s="44">
        <f t="shared" si="46"/>
        <v>0</v>
      </c>
      <c r="P180" s="44">
        <f t="shared" si="46"/>
        <v>0</v>
      </c>
      <c r="Q180" s="45">
        <f t="shared" si="52"/>
        <v>0</v>
      </c>
      <c r="R180" s="35">
        <f t="shared" si="55"/>
        <v>0</v>
      </c>
      <c r="V180" s="53"/>
      <c r="W180" s="53"/>
    </row>
    <row r="181" spans="2:23" ht="15.75" hidden="1" outlineLevel="1" x14ac:dyDescent="0.25">
      <c r="B181" s="423"/>
      <c r="C181" s="423"/>
      <c r="D181" s="423"/>
      <c r="E181" s="47"/>
      <c r="F181" s="47"/>
      <c r="G181" s="47"/>
      <c r="H181" s="47"/>
      <c r="I181" s="47"/>
      <c r="J181" s="47"/>
      <c r="K181" s="47"/>
      <c r="L181" s="47"/>
      <c r="M181" s="47"/>
      <c r="N181" s="47"/>
      <c r="O181" s="44">
        <f t="shared" si="46"/>
        <v>0</v>
      </c>
      <c r="P181" s="44">
        <f t="shared" si="46"/>
        <v>0</v>
      </c>
      <c r="Q181" s="45">
        <f t="shared" si="52"/>
        <v>0</v>
      </c>
      <c r="R181" s="35">
        <f t="shared" ref="R181:R226" si="56">Q181/$Q$226*100</f>
        <v>0</v>
      </c>
      <c r="V181" s="53"/>
      <c r="W181" s="53"/>
    </row>
    <row r="182" spans="2:23" ht="15.75" hidden="1" outlineLevel="1" x14ac:dyDescent="0.25">
      <c r="B182" s="423"/>
      <c r="C182" s="423"/>
      <c r="D182" s="423"/>
      <c r="E182" s="47"/>
      <c r="F182" s="47"/>
      <c r="G182" s="47"/>
      <c r="H182" s="47"/>
      <c r="I182" s="47"/>
      <c r="J182" s="47"/>
      <c r="K182" s="47"/>
      <c r="L182" s="47"/>
      <c r="M182" s="47"/>
      <c r="N182" s="47"/>
      <c r="O182" s="44">
        <f t="shared" si="46"/>
        <v>0</v>
      </c>
      <c r="P182" s="44">
        <f t="shared" si="46"/>
        <v>0</v>
      </c>
      <c r="Q182" s="45">
        <f t="shared" si="52"/>
        <v>0</v>
      </c>
      <c r="R182" s="35">
        <f t="shared" si="56"/>
        <v>0</v>
      </c>
      <c r="V182" s="53"/>
      <c r="W182" s="53"/>
    </row>
    <row r="183" spans="2:23" ht="15.75" hidden="1" outlineLevel="1" x14ac:dyDescent="0.25">
      <c r="B183" s="423"/>
      <c r="C183" s="423"/>
      <c r="D183" s="423"/>
      <c r="E183" s="47"/>
      <c r="F183" s="47"/>
      <c r="G183" s="47"/>
      <c r="H183" s="47"/>
      <c r="I183" s="47"/>
      <c r="J183" s="47"/>
      <c r="K183" s="47"/>
      <c r="L183" s="47"/>
      <c r="M183" s="47"/>
      <c r="N183" s="47"/>
      <c r="O183" s="44">
        <f t="shared" si="46"/>
        <v>0</v>
      </c>
      <c r="P183" s="44">
        <f t="shared" si="46"/>
        <v>0</v>
      </c>
      <c r="Q183" s="45">
        <f t="shared" ref="Q183:Q216" si="57">SUM(O183:P183)</f>
        <v>0</v>
      </c>
      <c r="R183" s="35">
        <f t="shared" si="56"/>
        <v>0</v>
      </c>
      <c r="V183" s="53"/>
      <c r="W183" s="53"/>
    </row>
    <row r="184" spans="2:23" ht="15.75" hidden="1" outlineLevel="1" x14ac:dyDescent="0.25">
      <c r="B184" s="423"/>
      <c r="C184" s="423"/>
      <c r="D184" s="423"/>
      <c r="E184" s="47"/>
      <c r="F184" s="47"/>
      <c r="G184" s="47"/>
      <c r="H184" s="47"/>
      <c r="I184" s="47"/>
      <c r="J184" s="47"/>
      <c r="K184" s="47"/>
      <c r="L184" s="47"/>
      <c r="M184" s="47"/>
      <c r="N184" s="47"/>
      <c r="O184" s="44">
        <f t="shared" si="46"/>
        <v>0</v>
      </c>
      <c r="P184" s="44">
        <f t="shared" si="46"/>
        <v>0</v>
      </c>
      <c r="Q184" s="45">
        <f t="shared" si="57"/>
        <v>0</v>
      </c>
      <c r="R184" s="35">
        <f t="shared" si="56"/>
        <v>0</v>
      </c>
      <c r="V184" s="53"/>
      <c r="W184" s="53"/>
    </row>
    <row r="185" spans="2:23" ht="15.75" hidden="1" outlineLevel="1" x14ac:dyDescent="0.25">
      <c r="B185" s="423"/>
      <c r="C185" s="423"/>
      <c r="D185" s="423"/>
      <c r="E185" s="47"/>
      <c r="F185" s="47"/>
      <c r="G185" s="47"/>
      <c r="H185" s="47"/>
      <c r="I185" s="47"/>
      <c r="J185" s="47"/>
      <c r="K185" s="47"/>
      <c r="L185" s="47"/>
      <c r="M185" s="47"/>
      <c r="N185" s="47"/>
      <c r="O185" s="44">
        <f t="shared" si="46"/>
        <v>0</v>
      </c>
      <c r="P185" s="44">
        <f t="shared" si="46"/>
        <v>0</v>
      </c>
      <c r="Q185" s="45">
        <f t="shared" si="57"/>
        <v>0</v>
      </c>
      <c r="R185" s="35">
        <f t="shared" si="56"/>
        <v>0</v>
      </c>
      <c r="V185" s="53"/>
      <c r="W185" s="53"/>
    </row>
    <row r="186" spans="2:23" ht="15.75" hidden="1" outlineLevel="1" x14ac:dyDescent="0.25">
      <c r="B186" s="423"/>
      <c r="C186" s="423"/>
      <c r="D186" s="423"/>
      <c r="E186" s="47"/>
      <c r="F186" s="47"/>
      <c r="G186" s="47"/>
      <c r="H186" s="47"/>
      <c r="I186" s="47"/>
      <c r="J186" s="47"/>
      <c r="K186" s="47"/>
      <c r="L186" s="47"/>
      <c r="M186" s="47"/>
      <c r="N186" s="47"/>
      <c r="O186" s="44">
        <f t="shared" si="46"/>
        <v>0</v>
      </c>
      <c r="P186" s="44">
        <f t="shared" si="46"/>
        <v>0</v>
      </c>
      <c r="Q186" s="45">
        <f t="shared" si="57"/>
        <v>0</v>
      </c>
      <c r="R186" s="35">
        <f t="shared" si="56"/>
        <v>0</v>
      </c>
      <c r="V186" s="53"/>
      <c r="W186" s="53"/>
    </row>
    <row r="187" spans="2:23" ht="15.75" collapsed="1" x14ac:dyDescent="0.25">
      <c r="B187" s="430" t="s">
        <v>25</v>
      </c>
      <c r="C187" s="430"/>
      <c r="D187" s="430"/>
      <c r="E187" s="8">
        <f>SUM(E188:E197)</f>
        <v>0</v>
      </c>
      <c r="F187" s="8">
        <f t="shared" ref="F187:N187" si="58">SUM(F188:F197)</f>
        <v>0</v>
      </c>
      <c r="G187" s="8">
        <f t="shared" si="58"/>
        <v>5</v>
      </c>
      <c r="H187" s="8">
        <f t="shared" si="58"/>
        <v>5</v>
      </c>
      <c r="I187" s="8">
        <f>SUM(I188:I197)</f>
        <v>11</v>
      </c>
      <c r="J187" s="8">
        <f t="shared" si="58"/>
        <v>9</v>
      </c>
      <c r="K187" s="8">
        <f t="shared" si="58"/>
        <v>3</v>
      </c>
      <c r="L187" s="8">
        <f t="shared" si="58"/>
        <v>3</v>
      </c>
      <c r="M187" s="8">
        <f t="shared" si="58"/>
        <v>0</v>
      </c>
      <c r="N187" s="8">
        <f t="shared" si="58"/>
        <v>0</v>
      </c>
      <c r="O187" s="44">
        <f t="shared" si="46"/>
        <v>19</v>
      </c>
      <c r="P187" s="44">
        <f t="shared" si="46"/>
        <v>17</v>
      </c>
      <c r="Q187" s="45">
        <f t="shared" si="57"/>
        <v>36</v>
      </c>
      <c r="R187" s="35">
        <f t="shared" si="56"/>
        <v>6.010016694490818</v>
      </c>
      <c r="V187" s="29" t="s">
        <v>248</v>
      </c>
      <c r="W187" s="29">
        <v>19</v>
      </c>
    </row>
    <row r="188" spans="2:23" ht="15.75" hidden="1" outlineLevel="1" x14ac:dyDescent="0.25">
      <c r="B188" s="423" t="s">
        <v>69</v>
      </c>
      <c r="C188" s="423"/>
      <c r="D188" s="423"/>
      <c r="E188" s="47">
        <v>0</v>
      </c>
      <c r="F188" s="47">
        <v>0</v>
      </c>
      <c r="G188" s="47">
        <v>0</v>
      </c>
      <c r="H188" s="47">
        <v>0</v>
      </c>
      <c r="I188" s="47">
        <v>0</v>
      </c>
      <c r="J188" s="47">
        <v>1</v>
      </c>
      <c r="K188" s="47">
        <v>0</v>
      </c>
      <c r="L188" s="47">
        <v>1</v>
      </c>
      <c r="M188" s="47">
        <v>0</v>
      </c>
      <c r="N188" s="47">
        <v>0</v>
      </c>
      <c r="O188" s="44">
        <f t="shared" si="46"/>
        <v>0</v>
      </c>
      <c r="P188" s="44">
        <f t="shared" si="46"/>
        <v>2</v>
      </c>
      <c r="Q188" s="45">
        <f t="shared" si="57"/>
        <v>2</v>
      </c>
      <c r="R188" s="35">
        <f t="shared" si="56"/>
        <v>0.333889816360601</v>
      </c>
      <c r="V188" s="29"/>
      <c r="W188" s="29"/>
    </row>
    <row r="189" spans="2:23" ht="15.75" hidden="1" outlineLevel="1" x14ac:dyDescent="0.25">
      <c r="B189" s="423" t="s">
        <v>74</v>
      </c>
      <c r="C189" s="423"/>
      <c r="D189" s="423"/>
      <c r="E189" s="47">
        <v>0</v>
      </c>
      <c r="F189" s="47">
        <v>0</v>
      </c>
      <c r="G189" s="47">
        <v>4</v>
      </c>
      <c r="H189" s="47">
        <v>2</v>
      </c>
      <c r="I189" s="47">
        <v>3</v>
      </c>
      <c r="J189" s="47">
        <v>1</v>
      </c>
      <c r="K189" s="47">
        <v>0</v>
      </c>
      <c r="L189" s="47">
        <v>0</v>
      </c>
      <c r="M189" s="47">
        <v>0</v>
      </c>
      <c r="N189" s="47">
        <v>0</v>
      </c>
      <c r="O189" s="44">
        <f t="shared" si="46"/>
        <v>7</v>
      </c>
      <c r="P189" s="44">
        <f t="shared" si="46"/>
        <v>3</v>
      </c>
      <c r="Q189" s="45">
        <f t="shared" si="57"/>
        <v>10</v>
      </c>
      <c r="R189" s="35">
        <f t="shared" si="56"/>
        <v>1.669449081803005</v>
      </c>
      <c r="V189" s="29"/>
      <c r="W189" s="29"/>
    </row>
    <row r="190" spans="2:23" ht="15.75" hidden="1" outlineLevel="1" x14ac:dyDescent="0.25">
      <c r="B190" s="423" t="s">
        <v>14</v>
      </c>
      <c r="C190" s="423"/>
      <c r="D190" s="423"/>
      <c r="E190" s="47">
        <v>0</v>
      </c>
      <c r="F190" s="47">
        <v>0</v>
      </c>
      <c r="G190" s="47">
        <v>0</v>
      </c>
      <c r="H190" s="47">
        <v>0</v>
      </c>
      <c r="I190" s="47">
        <v>0</v>
      </c>
      <c r="J190" s="47">
        <v>1</v>
      </c>
      <c r="K190" s="47">
        <v>1</v>
      </c>
      <c r="L190" s="47">
        <v>0</v>
      </c>
      <c r="M190" s="47">
        <v>0</v>
      </c>
      <c r="N190" s="47">
        <v>0</v>
      </c>
      <c r="O190" s="44">
        <f t="shared" si="46"/>
        <v>1</v>
      </c>
      <c r="P190" s="44">
        <f t="shared" si="46"/>
        <v>1</v>
      </c>
      <c r="Q190" s="45">
        <f t="shared" si="57"/>
        <v>2</v>
      </c>
      <c r="R190" s="35">
        <f t="shared" si="56"/>
        <v>0.333889816360601</v>
      </c>
      <c r="V190" s="29"/>
      <c r="W190" s="29"/>
    </row>
    <row r="191" spans="2:23" ht="15.75" hidden="1" outlineLevel="1" x14ac:dyDescent="0.25">
      <c r="B191" s="423" t="s">
        <v>286</v>
      </c>
      <c r="C191" s="423"/>
      <c r="D191" s="423"/>
      <c r="E191" s="47">
        <v>0</v>
      </c>
      <c r="F191" s="47">
        <v>0</v>
      </c>
      <c r="G191" s="47">
        <v>0</v>
      </c>
      <c r="H191" s="47">
        <v>0</v>
      </c>
      <c r="I191" s="47">
        <v>5</v>
      </c>
      <c r="J191" s="47">
        <v>0</v>
      </c>
      <c r="K191" s="47">
        <v>0</v>
      </c>
      <c r="L191" s="47">
        <v>0</v>
      </c>
      <c r="M191" s="47">
        <v>0</v>
      </c>
      <c r="N191" s="47">
        <v>0</v>
      </c>
      <c r="O191" s="44">
        <f t="shared" si="46"/>
        <v>5</v>
      </c>
      <c r="P191" s="44">
        <f t="shared" si="46"/>
        <v>0</v>
      </c>
      <c r="Q191" s="45">
        <f t="shared" si="57"/>
        <v>5</v>
      </c>
      <c r="R191" s="35">
        <f t="shared" si="56"/>
        <v>0.8347245409015025</v>
      </c>
      <c r="V191" s="29"/>
      <c r="W191" s="29"/>
    </row>
    <row r="192" spans="2:23" ht="15.75" hidden="1" outlineLevel="1" x14ac:dyDescent="0.25">
      <c r="B192" s="423" t="s">
        <v>30</v>
      </c>
      <c r="C192" s="423"/>
      <c r="D192" s="423"/>
      <c r="E192" s="47">
        <v>0</v>
      </c>
      <c r="F192" s="47">
        <v>0</v>
      </c>
      <c r="G192" s="47">
        <v>1</v>
      </c>
      <c r="H192" s="47">
        <v>3</v>
      </c>
      <c r="I192" s="47">
        <v>3</v>
      </c>
      <c r="J192" s="47">
        <v>6</v>
      </c>
      <c r="K192" s="47">
        <v>2</v>
      </c>
      <c r="L192" s="47">
        <v>2</v>
      </c>
      <c r="M192" s="47">
        <v>0</v>
      </c>
      <c r="N192" s="47">
        <v>0</v>
      </c>
      <c r="O192" s="44">
        <f t="shared" si="46"/>
        <v>6</v>
      </c>
      <c r="P192" s="44">
        <f t="shared" si="46"/>
        <v>11</v>
      </c>
      <c r="Q192" s="45">
        <f t="shared" si="57"/>
        <v>17</v>
      </c>
      <c r="R192" s="35">
        <f t="shared" si="56"/>
        <v>2.8380634390651087</v>
      </c>
      <c r="V192" s="29"/>
      <c r="W192" s="29"/>
    </row>
    <row r="193" spans="2:23" ht="15.75" hidden="1" outlineLevel="1" x14ac:dyDescent="0.25">
      <c r="B193" s="423"/>
      <c r="C193" s="423"/>
      <c r="D193" s="423"/>
      <c r="E193" s="47"/>
      <c r="F193" s="47"/>
      <c r="G193" s="47"/>
      <c r="H193" s="47"/>
      <c r="I193" s="47"/>
      <c r="J193" s="47"/>
      <c r="K193" s="47"/>
      <c r="L193" s="47"/>
      <c r="M193" s="47"/>
      <c r="N193" s="47"/>
      <c r="O193" s="44">
        <f t="shared" si="46"/>
        <v>0</v>
      </c>
      <c r="P193" s="44">
        <f t="shared" si="46"/>
        <v>0</v>
      </c>
      <c r="Q193" s="45">
        <f t="shared" si="57"/>
        <v>0</v>
      </c>
      <c r="R193" s="35">
        <f t="shared" si="56"/>
        <v>0</v>
      </c>
      <c r="V193" s="29"/>
      <c r="W193" s="29"/>
    </row>
    <row r="194" spans="2:23" ht="15.75" hidden="1" outlineLevel="1" x14ac:dyDescent="0.25">
      <c r="B194" s="423"/>
      <c r="C194" s="423"/>
      <c r="D194" s="423"/>
      <c r="E194" s="47"/>
      <c r="F194" s="47"/>
      <c r="G194" s="47"/>
      <c r="H194" s="47"/>
      <c r="I194" s="47"/>
      <c r="J194" s="47"/>
      <c r="K194" s="47"/>
      <c r="L194" s="47"/>
      <c r="M194" s="47"/>
      <c r="N194" s="47"/>
      <c r="O194" s="44">
        <f t="shared" si="46"/>
        <v>0</v>
      </c>
      <c r="P194" s="44">
        <f t="shared" si="46"/>
        <v>0</v>
      </c>
      <c r="Q194" s="45">
        <f t="shared" si="57"/>
        <v>0</v>
      </c>
      <c r="R194" s="35">
        <f t="shared" si="56"/>
        <v>0</v>
      </c>
      <c r="V194" s="29"/>
      <c r="W194" s="29"/>
    </row>
    <row r="195" spans="2:23" ht="15.75" hidden="1" outlineLevel="1" x14ac:dyDescent="0.25">
      <c r="B195" s="423"/>
      <c r="C195" s="423"/>
      <c r="D195" s="423"/>
      <c r="E195" s="47"/>
      <c r="F195" s="47"/>
      <c r="G195" s="47"/>
      <c r="H195" s="47"/>
      <c r="I195" s="47"/>
      <c r="J195" s="47"/>
      <c r="K195" s="47"/>
      <c r="L195" s="47"/>
      <c r="M195" s="47"/>
      <c r="N195" s="47"/>
      <c r="O195" s="44">
        <f t="shared" si="46"/>
        <v>0</v>
      </c>
      <c r="P195" s="44">
        <f t="shared" si="46"/>
        <v>0</v>
      </c>
      <c r="Q195" s="45">
        <f t="shared" si="57"/>
        <v>0</v>
      </c>
      <c r="R195" s="35">
        <f t="shared" si="56"/>
        <v>0</v>
      </c>
      <c r="V195" s="29"/>
      <c r="W195" s="29"/>
    </row>
    <row r="196" spans="2:23" ht="15.75" hidden="1" outlineLevel="1" x14ac:dyDescent="0.25">
      <c r="B196" s="423"/>
      <c r="C196" s="423"/>
      <c r="D196" s="423"/>
      <c r="E196" s="47"/>
      <c r="F196" s="47"/>
      <c r="G196" s="47"/>
      <c r="H196" s="47"/>
      <c r="I196" s="47"/>
      <c r="J196" s="47"/>
      <c r="K196" s="47"/>
      <c r="L196" s="47"/>
      <c r="M196" s="47"/>
      <c r="N196" s="47"/>
      <c r="O196" s="44">
        <f t="shared" si="46"/>
        <v>0</v>
      </c>
      <c r="P196" s="44">
        <f t="shared" si="46"/>
        <v>0</v>
      </c>
      <c r="Q196" s="45">
        <f t="shared" si="57"/>
        <v>0</v>
      </c>
      <c r="R196" s="35">
        <f t="shared" si="56"/>
        <v>0</v>
      </c>
      <c r="V196" s="29"/>
      <c r="W196" s="29"/>
    </row>
    <row r="197" spans="2:23" ht="15.75" hidden="1" outlineLevel="1" x14ac:dyDescent="0.25">
      <c r="B197" s="423"/>
      <c r="C197" s="423"/>
      <c r="D197" s="423"/>
      <c r="E197" s="47"/>
      <c r="F197" s="47"/>
      <c r="G197" s="47"/>
      <c r="H197" s="47"/>
      <c r="I197" s="47"/>
      <c r="J197" s="47"/>
      <c r="K197" s="47"/>
      <c r="L197" s="47"/>
      <c r="M197" s="47"/>
      <c r="N197" s="47"/>
      <c r="O197" s="44">
        <f t="shared" si="46"/>
        <v>0</v>
      </c>
      <c r="P197" s="44">
        <f t="shared" si="46"/>
        <v>0</v>
      </c>
      <c r="Q197" s="45">
        <f t="shared" si="57"/>
        <v>0</v>
      </c>
      <c r="R197" s="35">
        <f t="shared" si="56"/>
        <v>0</v>
      </c>
      <c r="V197" s="29"/>
      <c r="W197" s="29"/>
    </row>
    <row r="198" spans="2:23" ht="15.75" collapsed="1" x14ac:dyDescent="0.25">
      <c r="B198" s="430" t="s">
        <v>22</v>
      </c>
      <c r="C198" s="430"/>
      <c r="D198" s="430"/>
      <c r="E198" s="8">
        <f>SUM(E199:E205)</f>
        <v>0</v>
      </c>
      <c r="F198" s="8">
        <f t="shared" ref="F198:N198" si="59">SUM(F199:F205)</f>
        <v>0</v>
      </c>
      <c r="G198" s="8">
        <f t="shared" si="59"/>
        <v>3</v>
      </c>
      <c r="H198" s="8">
        <f t="shared" si="59"/>
        <v>6</v>
      </c>
      <c r="I198" s="8">
        <f>SUM(I199:I205)</f>
        <v>6</v>
      </c>
      <c r="J198" s="8">
        <f t="shared" si="59"/>
        <v>10</v>
      </c>
      <c r="K198" s="8">
        <f t="shared" si="59"/>
        <v>7</v>
      </c>
      <c r="L198" s="8">
        <f t="shared" si="59"/>
        <v>12</v>
      </c>
      <c r="M198" s="8">
        <f t="shared" si="59"/>
        <v>0</v>
      </c>
      <c r="N198" s="8">
        <f t="shared" si="59"/>
        <v>0</v>
      </c>
      <c r="O198" s="44">
        <f t="shared" si="46"/>
        <v>16</v>
      </c>
      <c r="P198" s="44">
        <f t="shared" si="46"/>
        <v>28</v>
      </c>
      <c r="Q198" s="45">
        <f t="shared" si="57"/>
        <v>44</v>
      </c>
      <c r="R198" s="35">
        <f t="shared" si="56"/>
        <v>7.345575959933222</v>
      </c>
      <c r="V198" s="29" t="s">
        <v>255</v>
      </c>
      <c r="W198" s="29">
        <v>2</v>
      </c>
    </row>
    <row r="199" spans="2:23" ht="15.75" hidden="1" outlineLevel="1" x14ac:dyDescent="0.25">
      <c r="B199" s="435" t="s">
        <v>14</v>
      </c>
      <c r="C199" s="435"/>
      <c r="D199" s="435"/>
      <c r="E199" s="47">
        <v>0</v>
      </c>
      <c r="F199" s="47">
        <v>0</v>
      </c>
      <c r="G199" s="47">
        <v>0</v>
      </c>
      <c r="H199" s="47">
        <v>0</v>
      </c>
      <c r="I199" s="47">
        <v>2</v>
      </c>
      <c r="J199" s="47">
        <v>1</v>
      </c>
      <c r="K199" s="47">
        <v>3</v>
      </c>
      <c r="L199" s="47">
        <v>0</v>
      </c>
      <c r="M199" s="47">
        <v>0</v>
      </c>
      <c r="N199" s="47">
        <v>0</v>
      </c>
      <c r="O199" s="44">
        <f t="shared" ref="O199:P225" si="60">SUM(M199,K199,I199,G199,E199)</f>
        <v>5</v>
      </c>
      <c r="P199" s="44">
        <f t="shared" si="60"/>
        <v>1</v>
      </c>
      <c r="Q199" s="45">
        <f t="shared" si="57"/>
        <v>6</v>
      </c>
      <c r="R199" s="35">
        <f t="shared" si="56"/>
        <v>1.001669449081803</v>
      </c>
      <c r="V199" s="29"/>
      <c r="W199" s="29"/>
    </row>
    <row r="200" spans="2:23" ht="15.75" hidden="1" outlineLevel="1" x14ac:dyDescent="0.25">
      <c r="B200" s="435" t="s">
        <v>69</v>
      </c>
      <c r="C200" s="435"/>
      <c r="D200" s="435"/>
      <c r="E200" s="47">
        <v>0</v>
      </c>
      <c r="F200" s="47">
        <v>0</v>
      </c>
      <c r="G200" s="47">
        <v>2</v>
      </c>
      <c r="H200" s="47">
        <v>2</v>
      </c>
      <c r="I200" s="47">
        <v>0</v>
      </c>
      <c r="J200" s="47">
        <v>3</v>
      </c>
      <c r="K200" s="47">
        <v>4</v>
      </c>
      <c r="L200" s="47">
        <v>4</v>
      </c>
      <c r="M200" s="47">
        <v>0</v>
      </c>
      <c r="N200" s="47">
        <v>0</v>
      </c>
      <c r="O200" s="44">
        <f t="shared" si="60"/>
        <v>6</v>
      </c>
      <c r="P200" s="44">
        <f t="shared" si="60"/>
        <v>9</v>
      </c>
      <c r="Q200" s="45">
        <f t="shared" ref="Q200" si="61">SUM(O200:P200)</f>
        <v>15</v>
      </c>
      <c r="R200" s="35">
        <f t="shared" si="56"/>
        <v>2.5041736227045077</v>
      </c>
      <c r="V200" s="29"/>
      <c r="W200" s="29"/>
    </row>
    <row r="201" spans="2:23" ht="15.75" hidden="1" outlineLevel="1" x14ac:dyDescent="0.25">
      <c r="B201" s="435" t="s">
        <v>75</v>
      </c>
      <c r="C201" s="435"/>
      <c r="D201" s="435"/>
      <c r="E201" s="47">
        <v>0</v>
      </c>
      <c r="F201" s="47">
        <v>0</v>
      </c>
      <c r="G201" s="47">
        <v>0</v>
      </c>
      <c r="H201" s="47">
        <v>2</v>
      </c>
      <c r="I201" s="47">
        <v>2</v>
      </c>
      <c r="J201" s="47">
        <v>0</v>
      </c>
      <c r="K201" s="47">
        <v>0</v>
      </c>
      <c r="L201" s="47">
        <v>0</v>
      </c>
      <c r="M201" s="47">
        <v>0</v>
      </c>
      <c r="N201" s="47">
        <v>0</v>
      </c>
      <c r="O201" s="44">
        <f t="shared" si="60"/>
        <v>2</v>
      </c>
      <c r="P201" s="44">
        <f t="shared" si="60"/>
        <v>2</v>
      </c>
      <c r="Q201" s="45">
        <f t="shared" si="57"/>
        <v>4</v>
      </c>
      <c r="R201" s="35">
        <f t="shared" si="56"/>
        <v>0.667779632721202</v>
      </c>
      <c r="V201" s="29"/>
      <c r="W201" s="29"/>
    </row>
    <row r="202" spans="2:23" ht="15.75" hidden="1" outlineLevel="1" x14ac:dyDescent="0.25">
      <c r="B202" s="436" t="s">
        <v>260</v>
      </c>
      <c r="C202" s="436"/>
      <c r="D202" s="436"/>
      <c r="E202" s="47">
        <v>0</v>
      </c>
      <c r="F202" s="47">
        <v>0</v>
      </c>
      <c r="G202" s="47">
        <v>1</v>
      </c>
      <c r="H202" s="47">
        <v>0</v>
      </c>
      <c r="I202" s="47">
        <v>0</v>
      </c>
      <c r="J202" s="47">
        <v>0</v>
      </c>
      <c r="K202" s="47">
        <v>0</v>
      </c>
      <c r="L202" s="47">
        <v>0</v>
      </c>
      <c r="M202" s="47">
        <v>0</v>
      </c>
      <c r="N202" s="47">
        <v>0</v>
      </c>
      <c r="O202" s="44">
        <f t="shared" si="60"/>
        <v>1</v>
      </c>
      <c r="P202" s="44">
        <f t="shared" si="60"/>
        <v>0</v>
      </c>
      <c r="Q202" s="45">
        <f t="shared" si="57"/>
        <v>1</v>
      </c>
      <c r="R202" s="35">
        <f t="shared" si="56"/>
        <v>0.1669449081803005</v>
      </c>
      <c r="V202" s="29"/>
      <c r="W202" s="29"/>
    </row>
    <row r="203" spans="2:23" ht="15.75" hidden="1" outlineLevel="1" x14ac:dyDescent="0.25">
      <c r="B203" s="435" t="s">
        <v>179</v>
      </c>
      <c r="C203" s="435"/>
      <c r="D203" s="435"/>
      <c r="E203" s="47">
        <v>0</v>
      </c>
      <c r="F203" s="47">
        <v>0</v>
      </c>
      <c r="G203" s="47">
        <v>0</v>
      </c>
      <c r="H203" s="47">
        <v>0</v>
      </c>
      <c r="I203" s="47">
        <v>0</v>
      </c>
      <c r="J203" s="47">
        <v>4</v>
      </c>
      <c r="K203" s="47">
        <v>0</v>
      </c>
      <c r="L203" s="47">
        <v>8</v>
      </c>
      <c r="M203" s="47">
        <v>0</v>
      </c>
      <c r="N203" s="47">
        <v>0</v>
      </c>
      <c r="O203" s="44">
        <f t="shared" si="60"/>
        <v>0</v>
      </c>
      <c r="P203" s="44">
        <f t="shared" si="60"/>
        <v>12</v>
      </c>
      <c r="Q203" s="45">
        <f t="shared" si="57"/>
        <v>12</v>
      </c>
      <c r="R203" s="35">
        <f t="shared" si="56"/>
        <v>2.003338898163606</v>
      </c>
      <c r="V203" s="29"/>
      <c r="W203" s="29"/>
    </row>
    <row r="204" spans="2:23" ht="15.75" hidden="1" outlineLevel="1" x14ac:dyDescent="0.25">
      <c r="B204" s="435" t="s">
        <v>285</v>
      </c>
      <c r="C204" s="435"/>
      <c r="D204" s="435"/>
      <c r="E204" s="47">
        <v>0</v>
      </c>
      <c r="F204" s="47">
        <v>0</v>
      </c>
      <c r="G204" s="47">
        <v>0</v>
      </c>
      <c r="H204" s="47">
        <v>2</v>
      </c>
      <c r="I204" s="47">
        <v>0</v>
      </c>
      <c r="J204" s="47">
        <v>2</v>
      </c>
      <c r="K204" s="47">
        <v>0</v>
      </c>
      <c r="L204" s="47">
        <v>0</v>
      </c>
      <c r="M204" s="47">
        <v>0</v>
      </c>
      <c r="N204" s="47">
        <v>0</v>
      </c>
      <c r="O204" s="44">
        <f t="shared" si="60"/>
        <v>0</v>
      </c>
      <c r="P204" s="44">
        <f t="shared" si="60"/>
        <v>4</v>
      </c>
      <c r="Q204" s="45">
        <f t="shared" si="57"/>
        <v>4</v>
      </c>
      <c r="R204" s="35">
        <f t="shared" si="56"/>
        <v>0.667779632721202</v>
      </c>
      <c r="V204" s="29"/>
      <c r="W204" s="29"/>
    </row>
    <row r="205" spans="2:23" ht="15.75" hidden="1" outlineLevel="1" x14ac:dyDescent="0.25">
      <c r="B205" s="435" t="s">
        <v>286</v>
      </c>
      <c r="C205" s="435"/>
      <c r="D205" s="435"/>
      <c r="E205" s="47">
        <v>0</v>
      </c>
      <c r="F205" s="47">
        <v>0</v>
      </c>
      <c r="G205" s="47">
        <v>0</v>
      </c>
      <c r="H205" s="47">
        <v>0</v>
      </c>
      <c r="I205" s="47">
        <v>2</v>
      </c>
      <c r="J205" s="47">
        <v>0</v>
      </c>
      <c r="K205" s="47">
        <v>0</v>
      </c>
      <c r="L205" s="47">
        <v>0</v>
      </c>
      <c r="M205" s="47">
        <v>0</v>
      </c>
      <c r="N205" s="47">
        <v>0</v>
      </c>
      <c r="O205" s="44">
        <f t="shared" si="60"/>
        <v>2</v>
      </c>
      <c r="P205" s="44">
        <f t="shared" si="60"/>
        <v>0</v>
      </c>
      <c r="Q205" s="45">
        <f t="shared" si="57"/>
        <v>2</v>
      </c>
      <c r="R205" s="35">
        <f t="shared" si="56"/>
        <v>0.333889816360601</v>
      </c>
      <c r="V205" s="29"/>
      <c r="W205" s="29"/>
    </row>
    <row r="206" spans="2:23" ht="15.75" collapsed="1" x14ac:dyDescent="0.25">
      <c r="B206" s="430" t="s">
        <v>13</v>
      </c>
      <c r="C206" s="430"/>
      <c r="D206" s="430"/>
      <c r="E206" s="8">
        <f t="shared" ref="E206:N206" si="62">SUM(E207:E212)</f>
        <v>0</v>
      </c>
      <c r="F206" s="8">
        <f t="shared" si="62"/>
        <v>0</v>
      </c>
      <c r="G206" s="8">
        <f t="shared" si="62"/>
        <v>0</v>
      </c>
      <c r="H206" s="8">
        <f t="shared" si="62"/>
        <v>1</v>
      </c>
      <c r="I206" s="8">
        <f t="shared" si="62"/>
        <v>1</v>
      </c>
      <c r="J206" s="8">
        <f t="shared" si="62"/>
        <v>0</v>
      </c>
      <c r="K206" s="8">
        <f t="shared" si="62"/>
        <v>0</v>
      </c>
      <c r="L206" s="8">
        <f t="shared" si="62"/>
        <v>0</v>
      </c>
      <c r="M206" s="8">
        <f t="shared" si="62"/>
        <v>0</v>
      </c>
      <c r="N206" s="8">
        <f t="shared" si="62"/>
        <v>0</v>
      </c>
      <c r="O206" s="44">
        <f t="shared" si="60"/>
        <v>1</v>
      </c>
      <c r="P206" s="44">
        <f t="shared" si="60"/>
        <v>1</v>
      </c>
      <c r="Q206" s="45">
        <f t="shared" si="57"/>
        <v>2</v>
      </c>
      <c r="R206" s="35">
        <f t="shared" si="56"/>
        <v>0.333889816360601</v>
      </c>
      <c r="V206" s="29" t="s">
        <v>247</v>
      </c>
      <c r="W206" s="29">
        <v>2</v>
      </c>
    </row>
    <row r="207" spans="2:23" ht="15.75" hidden="1" outlineLevel="1" x14ac:dyDescent="0.25">
      <c r="B207" s="435" t="s">
        <v>285</v>
      </c>
      <c r="C207" s="435"/>
      <c r="D207" s="435"/>
      <c r="E207" s="47">
        <v>0</v>
      </c>
      <c r="F207" s="47">
        <v>0</v>
      </c>
      <c r="G207" s="47">
        <v>0</v>
      </c>
      <c r="H207" s="47">
        <v>1</v>
      </c>
      <c r="I207" s="47">
        <v>0</v>
      </c>
      <c r="J207" s="47">
        <v>0</v>
      </c>
      <c r="K207" s="47">
        <v>0</v>
      </c>
      <c r="L207" s="47">
        <v>0</v>
      </c>
      <c r="M207" s="47">
        <v>0</v>
      </c>
      <c r="N207" s="47">
        <v>0</v>
      </c>
      <c r="O207" s="44">
        <f t="shared" si="60"/>
        <v>0</v>
      </c>
      <c r="P207" s="44">
        <f t="shared" si="60"/>
        <v>1</v>
      </c>
      <c r="Q207" s="45">
        <f t="shared" si="57"/>
        <v>1</v>
      </c>
      <c r="R207" s="35">
        <f t="shared" si="56"/>
        <v>0.1669449081803005</v>
      </c>
    </row>
    <row r="208" spans="2:23" ht="15.75" hidden="1" outlineLevel="1" x14ac:dyDescent="0.25">
      <c r="B208" s="435" t="s">
        <v>14</v>
      </c>
      <c r="C208" s="435"/>
      <c r="D208" s="435"/>
      <c r="E208" s="47">
        <v>0</v>
      </c>
      <c r="F208" s="47">
        <v>0</v>
      </c>
      <c r="G208" s="47">
        <v>0</v>
      </c>
      <c r="H208" s="47">
        <v>0</v>
      </c>
      <c r="I208" s="47">
        <v>1</v>
      </c>
      <c r="J208" s="47">
        <v>0</v>
      </c>
      <c r="K208" s="47">
        <v>0</v>
      </c>
      <c r="L208" s="47">
        <v>0</v>
      </c>
      <c r="M208" s="47">
        <v>0</v>
      </c>
      <c r="N208" s="47">
        <v>0</v>
      </c>
      <c r="O208" s="44">
        <f t="shared" si="60"/>
        <v>1</v>
      </c>
      <c r="P208" s="44">
        <f t="shared" si="60"/>
        <v>0</v>
      </c>
      <c r="Q208" s="45">
        <f t="shared" si="57"/>
        <v>1</v>
      </c>
      <c r="R208" s="35">
        <f t="shared" si="56"/>
        <v>0.1669449081803005</v>
      </c>
    </row>
    <row r="209" spans="2:18" ht="15.75" hidden="1" outlineLevel="1" x14ac:dyDescent="0.25">
      <c r="B209" s="436"/>
      <c r="C209" s="436"/>
      <c r="D209" s="436"/>
      <c r="E209" s="47"/>
      <c r="F209" s="47"/>
      <c r="G209" s="47"/>
      <c r="H209" s="47"/>
      <c r="I209" s="47"/>
      <c r="J209" s="47"/>
      <c r="K209" s="47"/>
      <c r="L209" s="47"/>
      <c r="M209" s="47"/>
      <c r="N209" s="47"/>
      <c r="O209" s="44">
        <f t="shared" si="60"/>
        <v>0</v>
      </c>
      <c r="P209" s="44">
        <f t="shared" si="60"/>
        <v>0</v>
      </c>
      <c r="Q209" s="45">
        <f t="shared" si="57"/>
        <v>0</v>
      </c>
      <c r="R209" s="35">
        <f t="shared" si="56"/>
        <v>0</v>
      </c>
    </row>
    <row r="210" spans="2:18" ht="15.75" hidden="1" outlineLevel="1" x14ac:dyDescent="0.25">
      <c r="B210" s="435"/>
      <c r="C210" s="435"/>
      <c r="D210" s="435"/>
      <c r="E210" s="47"/>
      <c r="F210" s="47"/>
      <c r="G210" s="47"/>
      <c r="H210" s="47"/>
      <c r="I210" s="47"/>
      <c r="J210" s="47"/>
      <c r="K210" s="47"/>
      <c r="L210" s="47"/>
      <c r="M210" s="47"/>
      <c r="N210" s="47"/>
      <c r="O210" s="44">
        <f t="shared" si="60"/>
        <v>0</v>
      </c>
      <c r="P210" s="44">
        <f t="shared" si="60"/>
        <v>0</v>
      </c>
      <c r="Q210" s="45">
        <f t="shared" si="57"/>
        <v>0</v>
      </c>
      <c r="R210" s="35">
        <f t="shared" si="56"/>
        <v>0</v>
      </c>
    </row>
    <row r="211" spans="2:18" ht="15.75" hidden="1" outlineLevel="1" x14ac:dyDescent="0.25">
      <c r="B211" s="435"/>
      <c r="C211" s="435"/>
      <c r="D211" s="435"/>
      <c r="E211" s="47"/>
      <c r="F211" s="47"/>
      <c r="G211" s="47"/>
      <c r="H211" s="47"/>
      <c r="I211" s="47"/>
      <c r="J211" s="47"/>
      <c r="K211" s="47"/>
      <c r="L211" s="47"/>
      <c r="M211" s="47"/>
      <c r="N211" s="47"/>
      <c r="O211" s="44">
        <f t="shared" si="60"/>
        <v>0</v>
      </c>
      <c r="P211" s="44">
        <f t="shared" si="60"/>
        <v>0</v>
      </c>
      <c r="Q211" s="45">
        <f t="shared" si="57"/>
        <v>0</v>
      </c>
      <c r="R211" s="35">
        <f t="shared" si="56"/>
        <v>0</v>
      </c>
    </row>
    <row r="212" spans="2:18" ht="15.75" hidden="1" outlineLevel="1" x14ac:dyDescent="0.25">
      <c r="B212" s="435"/>
      <c r="C212" s="435"/>
      <c r="D212" s="435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4">
        <f t="shared" si="60"/>
        <v>0</v>
      </c>
      <c r="P212" s="44">
        <f t="shared" si="60"/>
        <v>0</v>
      </c>
      <c r="Q212" s="45">
        <f t="shared" si="57"/>
        <v>0</v>
      </c>
      <c r="R212" s="35">
        <f t="shared" si="56"/>
        <v>0</v>
      </c>
    </row>
    <row r="213" spans="2:18" ht="15.75" collapsed="1" x14ac:dyDescent="0.25">
      <c r="B213" s="430" t="s">
        <v>12</v>
      </c>
      <c r="C213" s="430"/>
      <c r="D213" s="430"/>
      <c r="E213" s="8">
        <f t="shared" ref="E213:N213" si="63">SUM(E214:E220)</f>
        <v>0</v>
      </c>
      <c r="F213" s="8">
        <f t="shared" si="63"/>
        <v>0</v>
      </c>
      <c r="G213" s="8">
        <f t="shared" si="63"/>
        <v>1</v>
      </c>
      <c r="H213" s="8">
        <f t="shared" si="63"/>
        <v>3</v>
      </c>
      <c r="I213" s="8">
        <f t="shared" si="63"/>
        <v>3</v>
      </c>
      <c r="J213" s="8">
        <f t="shared" si="63"/>
        <v>5</v>
      </c>
      <c r="K213" s="8">
        <f t="shared" si="63"/>
        <v>2</v>
      </c>
      <c r="L213" s="8">
        <f t="shared" si="63"/>
        <v>0</v>
      </c>
      <c r="M213" s="8">
        <f t="shared" si="63"/>
        <v>0</v>
      </c>
      <c r="N213" s="8">
        <f t="shared" si="63"/>
        <v>0</v>
      </c>
      <c r="O213" s="44">
        <f t="shared" si="60"/>
        <v>6</v>
      </c>
      <c r="P213" s="44">
        <f t="shared" si="60"/>
        <v>8</v>
      </c>
      <c r="Q213" s="45">
        <f t="shared" si="57"/>
        <v>14</v>
      </c>
      <c r="R213" s="35">
        <f t="shared" si="56"/>
        <v>2.337228714524207</v>
      </c>
    </row>
    <row r="214" spans="2:18" ht="15.75" hidden="1" outlineLevel="1" x14ac:dyDescent="0.25">
      <c r="B214" s="435" t="s">
        <v>14</v>
      </c>
      <c r="C214" s="435"/>
      <c r="D214" s="435"/>
      <c r="E214" s="47">
        <v>0</v>
      </c>
      <c r="F214" s="47">
        <v>0</v>
      </c>
      <c r="G214" s="47">
        <v>1</v>
      </c>
      <c r="H214" s="47">
        <v>1</v>
      </c>
      <c r="I214" s="47">
        <v>2</v>
      </c>
      <c r="J214" s="47">
        <v>2</v>
      </c>
      <c r="K214" s="47">
        <v>2</v>
      </c>
      <c r="L214" s="47">
        <v>0</v>
      </c>
      <c r="M214" s="47">
        <v>0</v>
      </c>
      <c r="N214" s="47">
        <v>0</v>
      </c>
      <c r="O214" s="44">
        <f t="shared" si="60"/>
        <v>5</v>
      </c>
      <c r="P214" s="44">
        <f t="shared" si="60"/>
        <v>3</v>
      </c>
      <c r="Q214" s="45">
        <f t="shared" si="57"/>
        <v>8</v>
      </c>
      <c r="R214" s="35">
        <f t="shared" si="56"/>
        <v>1.335559265442404</v>
      </c>
    </row>
    <row r="215" spans="2:18" ht="15.75" hidden="1" outlineLevel="1" x14ac:dyDescent="0.25">
      <c r="B215" s="435" t="s">
        <v>258</v>
      </c>
      <c r="C215" s="435"/>
      <c r="D215" s="435"/>
      <c r="E215" s="47">
        <v>0</v>
      </c>
      <c r="F215" s="47">
        <v>0</v>
      </c>
      <c r="G215" s="47">
        <v>0</v>
      </c>
      <c r="H215" s="47">
        <v>0</v>
      </c>
      <c r="I215" s="47">
        <v>0</v>
      </c>
      <c r="J215" s="47">
        <v>1</v>
      </c>
      <c r="K215" s="47">
        <v>0</v>
      </c>
      <c r="L215" s="47">
        <v>0</v>
      </c>
      <c r="M215" s="47">
        <v>0</v>
      </c>
      <c r="N215" s="47">
        <v>0</v>
      </c>
      <c r="O215" s="44">
        <f t="shared" si="60"/>
        <v>0</v>
      </c>
      <c r="P215" s="44">
        <f t="shared" si="60"/>
        <v>1</v>
      </c>
      <c r="Q215" s="45">
        <f t="shared" ref="Q215" si="64">SUM(O215:P215)</f>
        <v>1</v>
      </c>
      <c r="R215" s="35">
        <f t="shared" si="56"/>
        <v>0.1669449081803005</v>
      </c>
    </row>
    <row r="216" spans="2:18" ht="15.75" hidden="1" outlineLevel="1" x14ac:dyDescent="0.25">
      <c r="B216" s="436" t="s">
        <v>75</v>
      </c>
      <c r="C216" s="436"/>
      <c r="D216" s="436"/>
      <c r="E216" s="47">
        <v>0</v>
      </c>
      <c r="F216" s="47">
        <v>0</v>
      </c>
      <c r="G216" s="47">
        <v>0</v>
      </c>
      <c r="H216" s="47">
        <v>0</v>
      </c>
      <c r="I216" s="47">
        <v>1</v>
      </c>
      <c r="J216" s="47">
        <v>0</v>
      </c>
      <c r="K216" s="47">
        <v>0</v>
      </c>
      <c r="L216" s="47">
        <v>0</v>
      </c>
      <c r="M216" s="47">
        <v>0</v>
      </c>
      <c r="N216" s="47">
        <v>0</v>
      </c>
      <c r="O216" s="44">
        <f t="shared" si="60"/>
        <v>1</v>
      </c>
      <c r="P216" s="44">
        <f t="shared" si="60"/>
        <v>0</v>
      </c>
      <c r="Q216" s="45">
        <f t="shared" si="57"/>
        <v>1</v>
      </c>
      <c r="R216" s="35">
        <f t="shared" si="56"/>
        <v>0.1669449081803005</v>
      </c>
    </row>
    <row r="217" spans="2:18" ht="15.75" hidden="1" outlineLevel="1" x14ac:dyDescent="0.25">
      <c r="B217" s="435" t="s">
        <v>285</v>
      </c>
      <c r="C217" s="435"/>
      <c r="D217" s="435"/>
      <c r="E217" s="47">
        <v>0</v>
      </c>
      <c r="F217" s="47">
        <v>0</v>
      </c>
      <c r="G217" s="47">
        <v>0</v>
      </c>
      <c r="H217" s="47">
        <v>2</v>
      </c>
      <c r="I217" s="47">
        <v>0</v>
      </c>
      <c r="J217" s="47">
        <v>0</v>
      </c>
      <c r="K217" s="47">
        <v>0</v>
      </c>
      <c r="L217" s="47">
        <v>0</v>
      </c>
      <c r="M217" s="47">
        <v>0</v>
      </c>
      <c r="N217" s="47">
        <v>0</v>
      </c>
      <c r="O217" s="44">
        <f t="shared" si="60"/>
        <v>0</v>
      </c>
      <c r="P217" s="44">
        <f t="shared" si="60"/>
        <v>2</v>
      </c>
      <c r="Q217" s="45">
        <f t="shared" ref="Q217:Q226" si="65">SUM(O217:P217)</f>
        <v>2</v>
      </c>
      <c r="R217" s="35">
        <f t="shared" si="56"/>
        <v>0.333889816360601</v>
      </c>
    </row>
    <row r="218" spans="2:18" ht="15.75" hidden="1" outlineLevel="1" x14ac:dyDescent="0.25">
      <c r="B218" s="435" t="s">
        <v>69</v>
      </c>
      <c r="C218" s="435"/>
      <c r="D218" s="435"/>
      <c r="E218" s="47">
        <v>0</v>
      </c>
      <c r="F218" s="47">
        <v>0</v>
      </c>
      <c r="G218" s="47">
        <v>0</v>
      </c>
      <c r="H218" s="47">
        <v>0</v>
      </c>
      <c r="I218" s="47">
        <v>0</v>
      </c>
      <c r="J218" s="47">
        <v>2</v>
      </c>
      <c r="K218" s="47">
        <v>0</v>
      </c>
      <c r="L218" s="47">
        <v>0</v>
      </c>
      <c r="M218" s="47">
        <v>0</v>
      </c>
      <c r="N218" s="47">
        <v>0</v>
      </c>
      <c r="O218" s="44">
        <f t="shared" si="60"/>
        <v>0</v>
      </c>
      <c r="P218" s="44">
        <f t="shared" si="60"/>
        <v>2</v>
      </c>
      <c r="Q218" s="45">
        <f t="shared" si="65"/>
        <v>2</v>
      </c>
      <c r="R218" s="35">
        <f t="shared" si="56"/>
        <v>0.333889816360601</v>
      </c>
    </row>
    <row r="219" spans="2:18" ht="15.75" hidden="1" outlineLevel="1" x14ac:dyDescent="0.25">
      <c r="B219" s="435"/>
      <c r="C219" s="435"/>
      <c r="D219" s="435"/>
      <c r="E219" s="47"/>
      <c r="F219" s="47"/>
      <c r="G219" s="47"/>
      <c r="H219" s="47"/>
      <c r="I219" s="47"/>
      <c r="J219" s="47"/>
      <c r="K219" s="47"/>
      <c r="L219" s="47"/>
      <c r="M219" s="47"/>
      <c r="N219" s="47"/>
      <c r="O219" s="44">
        <f t="shared" si="60"/>
        <v>0</v>
      </c>
      <c r="P219" s="44">
        <f t="shared" si="60"/>
        <v>0</v>
      </c>
      <c r="Q219" s="45">
        <f t="shared" si="65"/>
        <v>0</v>
      </c>
      <c r="R219" s="35">
        <f t="shared" si="56"/>
        <v>0</v>
      </c>
    </row>
    <row r="220" spans="2:18" ht="15.75" hidden="1" outlineLevel="1" x14ac:dyDescent="0.25">
      <c r="B220" s="435"/>
      <c r="C220" s="435"/>
      <c r="D220" s="435"/>
      <c r="E220" s="47"/>
      <c r="F220" s="47"/>
      <c r="G220" s="47"/>
      <c r="H220" s="47"/>
      <c r="I220" s="47"/>
      <c r="J220" s="47"/>
      <c r="K220" s="47"/>
      <c r="L220" s="47"/>
      <c r="M220" s="47"/>
      <c r="N220" s="47"/>
      <c r="O220" s="44">
        <f t="shared" si="60"/>
        <v>0</v>
      </c>
      <c r="P220" s="44">
        <f t="shared" si="60"/>
        <v>0</v>
      </c>
      <c r="Q220" s="45">
        <f t="shared" si="65"/>
        <v>0</v>
      </c>
      <c r="R220" s="35">
        <f t="shared" si="56"/>
        <v>0</v>
      </c>
    </row>
    <row r="221" spans="2:18" ht="15.75" collapsed="1" x14ac:dyDescent="0.25">
      <c r="B221" s="430" t="s">
        <v>18</v>
      </c>
      <c r="C221" s="430"/>
      <c r="D221" s="430"/>
      <c r="E221" s="8">
        <f>SUM(E222:E225)</f>
        <v>0</v>
      </c>
      <c r="F221" s="8">
        <f t="shared" ref="F221:N221" si="66">SUM(F222:F225)</f>
        <v>0</v>
      </c>
      <c r="G221" s="8">
        <f t="shared" si="66"/>
        <v>0</v>
      </c>
      <c r="H221" s="8">
        <f t="shared" si="66"/>
        <v>0</v>
      </c>
      <c r="I221" s="8">
        <f t="shared" si="66"/>
        <v>1</v>
      </c>
      <c r="J221" s="8">
        <f t="shared" si="66"/>
        <v>0</v>
      </c>
      <c r="K221" s="8">
        <f t="shared" si="66"/>
        <v>1</v>
      </c>
      <c r="L221" s="8">
        <f t="shared" si="66"/>
        <v>0</v>
      </c>
      <c r="M221" s="8">
        <f t="shared" si="66"/>
        <v>0</v>
      </c>
      <c r="N221" s="8">
        <f t="shared" si="66"/>
        <v>0</v>
      </c>
      <c r="O221" s="44">
        <f t="shared" si="60"/>
        <v>2</v>
      </c>
      <c r="P221" s="44">
        <f t="shared" si="60"/>
        <v>0</v>
      </c>
      <c r="Q221" s="45">
        <f t="shared" si="65"/>
        <v>2</v>
      </c>
      <c r="R221" s="35">
        <f t="shared" si="56"/>
        <v>0.333889816360601</v>
      </c>
    </row>
    <row r="222" spans="2:18" ht="15.75" hidden="1" outlineLevel="1" x14ac:dyDescent="0.25">
      <c r="B222" s="435" t="s">
        <v>26</v>
      </c>
      <c r="C222" s="435"/>
      <c r="D222" s="435"/>
      <c r="E222" s="47">
        <v>0</v>
      </c>
      <c r="F222" s="47">
        <v>0</v>
      </c>
      <c r="G222" s="47">
        <v>0</v>
      </c>
      <c r="H222" s="47">
        <v>0</v>
      </c>
      <c r="I222" s="47">
        <v>1</v>
      </c>
      <c r="J222" s="47">
        <v>0</v>
      </c>
      <c r="K222" s="47">
        <v>1</v>
      </c>
      <c r="L222" s="47">
        <v>0</v>
      </c>
      <c r="M222" s="47">
        <v>0</v>
      </c>
      <c r="N222" s="47">
        <v>0</v>
      </c>
      <c r="O222" s="44">
        <f t="shared" si="60"/>
        <v>2</v>
      </c>
      <c r="P222" s="44">
        <f t="shared" si="60"/>
        <v>0</v>
      </c>
      <c r="Q222" s="45">
        <f t="shared" si="65"/>
        <v>2</v>
      </c>
      <c r="R222" s="35">
        <f t="shared" si="56"/>
        <v>0.333889816360601</v>
      </c>
    </row>
    <row r="223" spans="2:18" ht="15.75" hidden="1" outlineLevel="1" x14ac:dyDescent="0.25">
      <c r="B223" s="435"/>
      <c r="C223" s="435"/>
      <c r="D223" s="435"/>
      <c r="E223" s="47"/>
      <c r="F223" s="47"/>
      <c r="G223" s="47"/>
      <c r="H223" s="47"/>
      <c r="I223" s="47"/>
      <c r="J223" s="47"/>
      <c r="K223" s="47"/>
      <c r="L223" s="47"/>
      <c r="M223" s="47"/>
      <c r="N223" s="47"/>
      <c r="O223" s="44">
        <f t="shared" si="60"/>
        <v>0</v>
      </c>
      <c r="P223" s="44">
        <f t="shared" si="60"/>
        <v>0</v>
      </c>
      <c r="Q223" s="45">
        <f t="shared" si="65"/>
        <v>0</v>
      </c>
      <c r="R223" s="35">
        <f t="shared" si="56"/>
        <v>0</v>
      </c>
    </row>
    <row r="224" spans="2:18" ht="15.75" hidden="1" outlineLevel="1" x14ac:dyDescent="0.25">
      <c r="B224" s="436"/>
      <c r="C224" s="436"/>
      <c r="D224" s="436"/>
      <c r="E224" s="47"/>
      <c r="F224" s="47"/>
      <c r="G224" s="47"/>
      <c r="H224" s="47"/>
      <c r="I224" s="47"/>
      <c r="J224" s="47"/>
      <c r="K224" s="47"/>
      <c r="L224" s="47"/>
      <c r="M224" s="47"/>
      <c r="N224" s="47"/>
      <c r="O224" s="44">
        <f t="shared" si="60"/>
        <v>0</v>
      </c>
      <c r="P224" s="44">
        <f t="shared" si="60"/>
        <v>0</v>
      </c>
      <c r="Q224" s="45">
        <f t="shared" si="65"/>
        <v>0</v>
      </c>
      <c r="R224" s="35">
        <f t="shared" si="56"/>
        <v>0</v>
      </c>
    </row>
    <row r="225" spans="2:18" ht="15.75" hidden="1" outlineLevel="1" x14ac:dyDescent="0.25">
      <c r="B225" s="435"/>
      <c r="C225" s="435"/>
      <c r="D225" s="435"/>
      <c r="E225" s="47"/>
      <c r="F225" s="47"/>
      <c r="G225" s="47"/>
      <c r="H225" s="47"/>
      <c r="I225" s="47"/>
      <c r="J225" s="47"/>
      <c r="K225" s="47"/>
      <c r="L225" s="47"/>
      <c r="M225" s="47"/>
      <c r="N225" s="47"/>
      <c r="O225" s="44">
        <f t="shared" si="60"/>
        <v>0</v>
      </c>
      <c r="P225" s="44">
        <f t="shared" si="60"/>
        <v>0</v>
      </c>
      <c r="Q225" s="45">
        <f t="shared" si="65"/>
        <v>0</v>
      </c>
      <c r="R225" s="35">
        <f t="shared" si="56"/>
        <v>0</v>
      </c>
    </row>
    <row r="226" spans="2:18" ht="15.75" collapsed="1" x14ac:dyDescent="0.25">
      <c r="D226" s="48"/>
      <c r="E226" s="49">
        <f t="shared" ref="E226:N226" si="67">SUM(E115,E132,E141,E151,E161,E169,E179,E187,E198,E206,E213,E221)</f>
        <v>6</v>
      </c>
      <c r="F226" s="49">
        <f t="shared" si="67"/>
        <v>0</v>
      </c>
      <c r="G226" s="49">
        <f t="shared" si="67"/>
        <v>79</v>
      </c>
      <c r="H226" s="49">
        <f t="shared" si="67"/>
        <v>93</v>
      </c>
      <c r="I226" s="49">
        <f t="shared" si="67"/>
        <v>155</v>
      </c>
      <c r="J226" s="49">
        <f t="shared" si="67"/>
        <v>103</v>
      </c>
      <c r="K226" s="49">
        <f t="shared" si="67"/>
        <v>99</v>
      </c>
      <c r="L226" s="49">
        <f t="shared" si="67"/>
        <v>53</v>
      </c>
      <c r="M226" s="49">
        <f t="shared" si="67"/>
        <v>7</v>
      </c>
      <c r="N226" s="49">
        <f t="shared" si="67"/>
        <v>4</v>
      </c>
      <c r="O226" s="49">
        <f>SUM(M226,K226,I226,G226,E226)</f>
        <v>346</v>
      </c>
      <c r="P226" s="49">
        <f>SUM(N226,L226,J226,H226,F226)</f>
        <v>253</v>
      </c>
      <c r="Q226" s="50">
        <f t="shared" si="65"/>
        <v>599</v>
      </c>
      <c r="R226" s="35">
        <f t="shared" si="56"/>
        <v>100</v>
      </c>
    </row>
    <row r="227" spans="2:18" x14ac:dyDescent="0.25">
      <c r="E227" s="373">
        <f>SUM(E226:F226)</f>
        <v>6</v>
      </c>
      <c r="F227" s="373"/>
      <c r="G227" s="373">
        <f>SUM(G226:H226)</f>
        <v>172</v>
      </c>
      <c r="H227" s="373"/>
      <c r="I227" s="373">
        <f>SUM(I226:J226)</f>
        <v>258</v>
      </c>
      <c r="J227" s="373"/>
      <c r="K227" s="373">
        <f>SUM(K226:L226)</f>
        <v>152</v>
      </c>
      <c r="L227" s="373"/>
      <c r="M227" s="373">
        <f>SUM(M226:N226)</f>
        <v>11</v>
      </c>
      <c r="N227" s="373"/>
      <c r="O227" s="373">
        <f>SUM(O226:P226)</f>
        <v>599</v>
      </c>
      <c r="P227" s="373"/>
      <c r="Q227" s="51"/>
    </row>
    <row r="230" spans="2:18" x14ac:dyDescent="0.25">
      <c r="E230" s="424" t="s">
        <v>32</v>
      </c>
      <c r="F230" s="424"/>
      <c r="G230" s="424"/>
      <c r="H230" s="424"/>
      <c r="I230" s="424"/>
      <c r="J230" s="424"/>
      <c r="K230" s="424"/>
      <c r="L230" s="424"/>
      <c r="M230" s="424"/>
      <c r="N230" s="424"/>
      <c r="O230" s="6"/>
      <c r="P230" s="6"/>
    </row>
    <row r="231" spans="2:18" x14ac:dyDescent="0.25">
      <c r="D231" s="7"/>
      <c r="E231" s="424" t="s">
        <v>76</v>
      </c>
      <c r="F231" s="424"/>
      <c r="G231" s="424" t="s">
        <v>77</v>
      </c>
      <c r="H231" s="424"/>
      <c r="I231" s="424" t="s">
        <v>78</v>
      </c>
      <c r="J231" s="424"/>
      <c r="K231" s="375" t="s">
        <v>79</v>
      </c>
      <c r="L231" s="376"/>
      <c r="M231" s="424" t="s">
        <v>0</v>
      </c>
      <c r="N231" s="424"/>
      <c r="O231" s="424" t="s">
        <v>1</v>
      </c>
      <c r="P231" s="424"/>
      <c r="Q231" s="424"/>
    </row>
    <row r="232" spans="2:18" ht="15.75" customHeight="1" x14ac:dyDescent="0.25">
      <c r="B232" s="446" t="s">
        <v>239</v>
      </c>
      <c r="C232" s="446"/>
      <c r="D232" s="446"/>
      <c r="E232" s="213" t="s">
        <v>2</v>
      </c>
      <c r="F232" s="287" t="s">
        <v>3</v>
      </c>
      <c r="G232" s="213" t="s">
        <v>2</v>
      </c>
      <c r="H232" s="287" t="s">
        <v>3</v>
      </c>
      <c r="I232" s="213" t="s">
        <v>2</v>
      </c>
      <c r="J232" s="287" t="s">
        <v>3</v>
      </c>
      <c r="K232" s="213" t="s">
        <v>2</v>
      </c>
      <c r="L232" s="287" t="s">
        <v>3</v>
      </c>
      <c r="M232" s="213" t="s">
        <v>2</v>
      </c>
      <c r="N232" s="287" t="s">
        <v>3</v>
      </c>
      <c r="O232" s="213" t="s">
        <v>2</v>
      </c>
      <c r="P232" s="287" t="s">
        <v>3</v>
      </c>
      <c r="Q232" s="287" t="s">
        <v>7</v>
      </c>
      <c r="R232" s="275" t="s">
        <v>82</v>
      </c>
    </row>
    <row r="233" spans="2:18" ht="15.75" x14ac:dyDescent="0.25">
      <c r="B233" s="447" t="s">
        <v>240</v>
      </c>
      <c r="C233" s="448"/>
      <c r="D233" s="449"/>
      <c r="E233" s="244">
        <f>SUM(E234:E243)</f>
        <v>6</v>
      </c>
      <c r="F233" s="244">
        <f t="shared" ref="F233:N233" si="68">SUM(F234:F243)</f>
        <v>0</v>
      </c>
      <c r="G233" s="244">
        <f t="shared" si="68"/>
        <v>54</v>
      </c>
      <c r="H233" s="244">
        <f t="shared" si="68"/>
        <v>75</v>
      </c>
      <c r="I233" s="244">
        <f t="shared" si="68"/>
        <v>40</v>
      </c>
      <c r="J233" s="244">
        <f t="shared" si="68"/>
        <v>47</v>
      </c>
      <c r="K233" s="244">
        <f t="shared" si="68"/>
        <v>32</v>
      </c>
      <c r="L233" s="244">
        <f t="shared" si="68"/>
        <v>10</v>
      </c>
      <c r="M233" s="244">
        <f t="shared" si="68"/>
        <v>6</v>
      </c>
      <c r="N233" s="244">
        <f t="shared" si="68"/>
        <v>2</v>
      </c>
      <c r="O233" s="245">
        <f t="shared" ref="O233:P249" si="69">SUM(M233,K233,I233,G233,E233)</f>
        <v>138</v>
      </c>
      <c r="P233" s="245">
        <f t="shared" si="69"/>
        <v>134</v>
      </c>
      <c r="Q233" s="246">
        <f t="shared" ref="Q233:Q263" si="70">SUM(O233:P233)</f>
        <v>272</v>
      </c>
      <c r="R233" s="288">
        <f t="shared" ref="R233:R260" si="71">Q233/$Q$264*100</f>
        <v>55.060728744939269</v>
      </c>
    </row>
    <row r="234" spans="2:18" ht="15.75" hidden="1" outlineLevel="1" x14ac:dyDescent="0.25">
      <c r="B234" s="450" t="s">
        <v>14</v>
      </c>
      <c r="C234" s="451"/>
      <c r="D234" s="452"/>
      <c r="E234" s="241">
        <v>0</v>
      </c>
      <c r="F234" s="241">
        <v>0</v>
      </c>
      <c r="G234" s="241">
        <v>1</v>
      </c>
      <c r="H234" s="241">
        <v>1</v>
      </c>
      <c r="I234" s="241">
        <v>2</v>
      </c>
      <c r="J234" s="241">
        <v>5</v>
      </c>
      <c r="K234" s="241">
        <v>6</v>
      </c>
      <c r="L234" s="241">
        <v>0</v>
      </c>
      <c r="M234" s="241">
        <v>0</v>
      </c>
      <c r="N234" s="241">
        <v>0</v>
      </c>
      <c r="O234" s="245">
        <f t="shared" si="69"/>
        <v>9</v>
      </c>
      <c r="P234" s="245">
        <f t="shared" si="69"/>
        <v>6</v>
      </c>
      <c r="Q234" s="246">
        <f t="shared" si="70"/>
        <v>15</v>
      </c>
      <c r="R234" s="288">
        <f t="shared" si="71"/>
        <v>3.0364372469635628</v>
      </c>
    </row>
    <row r="235" spans="2:18" ht="15.75" hidden="1" outlineLevel="1" x14ac:dyDescent="0.25">
      <c r="B235" s="450" t="s">
        <v>259</v>
      </c>
      <c r="C235" s="451"/>
      <c r="D235" s="452"/>
      <c r="E235" s="241">
        <v>0</v>
      </c>
      <c r="F235" s="241">
        <v>0</v>
      </c>
      <c r="G235" s="241">
        <v>7</v>
      </c>
      <c r="H235" s="241">
        <v>5</v>
      </c>
      <c r="I235" s="241">
        <v>1</v>
      </c>
      <c r="J235" s="241">
        <v>2</v>
      </c>
      <c r="K235" s="241">
        <v>4</v>
      </c>
      <c r="L235" s="241">
        <v>2</v>
      </c>
      <c r="M235" s="241">
        <v>6</v>
      </c>
      <c r="N235" s="241">
        <v>2</v>
      </c>
      <c r="O235" s="245">
        <f t="shared" si="69"/>
        <v>18</v>
      </c>
      <c r="P235" s="245">
        <f t="shared" si="69"/>
        <v>11</v>
      </c>
      <c r="Q235" s="246">
        <f t="shared" si="70"/>
        <v>29</v>
      </c>
      <c r="R235" s="288">
        <f t="shared" si="71"/>
        <v>5.8704453441295543</v>
      </c>
    </row>
    <row r="236" spans="2:18" ht="15.75" hidden="1" outlineLevel="1" x14ac:dyDescent="0.25">
      <c r="B236" s="431" t="s">
        <v>261</v>
      </c>
      <c r="C236" s="432"/>
      <c r="D236" s="433"/>
      <c r="E236" s="47">
        <v>0</v>
      </c>
      <c r="F236" s="47">
        <v>0</v>
      </c>
      <c r="G236" s="47">
        <v>0</v>
      </c>
      <c r="H236" s="47">
        <v>0</v>
      </c>
      <c r="I236" s="47">
        <v>15</v>
      </c>
      <c r="J236" s="47">
        <v>0</v>
      </c>
      <c r="K236" s="47">
        <v>5</v>
      </c>
      <c r="L236" s="47">
        <v>0</v>
      </c>
      <c r="M236" s="47">
        <v>0</v>
      </c>
      <c r="N236" s="47">
        <v>0</v>
      </c>
      <c r="O236" s="245">
        <f t="shared" si="69"/>
        <v>20</v>
      </c>
      <c r="P236" s="245">
        <f t="shared" si="69"/>
        <v>0</v>
      </c>
      <c r="Q236" s="246">
        <f t="shared" si="70"/>
        <v>20</v>
      </c>
      <c r="R236" s="288">
        <f t="shared" si="71"/>
        <v>4.048582995951417</v>
      </c>
    </row>
    <row r="237" spans="2:18" ht="15.75" hidden="1" customHeight="1" outlineLevel="1" x14ac:dyDescent="0.25">
      <c r="B237" s="431" t="s">
        <v>27</v>
      </c>
      <c r="C237" s="432"/>
      <c r="D237" s="433"/>
      <c r="E237" s="47">
        <v>0</v>
      </c>
      <c r="F237" s="47">
        <v>0</v>
      </c>
      <c r="G237" s="47">
        <v>10</v>
      </c>
      <c r="H237" s="47">
        <v>0</v>
      </c>
      <c r="I237" s="47">
        <v>0</v>
      </c>
      <c r="J237" s="47">
        <v>0</v>
      </c>
      <c r="K237" s="47">
        <v>0</v>
      </c>
      <c r="L237" s="47">
        <v>0</v>
      </c>
      <c r="M237" s="47">
        <v>0</v>
      </c>
      <c r="N237" s="47">
        <v>0</v>
      </c>
      <c r="O237" s="245">
        <f t="shared" si="69"/>
        <v>10</v>
      </c>
      <c r="P237" s="245">
        <f t="shared" si="69"/>
        <v>0</v>
      </c>
      <c r="Q237" s="246">
        <f t="shared" si="70"/>
        <v>10</v>
      </c>
      <c r="R237" s="288">
        <f t="shared" si="71"/>
        <v>2.0242914979757085</v>
      </c>
    </row>
    <row r="238" spans="2:18" ht="15.75" hidden="1" customHeight="1" outlineLevel="1" x14ac:dyDescent="0.25">
      <c r="B238" s="431" t="s">
        <v>30</v>
      </c>
      <c r="C238" s="432"/>
      <c r="D238" s="433"/>
      <c r="E238" s="47">
        <v>0</v>
      </c>
      <c r="F238" s="47">
        <v>0</v>
      </c>
      <c r="G238" s="47">
        <v>1</v>
      </c>
      <c r="H238" s="47">
        <v>3</v>
      </c>
      <c r="I238" s="47">
        <v>5</v>
      </c>
      <c r="J238" s="47">
        <v>10</v>
      </c>
      <c r="K238" s="47">
        <v>6</v>
      </c>
      <c r="L238" s="47">
        <v>4</v>
      </c>
      <c r="M238" s="47">
        <v>0</v>
      </c>
      <c r="N238" s="47">
        <v>0</v>
      </c>
      <c r="O238" s="245">
        <f t="shared" ref="O238" si="72">SUM(M238,K238,I238,G238,E238)</f>
        <v>12</v>
      </c>
      <c r="P238" s="245">
        <f t="shared" ref="P238" si="73">SUM(N238,L238,J238,H238,F238)</f>
        <v>17</v>
      </c>
      <c r="Q238" s="246">
        <f t="shared" ref="Q238" si="74">SUM(O238:P238)</f>
        <v>29</v>
      </c>
      <c r="R238" s="288">
        <f t="shared" si="71"/>
        <v>5.8704453441295543</v>
      </c>
    </row>
    <row r="239" spans="2:18" ht="15.75" hidden="1" customHeight="1" outlineLevel="1" x14ac:dyDescent="0.25">
      <c r="B239" s="431" t="s">
        <v>69</v>
      </c>
      <c r="C239" s="432"/>
      <c r="D239" s="433"/>
      <c r="E239" s="47">
        <v>0</v>
      </c>
      <c r="F239" s="47">
        <v>0</v>
      </c>
      <c r="G239" s="47">
        <v>3</v>
      </c>
      <c r="H239" s="47">
        <v>4</v>
      </c>
      <c r="I239" s="47">
        <v>4</v>
      </c>
      <c r="J239" s="47">
        <v>6</v>
      </c>
      <c r="K239" s="47">
        <v>11</v>
      </c>
      <c r="L239" s="47">
        <v>4</v>
      </c>
      <c r="M239" s="47">
        <v>0</v>
      </c>
      <c r="N239" s="47">
        <v>0</v>
      </c>
      <c r="O239" s="245">
        <f t="shared" si="69"/>
        <v>18</v>
      </c>
      <c r="P239" s="245">
        <f t="shared" si="69"/>
        <v>14</v>
      </c>
      <c r="Q239" s="246">
        <f t="shared" si="70"/>
        <v>32</v>
      </c>
      <c r="R239" s="288">
        <f t="shared" si="71"/>
        <v>6.4777327935222671</v>
      </c>
    </row>
    <row r="240" spans="2:18" ht="15.75" hidden="1" customHeight="1" outlineLevel="1" x14ac:dyDescent="0.25">
      <c r="B240" s="431" t="s">
        <v>97</v>
      </c>
      <c r="C240" s="432"/>
      <c r="D240" s="433"/>
      <c r="E240" s="47">
        <v>6</v>
      </c>
      <c r="F240" s="47">
        <v>0</v>
      </c>
      <c r="G240" s="47">
        <v>28</v>
      </c>
      <c r="H240" s="47">
        <v>15</v>
      </c>
      <c r="I240" s="47" t="s">
        <v>226</v>
      </c>
      <c r="J240" s="47">
        <v>0</v>
      </c>
      <c r="K240" s="47">
        <v>0</v>
      </c>
      <c r="L240" s="47">
        <v>0</v>
      </c>
      <c r="M240" s="47">
        <v>0</v>
      </c>
      <c r="N240" s="47">
        <v>0</v>
      </c>
      <c r="O240" s="245">
        <f t="shared" si="69"/>
        <v>34</v>
      </c>
      <c r="P240" s="245">
        <f t="shared" si="69"/>
        <v>15</v>
      </c>
      <c r="Q240" s="246">
        <f t="shared" si="70"/>
        <v>49</v>
      </c>
      <c r="R240" s="288">
        <f t="shared" si="71"/>
        <v>9.9190283400809722</v>
      </c>
    </row>
    <row r="241" spans="2:18" ht="15.75" hidden="1" customHeight="1" outlineLevel="1" x14ac:dyDescent="0.25">
      <c r="B241" s="434" t="s">
        <v>74</v>
      </c>
      <c r="C241" s="434"/>
      <c r="D241" s="434"/>
      <c r="E241" s="47">
        <v>0</v>
      </c>
      <c r="F241" s="47">
        <v>0</v>
      </c>
      <c r="G241" s="47">
        <v>4</v>
      </c>
      <c r="H241" s="47">
        <v>2</v>
      </c>
      <c r="I241" s="47">
        <v>0</v>
      </c>
      <c r="J241" s="47">
        <v>0</v>
      </c>
      <c r="K241" s="47">
        <v>0</v>
      </c>
      <c r="L241" s="47">
        <v>0</v>
      </c>
      <c r="M241" s="47">
        <v>0</v>
      </c>
      <c r="N241" s="47">
        <v>0</v>
      </c>
      <c r="O241" s="245">
        <f t="shared" si="69"/>
        <v>4</v>
      </c>
      <c r="P241" s="245">
        <f t="shared" si="69"/>
        <v>2</v>
      </c>
      <c r="Q241" s="246">
        <f t="shared" si="70"/>
        <v>6</v>
      </c>
      <c r="R241" s="288">
        <f t="shared" si="71"/>
        <v>1.214574898785425</v>
      </c>
    </row>
    <row r="242" spans="2:18" ht="15.75" hidden="1" customHeight="1" outlineLevel="1" x14ac:dyDescent="0.25">
      <c r="B242" s="434" t="s">
        <v>75</v>
      </c>
      <c r="C242" s="434"/>
      <c r="D242" s="434"/>
      <c r="E242" s="47">
        <v>0</v>
      </c>
      <c r="F242" s="47">
        <v>0</v>
      </c>
      <c r="G242" s="47">
        <v>0</v>
      </c>
      <c r="H242" s="47">
        <v>19</v>
      </c>
      <c r="I242" s="47">
        <v>13</v>
      </c>
      <c r="J242" s="47">
        <v>18</v>
      </c>
      <c r="K242" s="47">
        <v>0</v>
      </c>
      <c r="L242" s="47">
        <v>0</v>
      </c>
      <c r="M242" s="47">
        <v>0</v>
      </c>
      <c r="N242" s="47">
        <v>0</v>
      </c>
      <c r="O242" s="245">
        <f t="shared" si="69"/>
        <v>13</v>
      </c>
      <c r="P242" s="245">
        <f t="shared" si="69"/>
        <v>37</v>
      </c>
      <c r="Q242" s="246">
        <f t="shared" si="70"/>
        <v>50</v>
      </c>
      <c r="R242" s="288">
        <f t="shared" si="71"/>
        <v>10.121457489878543</v>
      </c>
    </row>
    <row r="243" spans="2:18" ht="15.75" hidden="1" customHeight="1" outlineLevel="1" x14ac:dyDescent="0.25">
      <c r="B243" s="434" t="s">
        <v>285</v>
      </c>
      <c r="C243" s="434"/>
      <c r="D243" s="434"/>
      <c r="E243" s="47">
        <v>0</v>
      </c>
      <c r="F243" s="47">
        <v>0</v>
      </c>
      <c r="G243" s="47">
        <v>0</v>
      </c>
      <c r="H243" s="47">
        <v>26</v>
      </c>
      <c r="I243" s="47">
        <v>0</v>
      </c>
      <c r="J243" s="47">
        <v>6</v>
      </c>
      <c r="K243" s="47">
        <v>0</v>
      </c>
      <c r="L243" s="47">
        <v>0</v>
      </c>
      <c r="M243" s="47">
        <v>0</v>
      </c>
      <c r="N243" s="47">
        <v>0</v>
      </c>
      <c r="O243" s="245">
        <f t="shared" si="69"/>
        <v>0</v>
      </c>
      <c r="P243" s="245">
        <f t="shared" si="69"/>
        <v>32</v>
      </c>
      <c r="Q243" s="246">
        <f t="shared" si="70"/>
        <v>32</v>
      </c>
      <c r="R243" s="288">
        <f t="shared" si="71"/>
        <v>6.4777327935222671</v>
      </c>
    </row>
    <row r="244" spans="2:18" ht="15.75" collapsed="1" x14ac:dyDescent="0.25">
      <c r="B244" s="426" t="s">
        <v>242</v>
      </c>
      <c r="C244" s="426"/>
      <c r="D244" s="426"/>
      <c r="E244" s="244">
        <f t="shared" ref="E244:N244" si="75">SUM(E245:E255)</f>
        <v>0</v>
      </c>
      <c r="F244" s="244">
        <f t="shared" si="75"/>
        <v>0</v>
      </c>
      <c r="G244" s="244">
        <f t="shared" si="75"/>
        <v>22</v>
      </c>
      <c r="H244" s="244">
        <f t="shared" si="75"/>
        <v>9</v>
      </c>
      <c r="I244" s="244">
        <f t="shared" si="75"/>
        <v>30</v>
      </c>
      <c r="J244" s="244">
        <f t="shared" si="75"/>
        <v>53</v>
      </c>
      <c r="K244" s="244">
        <f t="shared" si="75"/>
        <v>50</v>
      </c>
      <c r="L244" s="244">
        <f t="shared" si="75"/>
        <v>16</v>
      </c>
      <c r="M244" s="244">
        <f t="shared" si="75"/>
        <v>0</v>
      </c>
      <c r="N244" s="244">
        <f t="shared" si="75"/>
        <v>0</v>
      </c>
      <c r="O244" s="245">
        <f t="shared" si="69"/>
        <v>102</v>
      </c>
      <c r="P244" s="245">
        <f t="shared" si="69"/>
        <v>78</v>
      </c>
      <c r="Q244" s="246">
        <f t="shared" si="70"/>
        <v>180</v>
      </c>
      <c r="R244" s="288">
        <f t="shared" si="71"/>
        <v>36.43724696356275</v>
      </c>
    </row>
    <row r="245" spans="2:18" ht="15.75" hidden="1" customHeight="1" outlineLevel="1" x14ac:dyDescent="0.25">
      <c r="B245" s="423" t="s">
        <v>14</v>
      </c>
      <c r="C245" s="423"/>
      <c r="D245" s="423"/>
      <c r="E245" s="47">
        <v>0</v>
      </c>
      <c r="F245" s="47">
        <v>0</v>
      </c>
      <c r="G245" s="47">
        <v>7</v>
      </c>
      <c r="H245" s="47">
        <v>2</v>
      </c>
      <c r="I245" s="47">
        <v>7</v>
      </c>
      <c r="J245" s="47">
        <v>7</v>
      </c>
      <c r="K245" s="47">
        <v>5</v>
      </c>
      <c r="L245" s="47">
        <v>2</v>
      </c>
      <c r="M245" s="47">
        <v>0</v>
      </c>
      <c r="N245" s="47">
        <v>0</v>
      </c>
      <c r="O245" s="245">
        <f t="shared" si="69"/>
        <v>19</v>
      </c>
      <c r="P245" s="245">
        <f t="shared" si="69"/>
        <v>11</v>
      </c>
      <c r="Q245" s="246">
        <f t="shared" si="70"/>
        <v>30</v>
      </c>
      <c r="R245" s="288">
        <f t="shared" si="71"/>
        <v>6.0728744939271255</v>
      </c>
    </row>
    <row r="246" spans="2:18" ht="15.75" hidden="1" customHeight="1" outlineLevel="1" x14ac:dyDescent="0.25">
      <c r="B246" s="423" t="s">
        <v>258</v>
      </c>
      <c r="C246" s="423"/>
      <c r="D246" s="423"/>
      <c r="E246" s="47">
        <v>0</v>
      </c>
      <c r="F246" s="47">
        <v>0</v>
      </c>
      <c r="G246" s="47">
        <v>1</v>
      </c>
      <c r="H246" s="47">
        <v>3</v>
      </c>
      <c r="I246" s="47">
        <v>5</v>
      </c>
      <c r="J246" s="47">
        <v>2</v>
      </c>
      <c r="K246" s="47">
        <v>3</v>
      </c>
      <c r="L246" s="47">
        <v>0</v>
      </c>
      <c r="M246" s="47">
        <v>0</v>
      </c>
      <c r="N246" s="47">
        <v>0</v>
      </c>
      <c r="O246" s="245">
        <f t="shared" si="69"/>
        <v>9</v>
      </c>
      <c r="P246" s="245">
        <f t="shared" si="69"/>
        <v>5</v>
      </c>
      <c r="Q246" s="246">
        <f t="shared" si="70"/>
        <v>14</v>
      </c>
      <c r="R246" s="288">
        <f t="shared" si="71"/>
        <v>2.834008097165992</v>
      </c>
    </row>
    <row r="247" spans="2:18" ht="15.75" hidden="1" customHeight="1" outlineLevel="1" x14ac:dyDescent="0.25">
      <c r="B247" s="423" t="s">
        <v>261</v>
      </c>
      <c r="C247" s="423"/>
      <c r="D247" s="423"/>
      <c r="E247" s="47">
        <v>0</v>
      </c>
      <c r="F247" s="47">
        <v>0</v>
      </c>
      <c r="G247" s="47">
        <v>0</v>
      </c>
      <c r="H247" s="47">
        <v>0</v>
      </c>
      <c r="I247" s="47">
        <v>0</v>
      </c>
      <c r="J247" s="47">
        <v>0</v>
      </c>
      <c r="K247" s="47">
        <v>22</v>
      </c>
      <c r="L247" s="47">
        <v>0</v>
      </c>
      <c r="M247" s="47">
        <v>0</v>
      </c>
      <c r="N247" s="47">
        <v>0</v>
      </c>
      <c r="O247" s="245">
        <f t="shared" si="69"/>
        <v>22</v>
      </c>
      <c r="P247" s="245">
        <f t="shared" si="69"/>
        <v>0</v>
      </c>
      <c r="Q247" s="246">
        <f t="shared" si="70"/>
        <v>22</v>
      </c>
      <c r="R247" s="288">
        <f t="shared" si="71"/>
        <v>4.4534412955465585</v>
      </c>
    </row>
    <row r="248" spans="2:18" ht="15.75" hidden="1" customHeight="1" outlineLevel="1" x14ac:dyDescent="0.25">
      <c r="B248" s="423" t="s">
        <v>27</v>
      </c>
      <c r="C248" s="423"/>
      <c r="D248" s="423"/>
      <c r="E248" s="47">
        <v>0</v>
      </c>
      <c r="F248" s="47">
        <v>0</v>
      </c>
      <c r="G248" s="47">
        <v>0</v>
      </c>
      <c r="H248" s="47">
        <v>0</v>
      </c>
      <c r="I248" s="47">
        <v>1</v>
      </c>
      <c r="J248" s="47">
        <v>0</v>
      </c>
      <c r="K248" s="47">
        <v>3</v>
      </c>
      <c r="L248" s="47">
        <v>0</v>
      </c>
      <c r="M248" s="47">
        <v>0</v>
      </c>
      <c r="N248" s="47">
        <v>0</v>
      </c>
      <c r="O248" s="245">
        <f t="shared" si="69"/>
        <v>4</v>
      </c>
      <c r="P248" s="245">
        <f t="shared" si="69"/>
        <v>0</v>
      </c>
      <c r="Q248" s="246">
        <f t="shared" si="70"/>
        <v>4</v>
      </c>
      <c r="R248" s="288">
        <f t="shared" si="71"/>
        <v>0.80971659919028338</v>
      </c>
    </row>
    <row r="249" spans="2:18" ht="15.75" hidden="1" customHeight="1" outlineLevel="1" x14ac:dyDescent="0.25">
      <c r="B249" s="423" t="s">
        <v>69</v>
      </c>
      <c r="C249" s="423"/>
      <c r="D249" s="423"/>
      <c r="E249" s="47">
        <v>0</v>
      </c>
      <c r="F249" s="47">
        <v>0</v>
      </c>
      <c r="G249" s="47">
        <v>1</v>
      </c>
      <c r="H249" s="47">
        <v>0</v>
      </c>
      <c r="I249" s="47">
        <v>0</v>
      </c>
      <c r="J249" s="47">
        <v>2</v>
      </c>
      <c r="K249" s="47">
        <v>2</v>
      </c>
      <c r="L249" s="47">
        <v>2</v>
      </c>
      <c r="M249" s="47">
        <v>0</v>
      </c>
      <c r="N249" s="47">
        <v>0</v>
      </c>
      <c r="O249" s="245">
        <f t="shared" si="69"/>
        <v>3</v>
      </c>
      <c r="P249" s="245">
        <f t="shared" si="69"/>
        <v>4</v>
      </c>
      <c r="Q249" s="246">
        <f t="shared" si="70"/>
        <v>7</v>
      </c>
      <c r="R249" s="288">
        <f t="shared" si="71"/>
        <v>1.417004048582996</v>
      </c>
    </row>
    <row r="250" spans="2:18" ht="15.75" hidden="1" customHeight="1" outlineLevel="1" x14ac:dyDescent="0.25">
      <c r="B250" s="423" t="s">
        <v>74</v>
      </c>
      <c r="C250" s="423"/>
      <c r="D250" s="423"/>
      <c r="E250" s="47">
        <v>0</v>
      </c>
      <c r="F250" s="47">
        <v>0</v>
      </c>
      <c r="G250" s="47">
        <v>0</v>
      </c>
      <c r="H250" s="47">
        <v>0</v>
      </c>
      <c r="I250" s="47">
        <v>4</v>
      </c>
      <c r="J250" s="47">
        <v>3</v>
      </c>
      <c r="K250" s="47">
        <v>3</v>
      </c>
      <c r="L250" s="47">
        <v>0</v>
      </c>
      <c r="M250" s="47">
        <v>0</v>
      </c>
      <c r="N250" s="47">
        <v>0</v>
      </c>
      <c r="O250" s="245">
        <f t="shared" ref="O250:P263" si="76">SUM(M250,K250,I250,G250,E250)</f>
        <v>7</v>
      </c>
      <c r="P250" s="245">
        <f t="shared" si="76"/>
        <v>3</v>
      </c>
      <c r="Q250" s="246">
        <f t="shared" si="70"/>
        <v>10</v>
      </c>
      <c r="R250" s="288">
        <f t="shared" si="71"/>
        <v>2.0242914979757085</v>
      </c>
    </row>
    <row r="251" spans="2:18" ht="15.75" hidden="1" customHeight="1" outlineLevel="1" x14ac:dyDescent="0.25">
      <c r="B251" s="427" t="s">
        <v>30</v>
      </c>
      <c r="C251" s="428"/>
      <c r="D251" s="429"/>
      <c r="E251" s="47">
        <v>0</v>
      </c>
      <c r="F251" s="47">
        <v>0</v>
      </c>
      <c r="G251" s="47">
        <v>1</v>
      </c>
      <c r="H251" s="47">
        <v>1</v>
      </c>
      <c r="I251" s="47">
        <v>1</v>
      </c>
      <c r="J251" s="47">
        <v>1</v>
      </c>
      <c r="K251" s="47">
        <v>1</v>
      </c>
      <c r="L251" s="47">
        <v>1</v>
      </c>
      <c r="M251" s="47">
        <v>0</v>
      </c>
      <c r="N251" s="47">
        <v>0</v>
      </c>
      <c r="O251" s="245">
        <f t="shared" ref="O251" si="77">SUM(M251,K251,I251,G251,E251)</f>
        <v>3</v>
      </c>
      <c r="P251" s="245">
        <f t="shared" ref="P251" si="78">SUM(N251,L251,J251,H251,F251)</f>
        <v>3</v>
      </c>
      <c r="Q251" s="246">
        <f t="shared" ref="Q251" si="79">SUM(O251:P251)</f>
        <v>6</v>
      </c>
      <c r="R251" s="288">
        <f t="shared" si="71"/>
        <v>1.214574898785425</v>
      </c>
    </row>
    <row r="252" spans="2:18" ht="15.75" hidden="1" customHeight="1" outlineLevel="1" x14ac:dyDescent="0.25">
      <c r="B252" s="427" t="s">
        <v>71</v>
      </c>
      <c r="C252" s="428"/>
      <c r="D252" s="429"/>
      <c r="E252" s="47">
        <v>0</v>
      </c>
      <c r="F252" s="47">
        <v>0</v>
      </c>
      <c r="G252" s="47">
        <v>12</v>
      </c>
      <c r="H252" s="47">
        <v>3</v>
      </c>
      <c r="I252" s="47">
        <v>0</v>
      </c>
      <c r="J252" s="47">
        <v>0</v>
      </c>
      <c r="K252" s="47">
        <v>0</v>
      </c>
      <c r="L252" s="47">
        <v>0</v>
      </c>
      <c r="M252" s="47">
        <v>0</v>
      </c>
      <c r="N252" s="47">
        <v>0</v>
      </c>
      <c r="O252" s="245">
        <f t="shared" si="76"/>
        <v>12</v>
      </c>
      <c r="P252" s="245">
        <f t="shared" si="76"/>
        <v>3</v>
      </c>
      <c r="Q252" s="246">
        <f t="shared" si="70"/>
        <v>15</v>
      </c>
      <c r="R252" s="288">
        <f t="shared" si="71"/>
        <v>3.0364372469635628</v>
      </c>
    </row>
    <row r="253" spans="2:18" ht="15.75" hidden="1" customHeight="1" outlineLevel="1" x14ac:dyDescent="0.25">
      <c r="B253" s="423" t="s">
        <v>285</v>
      </c>
      <c r="C253" s="423"/>
      <c r="D253" s="423"/>
      <c r="E253" s="47">
        <v>0</v>
      </c>
      <c r="F253" s="47">
        <v>0</v>
      </c>
      <c r="G253" s="47">
        <v>0</v>
      </c>
      <c r="H253" s="47">
        <v>0</v>
      </c>
      <c r="I253" s="47">
        <v>0</v>
      </c>
      <c r="J253" s="47">
        <v>20</v>
      </c>
      <c r="K253" s="47">
        <v>0</v>
      </c>
      <c r="L253" s="47">
        <v>0</v>
      </c>
      <c r="M253" s="47">
        <v>0</v>
      </c>
      <c r="N253" s="47">
        <v>0</v>
      </c>
      <c r="O253" s="245">
        <f t="shared" si="76"/>
        <v>0</v>
      </c>
      <c r="P253" s="245">
        <f t="shared" si="76"/>
        <v>20</v>
      </c>
      <c r="Q253" s="246">
        <f t="shared" si="70"/>
        <v>20</v>
      </c>
      <c r="R253" s="288">
        <f t="shared" si="71"/>
        <v>4.048582995951417</v>
      </c>
    </row>
    <row r="254" spans="2:18" ht="15.75" hidden="1" customHeight="1" outlineLevel="1" x14ac:dyDescent="0.25">
      <c r="B254" s="423" t="s">
        <v>19</v>
      </c>
      <c r="C254" s="423"/>
      <c r="D254" s="423"/>
      <c r="E254" s="47">
        <v>0</v>
      </c>
      <c r="F254" s="47">
        <v>0</v>
      </c>
      <c r="G254" s="47">
        <v>0</v>
      </c>
      <c r="H254" s="47">
        <v>0</v>
      </c>
      <c r="I254" s="47">
        <v>10</v>
      </c>
      <c r="J254" s="47">
        <v>16</v>
      </c>
      <c r="K254" s="47">
        <v>5</v>
      </c>
      <c r="L254" s="47">
        <v>10</v>
      </c>
      <c r="M254" s="47">
        <v>0</v>
      </c>
      <c r="N254" s="47">
        <v>0</v>
      </c>
      <c r="O254" s="245">
        <f t="shared" si="76"/>
        <v>15</v>
      </c>
      <c r="P254" s="245">
        <f t="shared" si="76"/>
        <v>26</v>
      </c>
      <c r="Q254" s="246">
        <f t="shared" si="70"/>
        <v>41</v>
      </c>
      <c r="R254" s="288">
        <f t="shared" si="71"/>
        <v>8.2995951417004061</v>
      </c>
    </row>
    <row r="255" spans="2:18" ht="15.75" hidden="1" customHeight="1" outlineLevel="1" x14ac:dyDescent="0.25">
      <c r="B255" s="423" t="s">
        <v>289</v>
      </c>
      <c r="C255" s="423"/>
      <c r="D255" s="423"/>
      <c r="E255" s="47">
        <v>0</v>
      </c>
      <c r="F255" s="47">
        <v>0</v>
      </c>
      <c r="G255" s="47">
        <v>0</v>
      </c>
      <c r="H255" s="47">
        <v>0</v>
      </c>
      <c r="I255" s="47">
        <v>2</v>
      </c>
      <c r="J255" s="47">
        <v>2</v>
      </c>
      <c r="K255" s="47">
        <v>6</v>
      </c>
      <c r="L255" s="47">
        <v>1</v>
      </c>
      <c r="M255" s="47">
        <v>0</v>
      </c>
      <c r="N255" s="47">
        <v>0</v>
      </c>
      <c r="O255" s="245">
        <f t="shared" si="76"/>
        <v>8</v>
      </c>
      <c r="P255" s="245">
        <f t="shared" si="76"/>
        <v>3</v>
      </c>
      <c r="Q255" s="246">
        <f t="shared" si="70"/>
        <v>11</v>
      </c>
      <c r="R255" s="288">
        <f t="shared" si="71"/>
        <v>2.2267206477732793</v>
      </c>
    </row>
    <row r="256" spans="2:18" ht="15.75" collapsed="1" x14ac:dyDescent="0.25">
      <c r="B256" s="426" t="s">
        <v>243</v>
      </c>
      <c r="C256" s="426"/>
      <c r="D256" s="426"/>
      <c r="E256" s="244">
        <f t="shared" ref="E256:N256" si="80">SUM(E257:E263)</f>
        <v>0</v>
      </c>
      <c r="F256" s="244">
        <f t="shared" si="80"/>
        <v>0</v>
      </c>
      <c r="G256" s="244">
        <f t="shared" si="80"/>
        <v>7</v>
      </c>
      <c r="H256" s="244">
        <f t="shared" si="80"/>
        <v>2</v>
      </c>
      <c r="I256" s="244">
        <f t="shared" si="80"/>
        <v>4</v>
      </c>
      <c r="J256" s="244">
        <f t="shared" si="80"/>
        <v>4</v>
      </c>
      <c r="K256" s="244">
        <f t="shared" si="80"/>
        <v>14</v>
      </c>
      <c r="L256" s="244">
        <f t="shared" si="80"/>
        <v>8</v>
      </c>
      <c r="M256" s="244">
        <f t="shared" si="80"/>
        <v>1</v>
      </c>
      <c r="N256" s="244">
        <f t="shared" si="80"/>
        <v>2</v>
      </c>
      <c r="O256" s="245">
        <f t="shared" si="76"/>
        <v>26</v>
      </c>
      <c r="P256" s="245">
        <f t="shared" si="76"/>
        <v>16</v>
      </c>
      <c r="Q256" s="246">
        <f t="shared" si="70"/>
        <v>42</v>
      </c>
      <c r="R256" s="288">
        <f t="shared" si="71"/>
        <v>8.5020242914979747</v>
      </c>
    </row>
    <row r="257" spans="2:19" ht="15.75" hidden="1" outlineLevel="1" x14ac:dyDescent="0.25">
      <c r="B257" s="423" t="s">
        <v>14</v>
      </c>
      <c r="C257" s="423"/>
      <c r="D257" s="423"/>
      <c r="E257" s="47">
        <v>0</v>
      </c>
      <c r="F257" s="47">
        <v>0</v>
      </c>
      <c r="G257" s="47">
        <v>4</v>
      </c>
      <c r="H257" s="47">
        <v>2</v>
      </c>
      <c r="I257" s="47">
        <v>2</v>
      </c>
      <c r="J257" s="47">
        <v>0</v>
      </c>
      <c r="K257" s="47">
        <v>0</v>
      </c>
      <c r="L257" s="47">
        <v>0</v>
      </c>
      <c r="M257" s="47">
        <v>0</v>
      </c>
      <c r="N257" s="47">
        <v>0</v>
      </c>
      <c r="O257" s="245">
        <f t="shared" si="76"/>
        <v>6</v>
      </c>
      <c r="P257" s="245">
        <f t="shared" si="76"/>
        <v>2</v>
      </c>
      <c r="Q257" s="246">
        <f t="shared" si="70"/>
        <v>8</v>
      </c>
      <c r="R257" s="288">
        <f t="shared" si="71"/>
        <v>1.6194331983805668</v>
      </c>
    </row>
    <row r="258" spans="2:19" ht="15.75" hidden="1" outlineLevel="1" x14ac:dyDescent="0.25">
      <c r="B258" s="423" t="s">
        <v>259</v>
      </c>
      <c r="C258" s="423"/>
      <c r="D258" s="423"/>
      <c r="E258" s="47">
        <v>0</v>
      </c>
      <c r="F258" s="47">
        <v>0</v>
      </c>
      <c r="G258" s="47">
        <v>0</v>
      </c>
      <c r="H258" s="47">
        <v>0</v>
      </c>
      <c r="I258" s="47">
        <v>1</v>
      </c>
      <c r="J258" s="47">
        <v>1</v>
      </c>
      <c r="K258" s="47">
        <v>8</v>
      </c>
      <c r="L258" s="47">
        <v>5</v>
      </c>
      <c r="M258" s="47">
        <v>1</v>
      </c>
      <c r="N258" s="47">
        <v>2</v>
      </c>
      <c r="O258" s="245">
        <f t="shared" si="76"/>
        <v>10</v>
      </c>
      <c r="P258" s="245">
        <f t="shared" si="76"/>
        <v>8</v>
      </c>
      <c r="Q258" s="246">
        <f t="shared" si="70"/>
        <v>18</v>
      </c>
      <c r="R258" s="288">
        <f t="shared" si="71"/>
        <v>3.6437246963562751</v>
      </c>
    </row>
    <row r="259" spans="2:19" ht="15.75" hidden="1" outlineLevel="1" x14ac:dyDescent="0.25">
      <c r="B259" s="423" t="s">
        <v>27</v>
      </c>
      <c r="C259" s="423"/>
      <c r="D259" s="423"/>
      <c r="E259" s="47">
        <v>0</v>
      </c>
      <c r="F259" s="47">
        <v>0</v>
      </c>
      <c r="G259" s="47">
        <v>0</v>
      </c>
      <c r="H259" s="47">
        <v>0</v>
      </c>
      <c r="I259" s="47">
        <v>0</v>
      </c>
      <c r="J259" s="47">
        <v>0</v>
      </c>
      <c r="K259" s="47">
        <v>3</v>
      </c>
      <c r="L259" s="47">
        <v>0</v>
      </c>
      <c r="M259" s="47">
        <v>0</v>
      </c>
      <c r="N259" s="47">
        <v>0</v>
      </c>
      <c r="O259" s="245">
        <f t="shared" si="76"/>
        <v>3</v>
      </c>
      <c r="P259" s="245">
        <f t="shared" si="76"/>
        <v>0</v>
      </c>
      <c r="Q259" s="246">
        <f t="shared" si="70"/>
        <v>3</v>
      </c>
      <c r="R259" s="288">
        <f t="shared" si="71"/>
        <v>0.60728744939271251</v>
      </c>
    </row>
    <row r="260" spans="2:19" ht="15.75" hidden="1" outlineLevel="1" x14ac:dyDescent="0.25">
      <c r="B260" s="423" t="s">
        <v>69</v>
      </c>
      <c r="C260" s="423"/>
      <c r="D260" s="423"/>
      <c r="E260" s="47">
        <v>0</v>
      </c>
      <c r="F260" s="47">
        <v>0</v>
      </c>
      <c r="G260" s="47">
        <v>0</v>
      </c>
      <c r="H260" s="47">
        <v>0</v>
      </c>
      <c r="I260" s="47">
        <v>0</v>
      </c>
      <c r="J260" s="47">
        <v>1</v>
      </c>
      <c r="K260" s="47">
        <v>2</v>
      </c>
      <c r="L260" s="47">
        <v>1</v>
      </c>
      <c r="M260" s="47">
        <v>0</v>
      </c>
      <c r="N260" s="47">
        <v>0</v>
      </c>
      <c r="O260" s="245">
        <f t="shared" si="76"/>
        <v>2</v>
      </c>
      <c r="P260" s="245">
        <f t="shared" si="76"/>
        <v>2</v>
      </c>
      <c r="Q260" s="246">
        <f t="shared" si="70"/>
        <v>4</v>
      </c>
      <c r="R260" s="288">
        <f t="shared" si="71"/>
        <v>0.80971659919028338</v>
      </c>
    </row>
    <row r="261" spans="2:19" ht="15.75" hidden="1" outlineLevel="1" x14ac:dyDescent="0.25">
      <c r="B261" s="427" t="s">
        <v>30</v>
      </c>
      <c r="C261" s="428"/>
      <c r="D261" s="429"/>
      <c r="E261" s="47"/>
      <c r="F261" s="47"/>
      <c r="G261" s="47"/>
      <c r="H261" s="47"/>
      <c r="I261" s="47"/>
      <c r="J261" s="47"/>
      <c r="K261" s="47">
        <v>1</v>
      </c>
      <c r="L261" s="47">
        <v>1</v>
      </c>
      <c r="M261" s="47"/>
      <c r="N261" s="47"/>
      <c r="O261" s="245"/>
      <c r="P261" s="245"/>
      <c r="Q261" s="246"/>
      <c r="R261" s="288"/>
    </row>
    <row r="262" spans="2:19" ht="15.75" hidden="1" outlineLevel="1" x14ac:dyDescent="0.25">
      <c r="B262" s="423" t="s">
        <v>74</v>
      </c>
      <c r="C262" s="423"/>
      <c r="D262" s="423"/>
      <c r="E262" s="47">
        <v>0</v>
      </c>
      <c r="F262" s="47">
        <v>0</v>
      </c>
      <c r="G262" s="47">
        <v>0</v>
      </c>
      <c r="H262" s="47">
        <v>0</v>
      </c>
      <c r="I262" s="47">
        <v>0</v>
      </c>
      <c r="J262" s="47">
        <v>1</v>
      </c>
      <c r="K262" s="47">
        <v>0</v>
      </c>
      <c r="L262" s="47">
        <v>0</v>
      </c>
      <c r="M262" s="47">
        <v>0</v>
      </c>
      <c r="N262" s="47">
        <v>0</v>
      </c>
      <c r="O262" s="245">
        <f t="shared" si="76"/>
        <v>0</v>
      </c>
      <c r="P262" s="245">
        <f t="shared" si="76"/>
        <v>1</v>
      </c>
      <c r="Q262" s="246">
        <f t="shared" si="70"/>
        <v>1</v>
      </c>
      <c r="R262" s="288">
        <f>Q262/$Q$264*100</f>
        <v>0.20242914979757085</v>
      </c>
    </row>
    <row r="263" spans="2:19" ht="15.75" hidden="1" outlineLevel="1" x14ac:dyDescent="0.25">
      <c r="B263" s="423" t="s">
        <v>97</v>
      </c>
      <c r="C263" s="423"/>
      <c r="D263" s="423"/>
      <c r="E263" s="47">
        <v>0</v>
      </c>
      <c r="F263" s="47">
        <v>0</v>
      </c>
      <c r="G263" s="47">
        <v>3</v>
      </c>
      <c r="H263" s="47">
        <v>0</v>
      </c>
      <c r="I263" s="47">
        <v>1</v>
      </c>
      <c r="J263" s="47">
        <v>1</v>
      </c>
      <c r="K263" s="47">
        <v>0</v>
      </c>
      <c r="L263" s="47">
        <v>1</v>
      </c>
      <c r="M263" s="47">
        <v>0</v>
      </c>
      <c r="N263" s="47">
        <v>0</v>
      </c>
      <c r="O263" s="245">
        <f t="shared" si="76"/>
        <v>4</v>
      </c>
      <c r="P263" s="245">
        <f t="shared" si="76"/>
        <v>2</v>
      </c>
      <c r="Q263" s="246">
        <f t="shared" si="70"/>
        <v>6</v>
      </c>
      <c r="R263" s="288">
        <f>Q263/$Q$264*100</f>
        <v>1.214574898785425</v>
      </c>
    </row>
    <row r="264" spans="2:19" ht="15.75" collapsed="1" x14ac:dyDescent="0.25">
      <c r="D264" s="250"/>
      <c r="E264" s="49">
        <f t="shared" ref="E264:N264" si="81">SUM(E233,E244,E256)</f>
        <v>6</v>
      </c>
      <c r="F264" s="49">
        <f t="shared" si="81"/>
        <v>0</v>
      </c>
      <c r="G264" s="49">
        <f t="shared" si="81"/>
        <v>83</v>
      </c>
      <c r="H264" s="49">
        <f t="shared" si="81"/>
        <v>86</v>
      </c>
      <c r="I264" s="49">
        <f t="shared" si="81"/>
        <v>74</v>
      </c>
      <c r="J264" s="49">
        <f t="shared" si="81"/>
        <v>104</v>
      </c>
      <c r="K264" s="49">
        <f t="shared" si="81"/>
        <v>96</v>
      </c>
      <c r="L264" s="49">
        <f t="shared" si="81"/>
        <v>34</v>
      </c>
      <c r="M264" s="49">
        <f t="shared" si="81"/>
        <v>7</v>
      </c>
      <c r="N264" s="49">
        <f t="shared" si="81"/>
        <v>4</v>
      </c>
      <c r="O264" s="49">
        <f>SUM(M264,K264,I264,G264,E264)</f>
        <v>266</v>
      </c>
      <c r="P264" s="49">
        <f>SUM(N264,L264,J264,H264,F264)</f>
        <v>228</v>
      </c>
      <c r="Q264" s="50">
        <f>SUM(O264:P264)</f>
        <v>494</v>
      </c>
      <c r="R264" s="288">
        <f>Q264/$Q$264*100</f>
        <v>100</v>
      </c>
    </row>
    <row r="265" spans="2:19" x14ac:dyDescent="0.25">
      <c r="E265" s="373">
        <f>SUM(E264:F264)</f>
        <v>6</v>
      </c>
      <c r="F265" s="373"/>
      <c r="G265" s="373">
        <f>SUM(G264:H264)</f>
        <v>169</v>
      </c>
      <c r="H265" s="373"/>
      <c r="I265" s="373">
        <f>SUM(I264:J264)</f>
        <v>178</v>
      </c>
      <c r="J265" s="373"/>
      <c r="K265" s="373">
        <f>SUM(K264:L264)</f>
        <v>130</v>
      </c>
      <c r="L265" s="373"/>
      <c r="M265" s="373">
        <f t="shared" ref="M265" si="82">SUM(M264:N264)</f>
        <v>11</v>
      </c>
      <c r="N265" s="373"/>
      <c r="O265" s="373">
        <f>SUM(E265:N265)</f>
        <v>494</v>
      </c>
      <c r="P265" s="373"/>
    </row>
    <row r="267" spans="2:19" s="160" customFormat="1" x14ac:dyDescent="0.25">
      <c r="B267" s="5"/>
      <c r="C267" s="5"/>
      <c r="D267" s="5"/>
      <c r="E267" s="5"/>
      <c r="F267" s="453" t="s">
        <v>34</v>
      </c>
      <c r="G267" s="454"/>
      <c r="H267" s="454"/>
      <c r="I267" s="454"/>
      <c r="J267" s="454"/>
      <c r="K267" s="454"/>
      <c r="L267" s="454"/>
      <c r="M267" s="454"/>
      <c r="N267" s="454"/>
      <c r="O267" s="455"/>
      <c r="P267" s="5"/>
      <c r="Q267" s="5"/>
      <c r="R267" s="5"/>
      <c r="S267" s="53"/>
    </row>
    <row r="268" spans="2:19" s="160" customFormat="1" x14ac:dyDescent="0.25">
      <c r="B268" s="5"/>
      <c r="C268" s="5"/>
      <c r="D268" s="5"/>
      <c r="E268" s="5"/>
      <c r="F268" s="453" t="s">
        <v>76</v>
      </c>
      <c r="G268" s="455"/>
      <c r="H268" s="453" t="s">
        <v>77</v>
      </c>
      <c r="I268" s="455"/>
      <c r="J268" s="453" t="s">
        <v>78</v>
      </c>
      <c r="K268" s="455"/>
      <c r="L268" s="453" t="s">
        <v>79</v>
      </c>
      <c r="M268" s="455"/>
      <c r="N268" s="453" t="s">
        <v>0</v>
      </c>
      <c r="O268" s="455"/>
      <c r="P268" s="453" t="s">
        <v>1</v>
      </c>
      <c r="Q268" s="455"/>
      <c r="R268" s="5"/>
      <c r="S268" s="53"/>
    </row>
    <row r="269" spans="2:19" s="160" customFormat="1" ht="15.75" x14ac:dyDescent="0.25">
      <c r="B269" s="54" t="s">
        <v>80</v>
      </c>
      <c r="C269" s="55" t="s">
        <v>104</v>
      </c>
      <c r="D269" s="54" t="s">
        <v>105</v>
      </c>
      <c r="E269" s="54" t="s">
        <v>5</v>
      </c>
      <c r="F269" s="54" t="s">
        <v>2</v>
      </c>
      <c r="G269" s="54" t="s">
        <v>3</v>
      </c>
      <c r="H269" s="54" t="s">
        <v>2</v>
      </c>
      <c r="I269" s="54" t="s">
        <v>3</v>
      </c>
      <c r="J269" s="54" t="s">
        <v>2</v>
      </c>
      <c r="K269" s="54" t="s">
        <v>3</v>
      </c>
      <c r="L269" s="54" t="s">
        <v>2</v>
      </c>
      <c r="M269" s="54" t="s">
        <v>3</v>
      </c>
      <c r="N269" s="54" t="s">
        <v>2</v>
      </c>
      <c r="O269" s="54" t="s">
        <v>3</v>
      </c>
      <c r="P269" s="54" t="s">
        <v>2</v>
      </c>
      <c r="Q269" s="54" t="s">
        <v>3</v>
      </c>
      <c r="R269" s="54" t="s">
        <v>7</v>
      </c>
      <c r="S269" s="56" t="s">
        <v>82</v>
      </c>
    </row>
    <row r="270" spans="2:19" s="160" customFormat="1" ht="15.75" x14ac:dyDescent="0.25">
      <c r="B270" s="36" t="s">
        <v>106</v>
      </c>
      <c r="C270" s="36"/>
      <c r="D270" s="36"/>
      <c r="E270" s="36"/>
      <c r="F270" s="25">
        <f t="shared" ref="F270:O270" si="83">SUM(F271:F275)</f>
        <v>0</v>
      </c>
      <c r="G270" s="25">
        <f t="shared" si="83"/>
        <v>0</v>
      </c>
      <c r="H270" s="25">
        <f t="shared" si="83"/>
        <v>1</v>
      </c>
      <c r="I270" s="25">
        <f t="shared" si="83"/>
        <v>0</v>
      </c>
      <c r="J270" s="25">
        <f t="shared" si="83"/>
        <v>0</v>
      </c>
      <c r="K270" s="25">
        <f t="shared" si="83"/>
        <v>0</v>
      </c>
      <c r="L270" s="25">
        <f t="shared" si="83"/>
        <v>21</v>
      </c>
      <c r="M270" s="25">
        <f t="shared" si="83"/>
        <v>4</v>
      </c>
      <c r="N270" s="25">
        <f t="shared" si="83"/>
        <v>0</v>
      </c>
      <c r="O270" s="25">
        <f t="shared" si="83"/>
        <v>0</v>
      </c>
      <c r="P270" s="56">
        <f t="shared" ref="P270:Q285" si="84">SUM(N270,L270,J270,H270,F270)</f>
        <v>22</v>
      </c>
      <c r="Q270" s="56">
        <f t="shared" si="84"/>
        <v>4</v>
      </c>
      <c r="R270" s="56">
        <f t="shared" ref="R270:R323" si="85">SUM(P270:Q270)</f>
        <v>26</v>
      </c>
      <c r="S270" s="57">
        <f>R270/$R$323*100</f>
        <v>13.978494623655912</v>
      </c>
    </row>
    <row r="271" spans="2:19" s="160" customFormat="1" ht="15.75" hidden="1" outlineLevel="1" x14ac:dyDescent="0.25">
      <c r="B271" s="58" t="s">
        <v>107</v>
      </c>
      <c r="C271" s="58"/>
      <c r="D271" s="58"/>
      <c r="E271" s="58" t="s">
        <v>21</v>
      </c>
      <c r="F271" s="59">
        <v>0</v>
      </c>
      <c r="G271" s="59">
        <v>0</v>
      </c>
      <c r="H271" s="59">
        <v>1</v>
      </c>
      <c r="I271" s="59">
        <v>0</v>
      </c>
      <c r="J271" s="59">
        <v>0</v>
      </c>
      <c r="K271" s="59">
        <v>0</v>
      </c>
      <c r="L271" s="59">
        <v>15</v>
      </c>
      <c r="M271" s="59">
        <v>2</v>
      </c>
      <c r="N271" s="59">
        <v>0</v>
      </c>
      <c r="O271" s="59">
        <v>0</v>
      </c>
      <c r="P271" s="56">
        <f t="shared" si="84"/>
        <v>16</v>
      </c>
      <c r="Q271" s="56">
        <f t="shared" si="84"/>
        <v>2</v>
      </c>
      <c r="R271" s="56">
        <f t="shared" si="85"/>
        <v>18</v>
      </c>
      <c r="S271" s="57">
        <f t="shared" ref="S271:S323" si="86">R271/$R$323*100</f>
        <v>9.67741935483871</v>
      </c>
    </row>
    <row r="272" spans="2:19" s="160" customFormat="1" ht="15.75" hidden="1" outlineLevel="1" x14ac:dyDescent="0.25">
      <c r="B272" s="58" t="s">
        <v>107</v>
      </c>
      <c r="C272" s="58"/>
      <c r="D272" s="58"/>
      <c r="E272" s="58" t="s">
        <v>24</v>
      </c>
      <c r="F272" s="59">
        <v>0</v>
      </c>
      <c r="G272" s="59">
        <v>0</v>
      </c>
      <c r="H272" s="59">
        <v>0</v>
      </c>
      <c r="I272" s="59">
        <v>0</v>
      </c>
      <c r="J272" s="59">
        <v>0</v>
      </c>
      <c r="K272" s="59">
        <v>0</v>
      </c>
      <c r="L272" s="59">
        <v>1</v>
      </c>
      <c r="M272" s="59">
        <v>0</v>
      </c>
      <c r="N272" s="59">
        <v>0</v>
      </c>
      <c r="O272" s="59">
        <v>0</v>
      </c>
      <c r="P272" s="56">
        <f t="shared" si="84"/>
        <v>1</v>
      </c>
      <c r="Q272" s="56">
        <f t="shared" si="84"/>
        <v>0</v>
      </c>
      <c r="R272" s="56">
        <f t="shared" si="85"/>
        <v>1</v>
      </c>
      <c r="S272" s="57">
        <f t="shared" si="86"/>
        <v>0.53763440860215062</v>
      </c>
    </row>
    <row r="273" spans="2:19" s="160" customFormat="1" ht="15.75" hidden="1" outlineLevel="1" x14ac:dyDescent="0.25">
      <c r="B273" s="58" t="s">
        <v>107</v>
      </c>
      <c r="C273" s="58"/>
      <c r="D273" s="58"/>
      <c r="E273" s="58" t="s">
        <v>114</v>
      </c>
      <c r="F273" s="59">
        <v>0</v>
      </c>
      <c r="G273" s="59">
        <v>0</v>
      </c>
      <c r="H273" s="59">
        <v>0</v>
      </c>
      <c r="I273" s="59">
        <v>0</v>
      </c>
      <c r="J273" s="59">
        <v>0</v>
      </c>
      <c r="K273" s="59">
        <v>0</v>
      </c>
      <c r="L273" s="59">
        <v>2</v>
      </c>
      <c r="M273" s="59">
        <v>2</v>
      </c>
      <c r="N273" s="59">
        <v>0</v>
      </c>
      <c r="O273" s="59">
        <v>0</v>
      </c>
      <c r="P273" s="56">
        <f t="shared" si="84"/>
        <v>2</v>
      </c>
      <c r="Q273" s="56">
        <f t="shared" si="84"/>
        <v>2</v>
      </c>
      <c r="R273" s="56">
        <f t="shared" si="85"/>
        <v>4</v>
      </c>
      <c r="S273" s="57">
        <f t="shared" si="86"/>
        <v>2.1505376344086025</v>
      </c>
    </row>
    <row r="274" spans="2:19" s="160" customFormat="1" ht="15.75" hidden="1" outlineLevel="1" x14ac:dyDescent="0.25">
      <c r="B274" s="58" t="s">
        <v>107</v>
      </c>
      <c r="C274" s="58"/>
      <c r="D274" s="58"/>
      <c r="E274" s="58" t="s">
        <v>25</v>
      </c>
      <c r="F274" s="59">
        <v>0</v>
      </c>
      <c r="G274" s="59">
        <v>0</v>
      </c>
      <c r="H274" s="59">
        <v>0</v>
      </c>
      <c r="I274" s="59">
        <v>0</v>
      </c>
      <c r="J274" s="59">
        <v>0</v>
      </c>
      <c r="K274" s="59">
        <v>0</v>
      </c>
      <c r="L274" s="59">
        <v>1</v>
      </c>
      <c r="M274" s="59">
        <v>0</v>
      </c>
      <c r="N274" s="59">
        <v>0</v>
      </c>
      <c r="O274" s="59">
        <v>0</v>
      </c>
      <c r="P274" s="56">
        <f t="shared" si="84"/>
        <v>1</v>
      </c>
      <c r="Q274" s="56">
        <f t="shared" si="84"/>
        <v>0</v>
      </c>
      <c r="R274" s="56">
        <f t="shared" si="85"/>
        <v>1</v>
      </c>
      <c r="S274" s="57">
        <f t="shared" si="86"/>
        <v>0.53763440860215062</v>
      </c>
    </row>
    <row r="275" spans="2:19" s="160" customFormat="1" ht="15.75" hidden="1" outlineLevel="1" x14ac:dyDescent="0.25">
      <c r="B275" s="58" t="s">
        <v>107</v>
      </c>
      <c r="C275" s="58"/>
      <c r="D275" s="58"/>
      <c r="E275" s="58" t="s">
        <v>22</v>
      </c>
      <c r="F275" s="59">
        <v>0</v>
      </c>
      <c r="G275" s="59">
        <v>0</v>
      </c>
      <c r="H275" s="59">
        <v>0</v>
      </c>
      <c r="I275" s="59">
        <v>0</v>
      </c>
      <c r="J275" s="59">
        <v>0</v>
      </c>
      <c r="K275" s="59">
        <v>0</v>
      </c>
      <c r="L275" s="59">
        <v>2</v>
      </c>
      <c r="M275" s="59">
        <v>0</v>
      </c>
      <c r="N275" s="59">
        <v>0</v>
      </c>
      <c r="O275" s="59">
        <v>0</v>
      </c>
      <c r="P275" s="56">
        <f t="shared" si="84"/>
        <v>2</v>
      </c>
      <c r="Q275" s="56">
        <f t="shared" si="84"/>
        <v>0</v>
      </c>
      <c r="R275" s="56">
        <f t="shared" si="85"/>
        <v>2</v>
      </c>
      <c r="S275" s="57">
        <f t="shared" si="86"/>
        <v>1.0752688172043012</v>
      </c>
    </row>
    <row r="276" spans="2:19" s="160" customFormat="1" ht="15.75" collapsed="1" x14ac:dyDescent="0.25">
      <c r="B276" s="28" t="s">
        <v>108</v>
      </c>
      <c r="C276" s="28"/>
      <c r="D276" s="28"/>
      <c r="E276" s="28"/>
      <c r="F276" s="29">
        <f>SUM(F277:F279)</f>
        <v>0</v>
      </c>
      <c r="G276" s="29">
        <f t="shared" ref="G276:N276" si="87">SUM(G277:G279)</f>
        <v>0</v>
      </c>
      <c r="H276" s="29">
        <f t="shared" si="87"/>
        <v>0</v>
      </c>
      <c r="I276" s="29">
        <f t="shared" si="87"/>
        <v>0</v>
      </c>
      <c r="J276" s="29">
        <f t="shared" si="87"/>
        <v>0</v>
      </c>
      <c r="K276" s="29">
        <f t="shared" si="87"/>
        <v>0</v>
      </c>
      <c r="L276" s="29">
        <f t="shared" si="87"/>
        <v>5</v>
      </c>
      <c r="M276" s="29">
        <f t="shared" si="87"/>
        <v>1</v>
      </c>
      <c r="N276" s="29">
        <f t="shared" si="87"/>
        <v>1</v>
      </c>
      <c r="O276" s="29">
        <f>SUM(O277:O279)</f>
        <v>0</v>
      </c>
      <c r="P276" s="56">
        <f t="shared" si="84"/>
        <v>6</v>
      </c>
      <c r="Q276" s="56">
        <f t="shared" si="84"/>
        <v>1</v>
      </c>
      <c r="R276" s="56">
        <f t="shared" si="85"/>
        <v>7</v>
      </c>
      <c r="S276" s="57">
        <f t="shared" si="86"/>
        <v>3.763440860215054</v>
      </c>
    </row>
    <row r="277" spans="2:19" s="160" customFormat="1" ht="15.75" hidden="1" outlineLevel="1" x14ac:dyDescent="0.25">
      <c r="B277" s="60" t="s">
        <v>84</v>
      </c>
      <c r="C277" s="23"/>
      <c r="D277" s="60"/>
      <c r="E277" s="23" t="s">
        <v>21</v>
      </c>
      <c r="F277" s="59">
        <v>0</v>
      </c>
      <c r="G277" s="59">
        <v>0</v>
      </c>
      <c r="H277" s="59">
        <v>0</v>
      </c>
      <c r="I277" s="59">
        <v>0</v>
      </c>
      <c r="J277" s="59">
        <v>0</v>
      </c>
      <c r="K277" s="59">
        <v>0</v>
      </c>
      <c r="L277" s="59">
        <v>5</v>
      </c>
      <c r="M277" s="59">
        <v>1</v>
      </c>
      <c r="N277" s="59">
        <v>1</v>
      </c>
      <c r="O277" s="59">
        <v>0</v>
      </c>
      <c r="P277" s="56">
        <f t="shared" si="84"/>
        <v>6</v>
      </c>
      <c r="Q277" s="56">
        <f t="shared" si="84"/>
        <v>1</v>
      </c>
      <c r="R277" s="56">
        <f t="shared" si="85"/>
        <v>7</v>
      </c>
      <c r="S277" s="57">
        <f t="shared" si="86"/>
        <v>3.763440860215054</v>
      </c>
    </row>
    <row r="278" spans="2:19" s="160" customFormat="1" ht="15.75" hidden="1" outlineLevel="1" x14ac:dyDescent="0.25">
      <c r="B278" s="60" t="s">
        <v>84</v>
      </c>
      <c r="C278" s="23"/>
      <c r="D278" s="60"/>
      <c r="E278" s="23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6">
        <f t="shared" si="84"/>
        <v>0</v>
      </c>
      <c r="Q278" s="56">
        <f t="shared" si="84"/>
        <v>0</v>
      </c>
      <c r="R278" s="56">
        <f t="shared" si="85"/>
        <v>0</v>
      </c>
      <c r="S278" s="57">
        <f t="shared" si="86"/>
        <v>0</v>
      </c>
    </row>
    <row r="279" spans="2:19" s="160" customFormat="1" ht="15.75" hidden="1" outlineLevel="1" x14ac:dyDescent="0.25">
      <c r="B279" s="60" t="s">
        <v>84</v>
      </c>
      <c r="C279" s="23"/>
      <c r="D279" s="60"/>
      <c r="E279" s="23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6">
        <f t="shared" si="84"/>
        <v>0</v>
      </c>
      <c r="Q279" s="56">
        <f t="shared" si="84"/>
        <v>0</v>
      </c>
      <c r="R279" s="56">
        <f t="shared" si="85"/>
        <v>0</v>
      </c>
      <c r="S279" s="57">
        <f t="shared" si="86"/>
        <v>0</v>
      </c>
    </row>
    <row r="280" spans="2:19" s="160" customFormat="1" ht="15.75" collapsed="1" x14ac:dyDescent="0.25">
      <c r="B280" s="28" t="s">
        <v>109</v>
      </c>
      <c r="C280" s="28"/>
      <c r="D280" s="28"/>
      <c r="E280" s="28"/>
      <c r="F280" s="29">
        <f>SUM(F281:F283)</f>
        <v>0</v>
      </c>
      <c r="G280" s="29">
        <f t="shared" ref="G280:O280" si="88">SUM(G281:G283)</f>
        <v>0</v>
      </c>
      <c r="H280" s="29">
        <f t="shared" si="88"/>
        <v>2</v>
      </c>
      <c r="I280" s="29">
        <f t="shared" si="88"/>
        <v>2</v>
      </c>
      <c r="J280" s="29">
        <f t="shared" si="88"/>
        <v>2</v>
      </c>
      <c r="K280" s="29">
        <f t="shared" si="88"/>
        <v>2</v>
      </c>
      <c r="L280" s="29">
        <f t="shared" si="88"/>
        <v>5</v>
      </c>
      <c r="M280" s="29">
        <f t="shared" si="88"/>
        <v>0</v>
      </c>
      <c r="N280" s="29">
        <f t="shared" si="88"/>
        <v>0</v>
      </c>
      <c r="O280" s="29">
        <f t="shared" si="88"/>
        <v>0</v>
      </c>
      <c r="P280" s="56">
        <f t="shared" si="84"/>
        <v>9</v>
      </c>
      <c r="Q280" s="56">
        <f t="shared" si="84"/>
        <v>4</v>
      </c>
      <c r="R280" s="56">
        <f t="shared" si="85"/>
        <v>13</v>
      </c>
      <c r="S280" s="57">
        <f t="shared" si="86"/>
        <v>6.9892473118279561</v>
      </c>
    </row>
    <row r="281" spans="2:19" s="160" customFormat="1" ht="15.75" hidden="1" outlineLevel="1" x14ac:dyDescent="0.25">
      <c r="B281" s="60" t="s">
        <v>110</v>
      </c>
      <c r="C281" s="60"/>
      <c r="D281" s="60"/>
      <c r="E281" s="60" t="s">
        <v>21</v>
      </c>
      <c r="F281" s="23">
        <v>0</v>
      </c>
      <c r="G281" s="23">
        <v>0</v>
      </c>
      <c r="H281" s="23">
        <v>1</v>
      </c>
      <c r="I281" s="23">
        <v>0</v>
      </c>
      <c r="J281" s="23">
        <v>1</v>
      </c>
      <c r="K281" s="23">
        <v>0</v>
      </c>
      <c r="L281" s="23">
        <v>1</v>
      </c>
      <c r="M281" s="23">
        <v>0</v>
      </c>
      <c r="N281" s="23">
        <v>0</v>
      </c>
      <c r="O281" s="23">
        <v>0</v>
      </c>
      <c r="P281" s="56">
        <f t="shared" si="84"/>
        <v>3</v>
      </c>
      <c r="Q281" s="56">
        <f t="shared" si="84"/>
        <v>0</v>
      </c>
      <c r="R281" s="56">
        <f t="shared" si="85"/>
        <v>3</v>
      </c>
      <c r="S281" s="57">
        <f t="shared" si="86"/>
        <v>1.6129032258064515</v>
      </c>
    </row>
    <row r="282" spans="2:19" s="160" customFormat="1" ht="15.75" hidden="1" outlineLevel="1" x14ac:dyDescent="0.25">
      <c r="B282" s="60" t="s">
        <v>110</v>
      </c>
      <c r="C282" s="60"/>
      <c r="D282" s="60"/>
      <c r="E282" s="60" t="s">
        <v>25</v>
      </c>
      <c r="F282" s="23">
        <v>0</v>
      </c>
      <c r="G282" s="23">
        <v>0</v>
      </c>
      <c r="H282" s="23">
        <v>1</v>
      </c>
      <c r="I282" s="23">
        <v>2</v>
      </c>
      <c r="J282" s="23">
        <v>1</v>
      </c>
      <c r="K282" s="23">
        <v>2</v>
      </c>
      <c r="L282" s="23">
        <v>4</v>
      </c>
      <c r="M282" s="23">
        <v>0</v>
      </c>
      <c r="N282" s="23">
        <v>0</v>
      </c>
      <c r="O282" s="23">
        <v>0</v>
      </c>
      <c r="P282" s="56">
        <f t="shared" si="84"/>
        <v>6</v>
      </c>
      <c r="Q282" s="56">
        <f t="shared" si="84"/>
        <v>4</v>
      </c>
      <c r="R282" s="56">
        <f t="shared" si="85"/>
        <v>10</v>
      </c>
      <c r="S282" s="57">
        <f t="shared" si="86"/>
        <v>5.376344086021505</v>
      </c>
    </row>
    <row r="283" spans="2:19" s="160" customFormat="1" ht="15.75" hidden="1" outlineLevel="1" x14ac:dyDescent="0.25">
      <c r="B283" s="60" t="s">
        <v>110</v>
      </c>
      <c r="C283" s="60"/>
      <c r="D283" s="60"/>
      <c r="E283" s="60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56">
        <f t="shared" si="84"/>
        <v>0</v>
      </c>
      <c r="Q283" s="56">
        <f t="shared" si="84"/>
        <v>0</v>
      </c>
      <c r="R283" s="56">
        <f t="shared" si="85"/>
        <v>0</v>
      </c>
      <c r="S283" s="57">
        <f t="shared" si="86"/>
        <v>0</v>
      </c>
    </row>
    <row r="284" spans="2:19" s="160" customFormat="1" ht="15.75" collapsed="1" x14ac:dyDescent="0.25">
      <c r="B284" s="61" t="s">
        <v>210</v>
      </c>
      <c r="C284" s="61"/>
      <c r="D284" s="61"/>
      <c r="E284" s="61"/>
      <c r="F284" s="29">
        <f>SUM(F285:F287)</f>
        <v>0</v>
      </c>
      <c r="G284" s="29">
        <f t="shared" ref="G284:O284" si="89">SUM(G285:G287)</f>
        <v>0</v>
      </c>
      <c r="H284" s="29">
        <f t="shared" si="89"/>
        <v>0</v>
      </c>
      <c r="I284" s="29">
        <f t="shared" si="89"/>
        <v>0</v>
      </c>
      <c r="J284" s="29">
        <f t="shared" si="89"/>
        <v>2</v>
      </c>
      <c r="K284" s="29">
        <f t="shared" si="89"/>
        <v>1</v>
      </c>
      <c r="L284" s="29">
        <f t="shared" si="89"/>
        <v>6</v>
      </c>
      <c r="M284" s="29">
        <f t="shared" si="89"/>
        <v>3</v>
      </c>
      <c r="N284" s="29">
        <f t="shared" si="89"/>
        <v>0</v>
      </c>
      <c r="O284" s="29">
        <f t="shared" si="89"/>
        <v>0</v>
      </c>
      <c r="P284" s="56">
        <f t="shared" si="84"/>
        <v>8</v>
      </c>
      <c r="Q284" s="56">
        <f t="shared" si="84"/>
        <v>4</v>
      </c>
      <c r="R284" s="56">
        <f t="shared" si="85"/>
        <v>12</v>
      </c>
      <c r="S284" s="57">
        <f t="shared" si="86"/>
        <v>6.4516129032258061</v>
      </c>
    </row>
    <row r="285" spans="2:19" s="160" customFormat="1" ht="15.75" hidden="1" outlineLevel="1" x14ac:dyDescent="0.25">
      <c r="B285" s="60" t="s">
        <v>111</v>
      </c>
      <c r="C285" s="60"/>
      <c r="D285" s="60" t="s">
        <v>211</v>
      </c>
      <c r="E285" s="60" t="s">
        <v>21</v>
      </c>
      <c r="F285" s="59">
        <v>0</v>
      </c>
      <c r="G285" s="59">
        <v>0</v>
      </c>
      <c r="H285" s="59">
        <v>0</v>
      </c>
      <c r="I285" s="59">
        <v>0</v>
      </c>
      <c r="J285" s="59">
        <v>0</v>
      </c>
      <c r="K285" s="59">
        <v>0</v>
      </c>
      <c r="L285" s="59">
        <v>2</v>
      </c>
      <c r="M285" s="59">
        <v>1</v>
      </c>
      <c r="N285" s="59">
        <v>0</v>
      </c>
      <c r="O285" s="59">
        <v>0</v>
      </c>
      <c r="P285" s="56">
        <f t="shared" si="84"/>
        <v>2</v>
      </c>
      <c r="Q285" s="56">
        <f t="shared" si="84"/>
        <v>1</v>
      </c>
      <c r="R285" s="56">
        <f t="shared" si="85"/>
        <v>3</v>
      </c>
      <c r="S285" s="57">
        <f t="shared" si="86"/>
        <v>1.6129032258064515</v>
      </c>
    </row>
    <row r="286" spans="2:19" s="160" customFormat="1" ht="15.75" hidden="1" outlineLevel="1" x14ac:dyDescent="0.25">
      <c r="B286" s="60" t="s">
        <v>111</v>
      </c>
      <c r="C286" s="60"/>
      <c r="D286" s="60" t="s">
        <v>211</v>
      </c>
      <c r="E286" s="60" t="s">
        <v>114</v>
      </c>
      <c r="F286" s="59">
        <v>0</v>
      </c>
      <c r="G286" s="59">
        <v>0</v>
      </c>
      <c r="H286" s="59">
        <v>0</v>
      </c>
      <c r="I286" s="59">
        <v>0</v>
      </c>
      <c r="J286" s="59">
        <v>2</v>
      </c>
      <c r="K286" s="59">
        <v>1</v>
      </c>
      <c r="L286" s="59">
        <v>4</v>
      </c>
      <c r="M286" s="59">
        <v>2</v>
      </c>
      <c r="N286" s="59">
        <v>0</v>
      </c>
      <c r="O286" s="59">
        <v>0</v>
      </c>
      <c r="P286" s="56">
        <f t="shared" ref="P286:Q292" si="90">SUM(N286,L286,J286,H286,F286)</f>
        <v>6</v>
      </c>
      <c r="Q286" s="56">
        <f t="shared" si="90"/>
        <v>3</v>
      </c>
      <c r="R286" s="56">
        <f t="shared" si="85"/>
        <v>9</v>
      </c>
      <c r="S286" s="57">
        <f t="shared" si="86"/>
        <v>4.838709677419355</v>
      </c>
    </row>
    <row r="287" spans="2:19" s="160" customFormat="1" ht="15.75" hidden="1" outlineLevel="1" x14ac:dyDescent="0.25">
      <c r="B287" s="60" t="s">
        <v>111</v>
      </c>
      <c r="C287" s="60"/>
      <c r="D287" s="60"/>
      <c r="E287" s="60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6">
        <f t="shared" si="90"/>
        <v>0</v>
      </c>
      <c r="Q287" s="56">
        <f t="shared" si="90"/>
        <v>0</v>
      </c>
      <c r="R287" s="56">
        <f t="shared" si="85"/>
        <v>0</v>
      </c>
      <c r="S287" s="57">
        <f t="shared" si="86"/>
        <v>0</v>
      </c>
    </row>
    <row r="288" spans="2:19" s="160" customFormat="1" ht="15.75" collapsed="1" x14ac:dyDescent="0.25">
      <c r="B288" s="28" t="s">
        <v>112</v>
      </c>
      <c r="C288" s="62"/>
      <c r="D288" s="62"/>
      <c r="E288" s="29"/>
      <c r="F288" s="25">
        <f>SUM(F289:F291)</f>
        <v>0</v>
      </c>
      <c r="G288" s="25">
        <f t="shared" ref="G288:O288" si="91">SUM(G289:G291)</f>
        <v>0</v>
      </c>
      <c r="H288" s="25">
        <f t="shared" si="91"/>
        <v>0</v>
      </c>
      <c r="I288" s="25">
        <f t="shared" si="91"/>
        <v>0</v>
      </c>
      <c r="J288" s="25">
        <f t="shared" si="91"/>
        <v>0</v>
      </c>
      <c r="K288" s="25">
        <f t="shared" si="91"/>
        <v>0</v>
      </c>
      <c r="L288" s="25">
        <f t="shared" si="91"/>
        <v>5</v>
      </c>
      <c r="M288" s="25">
        <f t="shared" si="91"/>
        <v>0</v>
      </c>
      <c r="N288" s="25">
        <f t="shared" si="91"/>
        <v>0</v>
      </c>
      <c r="O288" s="25">
        <f t="shared" si="91"/>
        <v>0</v>
      </c>
      <c r="P288" s="56">
        <f>SUM(N288,L288,J288,H288,F288)</f>
        <v>5</v>
      </c>
      <c r="Q288" s="56">
        <f t="shared" si="90"/>
        <v>0</v>
      </c>
      <c r="R288" s="56">
        <f t="shared" si="85"/>
        <v>5</v>
      </c>
      <c r="S288" s="57">
        <f t="shared" si="86"/>
        <v>2.6881720430107525</v>
      </c>
    </row>
    <row r="289" spans="2:19" s="160" customFormat="1" ht="15.75" hidden="1" outlineLevel="1" x14ac:dyDescent="0.25">
      <c r="B289" s="60" t="s">
        <v>113</v>
      </c>
      <c r="C289" s="60"/>
      <c r="D289" s="60"/>
      <c r="E289" s="60" t="s">
        <v>21</v>
      </c>
      <c r="F289" s="59">
        <v>0</v>
      </c>
      <c r="G289" s="59">
        <v>0</v>
      </c>
      <c r="H289" s="59">
        <v>0</v>
      </c>
      <c r="I289" s="59">
        <v>0</v>
      </c>
      <c r="J289" s="59">
        <v>0</v>
      </c>
      <c r="K289" s="59">
        <v>0</v>
      </c>
      <c r="L289" s="59">
        <v>4</v>
      </c>
      <c r="M289" s="59">
        <v>0</v>
      </c>
      <c r="N289" s="59">
        <v>0</v>
      </c>
      <c r="O289" s="59">
        <v>0</v>
      </c>
      <c r="P289" s="56">
        <f t="shared" ref="P289:P292" si="92">SUM(N289,L289,J289,H289,F289)</f>
        <v>4</v>
      </c>
      <c r="Q289" s="56">
        <f t="shared" si="90"/>
        <v>0</v>
      </c>
      <c r="R289" s="56">
        <f t="shared" si="85"/>
        <v>4</v>
      </c>
      <c r="S289" s="57">
        <f t="shared" si="86"/>
        <v>2.1505376344086025</v>
      </c>
    </row>
    <row r="290" spans="2:19" s="160" customFormat="1" ht="15.75" hidden="1" outlineLevel="1" x14ac:dyDescent="0.25">
      <c r="B290" s="60" t="s">
        <v>113</v>
      </c>
      <c r="C290" s="60"/>
      <c r="D290" s="60"/>
      <c r="E290" s="60" t="s">
        <v>114</v>
      </c>
      <c r="F290" s="59">
        <v>0</v>
      </c>
      <c r="G290" s="59">
        <v>0</v>
      </c>
      <c r="H290" s="59">
        <v>0</v>
      </c>
      <c r="I290" s="59">
        <v>0</v>
      </c>
      <c r="J290" s="59">
        <v>0</v>
      </c>
      <c r="K290" s="59">
        <v>0</v>
      </c>
      <c r="L290" s="59">
        <v>1</v>
      </c>
      <c r="M290" s="59">
        <v>0</v>
      </c>
      <c r="N290" s="59">
        <v>0</v>
      </c>
      <c r="O290" s="59">
        <v>0</v>
      </c>
      <c r="P290" s="56">
        <f t="shared" si="92"/>
        <v>1</v>
      </c>
      <c r="Q290" s="56">
        <f t="shared" si="90"/>
        <v>0</v>
      </c>
      <c r="R290" s="56">
        <f t="shared" si="85"/>
        <v>1</v>
      </c>
      <c r="S290" s="57">
        <f t="shared" si="86"/>
        <v>0.53763440860215062</v>
      </c>
    </row>
    <row r="291" spans="2:19" s="160" customFormat="1" ht="15.75" hidden="1" outlineLevel="1" x14ac:dyDescent="0.25">
      <c r="B291" s="60" t="s">
        <v>113</v>
      </c>
      <c r="C291" s="60"/>
      <c r="D291" s="60"/>
      <c r="E291" s="23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6">
        <f t="shared" si="92"/>
        <v>0</v>
      </c>
      <c r="Q291" s="56">
        <f t="shared" si="90"/>
        <v>0</v>
      </c>
      <c r="R291" s="56">
        <f t="shared" si="85"/>
        <v>0</v>
      </c>
      <c r="S291" s="57">
        <f t="shared" si="86"/>
        <v>0</v>
      </c>
    </row>
    <row r="292" spans="2:19" s="160" customFormat="1" ht="15.75" collapsed="1" x14ac:dyDescent="0.25">
      <c r="B292" s="28" t="s">
        <v>212</v>
      </c>
      <c r="C292" s="62"/>
      <c r="D292" s="62"/>
      <c r="E292" s="29"/>
      <c r="F292" s="25">
        <f>SUM(F293:F299)</f>
        <v>0</v>
      </c>
      <c r="G292" s="25">
        <f t="shared" ref="G292:O292" si="93">SUM(G293:G299)</f>
        <v>0</v>
      </c>
      <c r="H292" s="25">
        <f t="shared" si="93"/>
        <v>0</v>
      </c>
      <c r="I292" s="25">
        <f t="shared" si="93"/>
        <v>0</v>
      </c>
      <c r="J292" s="25">
        <f t="shared" si="93"/>
        <v>0</v>
      </c>
      <c r="K292" s="25">
        <f t="shared" si="93"/>
        <v>0</v>
      </c>
      <c r="L292" s="25">
        <f t="shared" si="93"/>
        <v>7</v>
      </c>
      <c r="M292" s="25">
        <f t="shared" si="93"/>
        <v>4</v>
      </c>
      <c r="N292" s="25">
        <f t="shared" si="93"/>
        <v>0</v>
      </c>
      <c r="O292" s="25">
        <f t="shared" si="93"/>
        <v>0</v>
      </c>
      <c r="P292" s="56">
        <f t="shared" si="92"/>
        <v>7</v>
      </c>
      <c r="Q292" s="56">
        <f t="shared" si="90"/>
        <v>4</v>
      </c>
      <c r="R292" s="56">
        <f t="shared" si="85"/>
        <v>11</v>
      </c>
      <c r="S292" s="57">
        <f t="shared" si="86"/>
        <v>5.913978494623656</v>
      </c>
    </row>
    <row r="293" spans="2:19" s="160" customFormat="1" ht="15.75" hidden="1" outlineLevel="1" x14ac:dyDescent="0.25">
      <c r="B293" s="60" t="s">
        <v>237</v>
      </c>
      <c r="C293" s="60"/>
      <c r="D293" s="60"/>
      <c r="E293" s="60" t="s">
        <v>21</v>
      </c>
      <c r="F293" s="255">
        <v>0</v>
      </c>
      <c r="G293" s="255">
        <v>0</v>
      </c>
      <c r="H293" s="255">
        <v>0</v>
      </c>
      <c r="I293" s="255">
        <v>0</v>
      </c>
      <c r="J293" s="255">
        <v>0</v>
      </c>
      <c r="K293" s="255">
        <v>0</v>
      </c>
      <c r="L293" s="255">
        <v>5</v>
      </c>
      <c r="M293" s="255">
        <v>1</v>
      </c>
      <c r="N293" s="255">
        <v>0</v>
      </c>
      <c r="O293" s="255">
        <v>0</v>
      </c>
      <c r="P293" s="56">
        <f>SUM(N293,L293,J293,H293,F293)</f>
        <v>5</v>
      </c>
      <c r="Q293" s="56">
        <f>SUM(O293,M293,K293,I293,G293)</f>
        <v>1</v>
      </c>
      <c r="R293" s="56">
        <f t="shared" si="85"/>
        <v>6</v>
      </c>
      <c r="S293" s="57">
        <f t="shared" si="86"/>
        <v>3.225806451612903</v>
      </c>
    </row>
    <row r="294" spans="2:19" s="160" customFormat="1" ht="15.75" hidden="1" outlineLevel="1" x14ac:dyDescent="0.25">
      <c r="B294" s="60" t="s">
        <v>237</v>
      </c>
      <c r="C294" s="60"/>
      <c r="D294" s="60"/>
      <c r="E294" s="60" t="s">
        <v>24</v>
      </c>
      <c r="F294" s="59">
        <v>0</v>
      </c>
      <c r="G294" s="59">
        <v>0</v>
      </c>
      <c r="H294" s="59">
        <v>0</v>
      </c>
      <c r="I294" s="59">
        <v>0</v>
      </c>
      <c r="J294" s="59">
        <v>0</v>
      </c>
      <c r="K294" s="59">
        <v>0</v>
      </c>
      <c r="L294" s="59">
        <v>1</v>
      </c>
      <c r="M294" s="59">
        <v>0</v>
      </c>
      <c r="N294" s="59">
        <v>0</v>
      </c>
      <c r="O294" s="59">
        <v>0</v>
      </c>
      <c r="P294" s="56">
        <f t="shared" ref="P294:Q309" si="94">SUM(N294,L294,J294,H294,F294)</f>
        <v>1</v>
      </c>
      <c r="Q294" s="56">
        <f t="shared" si="94"/>
        <v>0</v>
      </c>
      <c r="R294" s="56">
        <f t="shared" si="85"/>
        <v>1</v>
      </c>
      <c r="S294" s="57">
        <f t="shared" si="86"/>
        <v>0.53763440860215062</v>
      </c>
    </row>
    <row r="295" spans="2:19" s="160" customFormat="1" ht="15.75" hidden="1" outlineLevel="1" x14ac:dyDescent="0.25">
      <c r="B295" s="60" t="s">
        <v>237</v>
      </c>
      <c r="C295" s="60"/>
      <c r="D295" s="60"/>
      <c r="E295" s="60" t="s">
        <v>114</v>
      </c>
      <c r="F295" s="59">
        <v>0</v>
      </c>
      <c r="G295" s="59">
        <v>0</v>
      </c>
      <c r="H295" s="59">
        <v>0</v>
      </c>
      <c r="I295" s="59">
        <v>0</v>
      </c>
      <c r="J295" s="59">
        <v>0</v>
      </c>
      <c r="K295" s="59">
        <v>0</v>
      </c>
      <c r="L295" s="59">
        <v>0</v>
      </c>
      <c r="M295" s="59">
        <v>1</v>
      </c>
      <c r="N295" s="59">
        <v>0</v>
      </c>
      <c r="O295" s="59">
        <v>0</v>
      </c>
      <c r="P295" s="56">
        <f t="shared" si="94"/>
        <v>0</v>
      </c>
      <c r="Q295" s="56">
        <f t="shared" si="94"/>
        <v>1</v>
      </c>
      <c r="R295" s="56">
        <f t="shared" si="85"/>
        <v>1</v>
      </c>
      <c r="S295" s="57">
        <f t="shared" si="86"/>
        <v>0.53763440860215062</v>
      </c>
    </row>
    <row r="296" spans="2:19" s="160" customFormat="1" ht="15.75" hidden="1" outlineLevel="1" x14ac:dyDescent="0.25">
      <c r="B296" s="60" t="s">
        <v>237</v>
      </c>
      <c r="C296" s="60"/>
      <c r="D296" s="60"/>
      <c r="E296" s="60" t="s">
        <v>31</v>
      </c>
      <c r="F296" s="59">
        <v>0</v>
      </c>
      <c r="G296" s="59">
        <v>0</v>
      </c>
      <c r="H296" s="59">
        <v>0</v>
      </c>
      <c r="I296" s="59">
        <v>0</v>
      </c>
      <c r="J296" s="59">
        <v>0</v>
      </c>
      <c r="K296" s="59">
        <v>0</v>
      </c>
      <c r="L296" s="59">
        <v>1</v>
      </c>
      <c r="M296" s="59">
        <v>0</v>
      </c>
      <c r="N296" s="59">
        <v>0</v>
      </c>
      <c r="O296" s="59">
        <v>0</v>
      </c>
      <c r="P296" s="56">
        <f t="shared" si="94"/>
        <v>1</v>
      </c>
      <c r="Q296" s="56">
        <f t="shared" si="94"/>
        <v>0</v>
      </c>
      <c r="R296" s="56">
        <f t="shared" si="85"/>
        <v>1</v>
      </c>
      <c r="S296" s="57">
        <f t="shared" si="86"/>
        <v>0.53763440860215062</v>
      </c>
    </row>
    <row r="297" spans="2:19" s="160" customFormat="1" ht="15.75" hidden="1" outlineLevel="1" x14ac:dyDescent="0.25">
      <c r="B297" s="60" t="s">
        <v>237</v>
      </c>
      <c r="C297" s="60"/>
      <c r="D297" s="60"/>
      <c r="E297" s="60" t="s">
        <v>25</v>
      </c>
      <c r="F297" s="59">
        <v>0</v>
      </c>
      <c r="G297" s="59">
        <v>0</v>
      </c>
      <c r="H297" s="59">
        <v>0</v>
      </c>
      <c r="I297" s="59">
        <v>0</v>
      </c>
      <c r="J297" s="59">
        <v>0</v>
      </c>
      <c r="K297" s="59">
        <v>0</v>
      </c>
      <c r="L297" s="59">
        <v>0</v>
      </c>
      <c r="M297" s="59">
        <v>2</v>
      </c>
      <c r="N297" s="59">
        <v>0</v>
      </c>
      <c r="O297" s="59">
        <v>0</v>
      </c>
      <c r="P297" s="56">
        <f t="shared" si="94"/>
        <v>0</v>
      </c>
      <c r="Q297" s="56">
        <f t="shared" si="94"/>
        <v>2</v>
      </c>
      <c r="R297" s="56">
        <f t="shared" si="85"/>
        <v>2</v>
      </c>
      <c r="S297" s="57">
        <f t="shared" si="86"/>
        <v>1.0752688172043012</v>
      </c>
    </row>
    <row r="298" spans="2:19" s="160" customFormat="1" ht="15.75" hidden="1" outlineLevel="1" x14ac:dyDescent="0.25">
      <c r="B298" s="60" t="s">
        <v>237</v>
      </c>
      <c r="C298" s="60"/>
      <c r="D298" s="60"/>
      <c r="E298" s="60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6">
        <f t="shared" si="94"/>
        <v>0</v>
      </c>
      <c r="Q298" s="56">
        <f t="shared" si="94"/>
        <v>0</v>
      </c>
      <c r="R298" s="56">
        <f t="shared" si="85"/>
        <v>0</v>
      </c>
      <c r="S298" s="57">
        <f t="shared" si="86"/>
        <v>0</v>
      </c>
    </row>
    <row r="299" spans="2:19" s="160" customFormat="1" ht="15.75" hidden="1" outlineLevel="1" x14ac:dyDescent="0.25">
      <c r="B299" s="60" t="s">
        <v>237</v>
      </c>
      <c r="C299" s="60"/>
      <c r="D299" s="60"/>
      <c r="E299" s="60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6">
        <f t="shared" si="94"/>
        <v>0</v>
      </c>
      <c r="Q299" s="56">
        <f t="shared" si="94"/>
        <v>0</v>
      </c>
      <c r="R299" s="56">
        <f t="shared" si="85"/>
        <v>0</v>
      </c>
      <c r="S299" s="57">
        <f t="shared" si="86"/>
        <v>0</v>
      </c>
    </row>
    <row r="300" spans="2:19" s="160" customFormat="1" ht="15.75" collapsed="1" x14ac:dyDescent="0.25">
      <c r="B300" s="28" t="s">
        <v>73</v>
      </c>
      <c r="C300" s="28"/>
      <c r="D300" s="28"/>
      <c r="E300" s="28"/>
      <c r="F300" s="25">
        <f>SUM(F301:F303)</f>
        <v>0</v>
      </c>
      <c r="G300" s="25">
        <f t="shared" ref="G300:N300" si="95">SUM(G301:G303)</f>
        <v>0</v>
      </c>
      <c r="H300" s="25">
        <f t="shared" si="95"/>
        <v>0</v>
      </c>
      <c r="I300" s="25">
        <f t="shared" si="95"/>
        <v>0</v>
      </c>
      <c r="J300" s="25">
        <f t="shared" si="95"/>
        <v>0</v>
      </c>
      <c r="K300" s="25">
        <f t="shared" si="95"/>
        <v>0</v>
      </c>
      <c r="L300" s="25">
        <f t="shared" si="95"/>
        <v>0</v>
      </c>
      <c r="M300" s="25">
        <f t="shared" si="95"/>
        <v>0</v>
      </c>
      <c r="N300" s="25">
        <f t="shared" si="95"/>
        <v>0</v>
      </c>
      <c r="O300" s="25">
        <f>SUM(O301:O303)</f>
        <v>0</v>
      </c>
      <c r="P300" s="56">
        <f t="shared" si="94"/>
        <v>0</v>
      </c>
      <c r="Q300" s="56">
        <f t="shared" si="94"/>
        <v>0</v>
      </c>
      <c r="R300" s="56">
        <f t="shared" si="85"/>
        <v>0</v>
      </c>
      <c r="S300" s="57">
        <f t="shared" si="86"/>
        <v>0</v>
      </c>
    </row>
    <row r="301" spans="2:19" s="160" customFormat="1" ht="15.75" hidden="1" outlineLevel="1" x14ac:dyDescent="0.25">
      <c r="B301" s="60"/>
      <c r="C301" s="60"/>
      <c r="D301" s="60"/>
      <c r="E301" s="60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6">
        <f t="shared" si="94"/>
        <v>0</v>
      </c>
      <c r="Q301" s="56">
        <f t="shared" si="94"/>
        <v>0</v>
      </c>
      <c r="R301" s="56">
        <f t="shared" si="85"/>
        <v>0</v>
      </c>
      <c r="S301" s="57">
        <f t="shared" si="86"/>
        <v>0</v>
      </c>
    </row>
    <row r="302" spans="2:19" s="160" customFormat="1" ht="15.75" hidden="1" outlineLevel="1" x14ac:dyDescent="0.25">
      <c r="B302" s="60"/>
      <c r="C302" s="60"/>
      <c r="D302" s="60"/>
      <c r="E302" s="60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6">
        <f t="shared" si="94"/>
        <v>0</v>
      </c>
      <c r="Q302" s="56">
        <f t="shared" si="94"/>
        <v>0</v>
      </c>
      <c r="R302" s="56">
        <f t="shared" si="85"/>
        <v>0</v>
      </c>
      <c r="S302" s="57">
        <f t="shared" si="86"/>
        <v>0</v>
      </c>
    </row>
    <row r="303" spans="2:19" s="160" customFormat="1" ht="15.75" hidden="1" outlineLevel="1" x14ac:dyDescent="0.25">
      <c r="B303" s="60"/>
      <c r="C303" s="60"/>
      <c r="D303" s="60"/>
      <c r="E303" s="60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6">
        <f t="shared" si="94"/>
        <v>0</v>
      </c>
      <c r="Q303" s="56">
        <f t="shared" si="94"/>
        <v>0</v>
      </c>
      <c r="R303" s="56">
        <f t="shared" si="85"/>
        <v>0</v>
      </c>
      <c r="S303" s="57">
        <f t="shared" si="86"/>
        <v>0</v>
      </c>
    </row>
    <row r="304" spans="2:19" s="160" customFormat="1" ht="15.75" collapsed="1" x14ac:dyDescent="0.25">
      <c r="B304" s="36" t="s">
        <v>213</v>
      </c>
      <c r="C304" s="62"/>
      <c r="D304" s="62"/>
      <c r="E304" s="62"/>
      <c r="F304" s="25">
        <f>SUM(F305:F307)</f>
        <v>0</v>
      </c>
      <c r="G304" s="25">
        <f t="shared" ref="G304:O304" si="96">SUM(G305:G307)</f>
        <v>0</v>
      </c>
      <c r="H304" s="25">
        <f t="shared" si="96"/>
        <v>0</v>
      </c>
      <c r="I304" s="25">
        <f t="shared" si="96"/>
        <v>0</v>
      </c>
      <c r="J304" s="25">
        <f t="shared" si="96"/>
        <v>0</v>
      </c>
      <c r="K304" s="25">
        <f t="shared" si="96"/>
        <v>2</v>
      </c>
      <c r="L304" s="25">
        <f t="shared" si="96"/>
        <v>5</v>
      </c>
      <c r="M304" s="25">
        <f t="shared" si="96"/>
        <v>0</v>
      </c>
      <c r="N304" s="25">
        <f t="shared" si="96"/>
        <v>0</v>
      </c>
      <c r="O304" s="25">
        <f t="shared" si="96"/>
        <v>0</v>
      </c>
      <c r="P304" s="56">
        <f t="shared" si="94"/>
        <v>5</v>
      </c>
      <c r="Q304" s="56">
        <f t="shared" si="94"/>
        <v>2</v>
      </c>
      <c r="R304" s="56">
        <f t="shared" si="85"/>
        <v>7</v>
      </c>
      <c r="S304" s="57">
        <f t="shared" si="86"/>
        <v>3.763440860215054</v>
      </c>
    </row>
    <row r="305" spans="2:19" s="160" customFormat="1" ht="15.75" hidden="1" outlineLevel="1" x14ac:dyDescent="0.25">
      <c r="B305" s="60" t="s">
        <v>238</v>
      </c>
      <c r="C305" s="60"/>
      <c r="D305" s="60"/>
      <c r="E305" s="60" t="s">
        <v>21</v>
      </c>
      <c r="F305" s="59">
        <v>0</v>
      </c>
      <c r="G305" s="59">
        <v>0</v>
      </c>
      <c r="H305" s="59">
        <v>0</v>
      </c>
      <c r="I305" s="59">
        <v>0</v>
      </c>
      <c r="J305" s="59">
        <v>0</v>
      </c>
      <c r="K305" s="59">
        <v>1</v>
      </c>
      <c r="L305" s="59">
        <v>3</v>
      </c>
      <c r="M305" s="59">
        <v>0</v>
      </c>
      <c r="N305" s="59">
        <v>0</v>
      </c>
      <c r="O305" s="59">
        <v>0</v>
      </c>
      <c r="P305" s="56">
        <f t="shared" si="94"/>
        <v>3</v>
      </c>
      <c r="Q305" s="56">
        <f t="shared" si="94"/>
        <v>1</v>
      </c>
      <c r="R305" s="56">
        <f t="shared" si="85"/>
        <v>4</v>
      </c>
      <c r="S305" s="57">
        <f t="shared" si="86"/>
        <v>2.1505376344086025</v>
      </c>
    </row>
    <row r="306" spans="2:19" s="160" customFormat="1" ht="15.75" hidden="1" outlineLevel="1" x14ac:dyDescent="0.25">
      <c r="B306" s="60" t="s">
        <v>238</v>
      </c>
      <c r="C306" s="60"/>
      <c r="D306" s="60"/>
      <c r="E306" s="60" t="s">
        <v>114</v>
      </c>
      <c r="F306" s="59">
        <v>0</v>
      </c>
      <c r="G306" s="59">
        <v>0</v>
      </c>
      <c r="H306" s="59">
        <v>0</v>
      </c>
      <c r="I306" s="59">
        <v>0</v>
      </c>
      <c r="J306" s="59">
        <v>0</v>
      </c>
      <c r="K306" s="59">
        <v>1</v>
      </c>
      <c r="L306" s="59">
        <v>2</v>
      </c>
      <c r="M306" s="59">
        <v>0</v>
      </c>
      <c r="N306" s="59">
        <v>0</v>
      </c>
      <c r="O306" s="59">
        <v>0</v>
      </c>
      <c r="P306" s="56">
        <f t="shared" si="94"/>
        <v>2</v>
      </c>
      <c r="Q306" s="56">
        <f t="shared" si="94"/>
        <v>1</v>
      </c>
      <c r="R306" s="56">
        <f t="shared" si="85"/>
        <v>3</v>
      </c>
      <c r="S306" s="57">
        <f t="shared" si="86"/>
        <v>1.6129032258064515</v>
      </c>
    </row>
    <row r="307" spans="2:19" s="160" customFormat="1" ht="15.75" hidden="1" outlineLevel="1" x14ac:dyDescent="0.25">
      <c r="B307" s="60"/>
      <c r="C307" s="60"/>
      <c r="D307" s="60"/>
      <c r="E307" s="60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6">
        <f t="shared" si="94"/>
        <v>0</v>
      </c>
      <c r="Q307" s="56">
        <f t="shared" si="94"/>
        <v>0</v>
      </c>
      <c r="R307" s="56">
        <f t="shared" si="85"/>
        <v>0</v>
      </c>
      <c r="S307" s="57">
        <f t="shared" si="86"/>
        <v>0</v>
      </c>
    </row>
    <row r="308" spans="2:19" s="160" customFormat="1" ht="15.75" collapsed="1" x14ac:dyDescent="0.25">
      <c r="B308" s="28" t="s">
        <v>290</v>
      </c>
      <c r="C308" s="62"/>
      <c r="D308" s="62"/>
      <c r="E308" s="62"/>
      <c r="F308" s="25">
        <f>SUM(F309:F310)</f>
        <v>0</v>
      </c>
      <c r="G308" s="25">
        <f t="shared" ref="G308:O308" si="97">SUM(G309:G310)</f>
        <v>0</v>
      </c>
      <c r="H308" s="25">
        <f t="shared" si="97"/>
        <v>0</v>
      </c>
      <c r="I308" s="25">
        <f t="shared" si="97"/>
        <v>3</v>
      </c>
      <c r="J308" s="25">
        <f t="shared" si="97"/>
        <v>9</v>
      </c>
      <c r="K308" s="25">
        <f t="shared" si="97"/>
        <v>5</v>
      </c>
      <c r="L308" s="25">
        <f t="shared" si="97"/>
        <v>28</v>
      </c>
      <c r="M308" s="25">
        <f t="shared" si="97"/>
        <v>20</v>
      </c>
      <c r="N308" s="25">
        <f t="shared" si="97"/>
        <v>0</v>
      </c>
      <c r="O308" s="25">
        <f t="shared" si="97"/>
        <v>0</v>
      </c>
      <c r="P308" s="56">
        <f t="shared" si="94"/>
        <v>37</v>
      </c>
      <c r="Q308" s="56">
        <f t="shared" si="94"/>
        <v>28</v>
      </c>
      <c r="R308" s="56">
        <f t="shared" si="85"/>
        <v>65</v>
      </c>
      <c r="S308" s="57">
        <f t="shared" si="86"/>
        <v>34.946236559139784</v>
      </c>
    </row>
    <row r="309" spans="2:19" s="160" customFormat="1" ht="15.75" hidden="1" outlineLevel="1" x14ac:dyDescent="0.25">
      <c r="B309" s="60" t="s">
        <v>291</v>
      </c>
      <c r="C309" s="60"/>
      <c r="D309" s="60"/>
      <c r="E309" s="60" t="s">
        <v>114</v>
      </c>
      <c r="F309" s="59">
        <v>0</v>
      </c>
      <c r="G309" s="59">
        <v>0</v>
      </c>
      <c r="H309" s="59">
        <v>0</v>
      </c>
      <c r="I309" s="59">
        <v>3</v>
      </c>
      <c r="J309" s="59">
        <v>9</v>
      </c>
      <c r="K309" s="59">
        <v>5</v>
      </c>
      <c r="L309" s="59">
        <v>28</v>
      </c>
      <c r="M309" s="59">
        <v>20</v>
      </c>
      <c r="N309" s="59">
        <v>0</v>
      </c>
      <c r="O309" s="59">
        <v>0</v>
      </c>
      <c r="P309" s="56">
        <f t="shared" si="94"/>
        <v>37</v>
      </c>
      <c r="Q309" s="56">
        <f t="shared" si="94"/>
        <v>28</v>
      </c>
      <c r="R309" s="56">
        <f t="shared" si="85"/>
        <v>65</v>
      </c>
      <c r="S309" s="57">
        <f t="shared" si="86"/>
        <v>34.946236559139784</v>
      </c>
    </row>
    <row r="310" spans="2:19" s="160" customFormat="1" ht="15.75" hidden="1" outlineLevel="1" x14ac:dyDescent="0.25">
      <c r="B310" s="60"/>
      <c r="C310" s="60"/>
      <c r="D310" s="60"/>
      <c r="E310" s="60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6">
        <f t="shared" ref="P310:Q322" si="98">SUM(N310,L310,J310,H310,F310)</f>
        <v>0</v>
      </c>
      <c r="Q310" s="56">
        <f t="shared" si="98"/>
        <v>0</v>
      </c>
      <c r="R310" s="56">
        <f t="shared" si="85"/>
        <v>0</v>
      </c>
      <c r="S310" s="57">
        <f t="shared" si="86"/>
        <v>0</v>
      </c>
    </row>
    <row r="311" spans="2:19" s="160" customFormat="1" ht="15.75" collapsed="1" x14ac:dyDescent="0.25">
      <c r="B311" s="28" t="s">
        <v>214</v>
      </c>
      <c r="C311" s="62"/>
      <c r="D311" s="62"/>
      <c r="E311" s="62"/>
      <c r="F311" s="25">
        <f>SUM(F312:F314)</f>
        <v>0</v>
      </c>
      <c r="G311" s="25">
        <f t="shared" ref="G311:O311" si="99">SUM(G312:G314)</f>
        <v>0</v>
      </c>
      <c r="H311" s="25">
        <f t="shared" si="99"/>
        <v>0</v>
      </c>
      <c r="I311" s="25">
        <f t="shared" si="99"/>
        <v>0</v>
      </c>
      <c r="J311" s="25">
        <f t="shared" si="99"/>
        <v>0</v>
      </c>
      <c r="K311" s="25">
        <f t="shared" si="99"/>
        <v>0</v>
      </c>
      <c r="L311" s="25">
        <f t="shared" si="99"/>
        <v>14</v>
      </c>
      <c r="M311" s="25">
        <f t="shared" si="99"/>
        <v>0</v>
      </c>
      <c r="N311" s="25">
        <f t="shared" si="99"/>
        <v>0</v>
      </c>
      <c r="O311" s="25">
        <f t="shared" si="99"/>
        <v>0</v>
      </c>
      <c r="P311" s="56">
        <f t="shared" si="98"/>
        <v>14</v>
      </c>
      <c r="Q311" s="56">
        <f t="shared" si="98"/>
        <v>0</v>
      </c>
      <c r="R311" s="56">
        <f t="shared" si="85"/>
        <v>14</v>
      </c>
      <c r="S311" s="57">
        <f t="shared" si="86"/>
        <v>7.5268817204301079</v>
      </c>
    </row>
    <row r="312" spans="2:19" s="160" customFormat="1" ht="15.75" hidden="1" outlineLevel="1" x14ac:dyDescent="0.25">
      <c r="B312" s="60"/>
      <c r="C312" s="60"/>
      <c r="D312" s="60" t="s">
        <v>215</v>
      </c>
      <c r="E312" s="60" t="s">
        <v>21</v>
      </c>
      <c r="F312" s="59">
        <v>0</v>
      </c>
      <c r="G312" s="59">
        <v>0</v>
      </c>
      <c r="H312" s="59">
        <v>0</v>
      </c>
      <c r="I312" s="59">
        <v>0</v>
      </c>
      <c r="J312" s="59">
        <v>0</v>
      </c>
      <c r="K312" s="59">
        <v>0</v>
      </c>
      <c r="L312" s="59">
        <v>12</v>
      </c>
      <c r="M312" s="59">
        <v>0</v>
      </c>
      <c r="N312" s="59">
        <v>0</v>
      </c>
      <c r="O312" s="59">
        <v>0</v>
      </c>
      <c r="P312" s="56">
        <f t="shared" si="98"/>
        <v>12</v>
      </c>
      <c r="Q312" s="56">
        <f t="shared" si="98"/>
        <v>0</v>
      </c>
      <c r="R312" s="56">
        <f t="shared" si="85"/>
        <v>12</v>
      </c>
      <c r="S312" s="57">
        <f t="shared" si="86"/>
        <v>6.4516129032258061</v>
      </c>
    </row>
    <row r="313" spans="2:19" s="160" customFormat="1" ht="15.75" hidden="1" outlineLevel="1" x14ac:dyDescent="0.25">
      <c r="B313" s="60"/>
      <c r="C313" s="60"/>
      <c r="D313" s="60" t="s">
        <v>215</v>
      </c>
      <c r="E313" s="60" t="s">
        <v>114</v>
      </c>
      <c r="F313" s="59">
        <v>0</v>
      </c>
      <c r="G313" s="59">
        <v>0</v>
      </c>
      <c r="H313" s="59">
        <v>0</v>
      </c>
      <c r="I313" s="59">
        <v>0</v>
      </c>
      <c r="J313" s="59">
        <v>0</v>
      </c>
      <c r="K313" s="59">
        <v>0</v>
      </c>
      <c r="L313" s="59">
        <v>2</v>
      </c>
      <c r="M313" s="59">
        <v>0</v>
      </c>
      <c r="N313" s="59">
        <v>0</v>
      </c>
      <c r="O313" s="59">
        <v>0</v>
      </c>
      <c r="P313" s="56">
        <f t="shared" si="98"/>
        <v>2</v>
      </c>
      <c r="Q313" s="56">
        <f t="shared" si="98"/>
        <v>0</v>
      </c>
      <c r="R313" s="56">
        <f t="shared" si="85"/>
        <v>2</v>
      </c>
      <c r="S313" s="57">
        <f t="shared" si="86"/>
        <v>1.0752688172043012</v>
      </c>
    </row>
    <row r="314" spans="2:19" s="160" customFormat="1" ht="15.75" hidden="1" outlineLevel="1" x14ac:dyDescent="0.25">
      <c r="B314" s="60"/>
      <c r="C314" s="60"/>
      <c r="D314" s="60"/>
      <c r="E314" s="60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6">
        <f t="shared" si="98"/>
        <v>0</v>
      </c>
      <c r="Q314" s="56">
        <f t="shared" si="98"/>
        <v>0</v>
      </c>
      <c r="R314" s="56">
        <f t="shared" si="85"/>
        <v>0</v>
      </c>
      <c r="S314" s="57">
        <f t="shared" si="86"/>
        <v>0</v>
      </c>
    </row>
    <row r="315" spans="2:19" s="160" customFormat="1" ht="15.75" collapsed="1" x14ac:dyDescent="0.25">
      <c r="B315" s="28" t="s">
        <v>263</v>
      </c>
      <c r="C315" s="62"/>
      <c r="D315" s="62"/>
      <c r="E315" s="62"/>
      <c r="F315" s="25">
        <f>SUM(F316:F318)</f>
        <v>0</v>
      </c>
      <c r="G315" s="25">
        <f t="shared" ref="G315:O315" si="100">SUM(G316:G318)</f>
        <v>0</v>
      </c>
      <c r="H315" s="25">
        <f t="shared" si="100"/>
        <v>1</v>
      </c>
      <c r="I315" s="25">
        <f t="shared" si="100"/>
        <v>0</v>
      </c>
      <c r="J315" s="25">
        <f>SUM(J316:J318)</f>
        <v>3</v>
      </c>
      <c r="K315" s="25">
        <f>SUM(K316:K318)</f>
        <v>0</v>
      </c>
      <c r="L315" s="25">
        <f t="shared" si="100"/>
        <v>10</v>
      </c>
      <c r="M315" s="25">
        <f t="shared" si="100"/>
        <v>1</v>
      </c>
      <c r="N315" s="25">
        <f t="shared" si="100"/>
        <v>0</v>
      </c>
      <c r="O315" s="25">
        <f t="shared" si="100"/>
        <v>0</v>
      </c>
      <c r="P315" s="56">
        <f t="shared" si="98"/>
        <v>14</v>
      </c>
      <c r="Q315" s="56">
        <f t="shared" si="98"/>
        <v>1</v>
      </c>
      <c r="R315" s="56">
        <f t="shared" si="85"/>
        <v>15</v>
      </c>
      <c r="S315" s="57">
        <f t="shared" si="86"/>
        <v>8.064516129032258</v>
      </c>
    </row>
    <row r="316" spans="2:19" s="160" customFormat="1" ht="15.75" hidden="1" outlineLevel="1" x14ac:dyDescent="0.25">
      <c r="B316" s="60"/>
      <c r="C316" s="60"/>
      <c r="D316" s="60"/>
      <c r="E316" s="60" t="s">
        <v>21</v>
      </c>
      <c r="F316" s="59">
        <v>0</v>
      </c>
      <c r="G316" s="59">
        <v>0</v>
      </c>
      <c r="H316" s="59">
        <v>1</v>
      </c>
      <c r="I316" s="59">
        <v>0</v>
      </c>
      <c r="J316" s="59">
        <v>3</v>
      </c>
      <c r="K316" s="59">
        <v>0</v>
      </c>
      <c r="L316" s="59">
        <v>10</v>
      </c>
      <c r="M316" s="59">
        <v>1</v>
      </c>
      <c r="N316" s="59">
        <v>0</v>
      </c>
      <c r="O316" s="59">
        <v>0</v>
      </c>
      <c r="P316" s="56">
        <f t="shared" si="98"/>
        <v>14</v>
      </c>
      <c r="Q316" s="56">
        <f t="shared" si="98"/>
        <v>1</v>
      </c>
      <c r="R316" s="56">
        <f t="shared" si="85"/>
        <v>15</v>
      </c>
      <c r="S316" s="57">
        <f t="shared" si="86"/>
        <v>8.064516129032258</v>
      </c>
    </row>
    <row r="317" spans="2:19" s="160" customFormat="1" ht="15.75" hidden="1" outlineLevel="1" x14ac:dyDescent="0.25">
      <c r="B317" s="60"/>
      <c r="C317" s="60"/>
      <c r="D317" s="60"/>
      <c r="E317" s="60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6">
        <f>SUM(N317,L317,J317,H317,F317)</f>
        <v>0</v>
      </c>
      <c r="Q317" s="56">
        <f>SUM(O317,M317,K317,I317,G317)</f>
        <v>0</v>
      </c>
      <c r="R317" s="56">
        <f t="shared" si="85"/>
        <v>0</v>
      </c>
      <c r="S317" s="57">
        <f t="shared" si="86"/>
        <v>0</v>
      </c>
    </row>
    <row r="318" spans="2:19" s="160" customFormat="1" ht="15.75" hidden="1" outlineLevel="1" x14ac:dyDescent="0.25">
      <c r="B318" s="60"/>
      <c r="C318" s="60"/>
      <c r="D318" s="60"/>
      <c r="E318" s="60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6">
        <f t="shared" si="98"/>
        <v>0</v>
      </c>
      <c r="Q318" s="56">
        <f t="shared" si="98"/>
        <v>0</v>
      </c>
      <c r="R318" s="56">
        <f t="shared" si="85"/>
        <v>0</v>
      </c>
      <c r="S318" s="57">
        <f t="shared" si="86"/>
        <v>0</v>
      </c>
    </row>
    <row r="319" spans="2:19" s="160" customFormat="1" ht="15.75" collapsed="1" x14ac:dyDescent="0.25">
      <c r="B319" s="28" t="s">
        <v>264</v>
      </c>
      <c r="C319" s="62"/>
      <c r="D319" s="62"/>
      <c r="E319" s="62"/>
      <c r="F319" s="25">
        <f>SUM(F320:F322)</f>
        <v>0</v>
      </c>
      <c r="G319" s="25">
        <f t="shared" ref="G319:I319" si="101">SUM(G320:G322)</f>
        <v>0</v>
      </c>
      <c r="H319" s="25">
        <f t="shared" si="101"/>
        <v>0</v>
      </c>
      <c r="I319" s="25">
        <f t="shared" si="101"/>
        <v>0</v>
      </c>
      <c r="J319" s="25">
        <f>SUM(J320:J322)</f>
        <v>6</v>
      </c>
      <c r="K319" s="25">
        <f>SUM(K320:K322)</f>
        <v>0</v>
      </c>
      <c r="L319" s="25">
        <f t="shared" ref="L319:O319" si="102">SUM(L320:L322)</f>
        <v>5</v>
      </c>
      <c r="M319" s="25">
        <f t="shared" si="102"/>
        <v>0</v>
      </c>
      <c r="N319" s="25">
        <f t="shared" si="102"/>
        <v>0</v>
      </c>
      <c r="O319" s="25">
        <f t="shared" si="102"/>
        <v>0</v>
      </c>
      <c r="P319" s="56">
        <f t="shared" si="98"/>
        <v>11</v>
      </c>
      <c r="Q319" s="56">
        <f t="shared" si="98"/>
        <v>0</v>
      </c>
      <c r="R319" s="56">
        <f t="shared" si="85"/>
        <v>11</v>
      </c>
      <c r="S319" s="57">
        <f t="shared" si="86"/>
        <v>5.913978494623656</v>
      </c>
    </row>
    <row r="320" spans="2:19" s="160" customFormat="1" ht="15.75" hidden="1" outlineLevel="1" x14ac:dyDescent="0.25">
      <c r="B320" s="60"/>
      <c r="C320" s="60"/>
      <c r="D320" s="60"/>
      <c r="E320" s="60" t="s">
        <v>21</v>
      </c>
      <c r="F320" s="59">
        <v>0</v>
      </c>
      <c r="G320" s="59">
        <v>0</v>
      </c>
      <c r="H320" s="59">
        <v>0</v>
      </c>
      <c r="I320" s="59">
        <v>0</v>
      </c>
      <c r="J320" s="59">
        <v>6</v>
      </c>
      <c r="K320" s="59">
        <v>0</v>
      </c>
      <c r="L320" s="59">
        <v>5</v>
      </c>
      <c r="M320" s="59">
        <v>0</v>
      </c>
      <c r="N320" s="59">
        <v>0</v>
      </c>
      <c r="O320" s="59">
        <v>0</v>
      </c>
      <c r="P320" s="56">
        <f t="shared" si="98"/>
        <v>11</v>
      </c>
      <c r="Q320" s="56">
        <f t="shared" si="98"/>
        <v>0</v>
      </c>
      <c r="R320" s="56">
        <f t="shared" si="85"/>
        <v>11</v>
      </c>
      <c r="S320" s="57">
        <f t="shared" si="86"/>
        <v>5.913978494623656</v>
      </c>
    </row>
    <row r="321" spans="1:19" s="160" customFormat="1" ht="15.75" hidden="1" outlineLevel="1" x14ac:dyDescent="0.25">
      <c r="B321" s="60"/>
      <c r="C321" s="60"/>
      <c r="D321" s="60"/>
      <c r="E321" s="60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6">
        <f t="shared" si="98"/>
        <v>0</v>
      </c>
      <c r="Q321" s="56">
        <f t="shared" si="98"/>
        <v>0</v>
      </c>
      <c r="R321" s="56">
        <f t="shared" si="85"/>
        <v>0</v>
      </c>
      <c r="S321" s="57">
        <f t="shared" si="86"/>
        <v>0</v>
      </c>
    </row>
    <row r="322" spans="1:19" s="160" customFormat="1" ht="15.75" hidden="1" outlineLevel="1" x14ac:dyDescent="0.25">
      <c r="B322" s="60"/>
      <c r="C322" s="60"/>
      <c r="D322" s="60"/>
      <c r="E322" s="60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6">
        <f t="shared" si="98"/>
        <v>0</v>
      </c>
      <c r="Q322" s="56">
        <f t="shared" si="98"/>
        <v>0</v>
      </c>
      <c r="R322" s="56">
        <f t="shared" si="85"/>
        <v>0</v>
      </c>
      <c r="S322" s="57">
        <f t="shared" si="86"/>
        <v>0</v>
      </c>
    </row>
    <row r="323" spans="1:19" s="160" customFormat="1" ht="15.75" collapsed="1" x14ac:dyDescent="0.25">
      <c r="B323" s="5"/>
      <c r="C323" s="5"/>
      <c r="D323" s="5"/>
      <c r="E323" s="5"/>
      <c r="F323" s="54">
        <f>SUM(F284,F280,F276,F270,F288,F292,F300,F304,F308,F311,F315,F319)</f>
        <v>0</v>
      </c>
      <c r="G323" s="54">
        <f t="shared" ref="G323:O323" si="103">SUM(G284,G280,G276,G270,G288,G292,G300,G304,G308,G311,G315,G319)</f>
        <v>0</v>
      </c>
      <c r="H323" s="54">
        <f t="shared" si="103"/>
        <v>4</v>
      </c>
      <c r="I323" s="54">
        <f t="shared" si="103"/>
        <v>5</v>
      </c>
      <c r="J323" s="54">
        <f t="shared" si="103"/>
        <v>22</v>
      </c>
      <c r="K323" s="54">
        <f t="shared" si="103"/>
        <v>10</v>
      </c>
      <c r="L323" s="54">
        <f t="shared" si="103"/>
        <v>111</v>
      </c>
      <c r="M323" s="54">
        <f t="shared" si="103"/>
        <v>33</v>
      </c>
      <c r="N323" s="54">
        <f t="shared" si="103"/>
        <v>1</v>
      </c>
      <c r="O323" s="54">
        <f t="shared" si="103"/>
        <v>0</v>
      </c>
      <c r="P323" s="56">
        <f>SUM(N323,L323,J323,H323,F323)</f>
        <v>138</v>
      </c>
      <c r="Q323" s="56">
        <f>SUM(O323,M323,K323,I323,G323)</f>
        <v>48</v>
      </c>
      <c r="R323" s="56">
        <f t="shared" si="85"/>
        <v>186</v>
      </c>
      <c r="S323" s="57">
        <f t="shared" si="86"/>
        <v>100</v>
      </c>
    </row>
    <row r="324" spans="1:19" s="160" customFormat="1" x14ac:dyDescent="0.25">
      <c r="B324" s="5"/>
      <c r="C324" s="5"/>
      <c r="D324" s="5"/>
      <c r="E324" s="5"/>
      <c r="F324" s="453">
        <f>SUM(F323:G323)</f>
        <v>0</v>
      </c>
      <c r="G324" s="455"/>
      <c r="H324" s="453">
        <f t="shared" ref="H324" si="104">SUM(H323:I323)</f>
        <v>9</v>
      </c>
      <c r="I324" s="455"/>
      <c r="J324" s="453">
        <f t="shared" ref="J324" si="105">SUM(J323:K323)</f>
        <v>32</v>
      </c>
      <c r="K324" s="455"/>
      <c r="L324" s="453">
        <f t="shared" ref="L324" si="106">SUM(L323:M323)</f>
        <v>144</v>
      </c>
      <c r="M324" s="455"/>
      <c r="N324" s="453">
        <f t="shared" ref="N324" si="107">SUM(N323:O323)</f>
        <v>1</v>
      </c>
      <c r="O324" s="455"/>
      <c r="P324" s="453">
        <f t="shared" ref="P324" si="108">SUM(P323:Q323)</f>
        <v>186</v>
      </c>
      <c r="Q324" s="455"/>
      <c r="R324" s="5"/>
      <c r="S324" s="5"/>
    </row>
    <row r="325" spans="1:19" s="160" customFormat="1" x14ac:dyDescent="0.25"/>
    <row r="326" spans="1:19" x14ac:dyDescent="0.25">
      <c r="A326" s="160"/>
      <c r="F326" s="457" t="s">
        <v>32</v>
      </c>
      <c r="G326" s="457"/>
      <c r="H326" s="457"/>
      <c r="I326" s="457"/>
      <c r="J326" s="457"/>
      <c r="K326" s="457"/>
      <c r="L326" s="457"/>
      <c r="M326" s="457"/>
      <c r="N326" s="457"/>
      <c r="O326" s="457"/>
      <c r="P326" s="6"/>
      <c r="Q326" s="6"/>
    </row>
    <row r="327" spans="1:19" x14ac:dyDescent="0.25">
      <c r="A327" s="160"/>
      <c r="E327" s="7"/>
      <c r="F327" s="457" t="s">
        <v>76</v>
      </c>
      <c r="G327" s="457"/>
      <c r="H327" s="457" t="s">
        <v>77</v>
      </c>
      <c r="I327" s="457"/>
      <c r="J327" s="457" t="s">
        <v>78</v>
      </c>
      <c r="K327" s="457"/>
      <c r="L327" s="457" t="s">
        <v>79</v>
      </c>
      <c r="M327" s="457"/>
      <c r="N327" s="457" t="s">
        <v>0</v>
      </c>
      <c r="O327" s="457"/>
      <c r="P327" s="457" t="s">
        <v>1</v>
      </c>
      <c r="Q327" s="457"/>
      <c r="R327" s="457"/>
    </row>
    <row r="328" spans="1:19" ht="15" customHeight="1" x14ac:dyDescent="0.25">
      <c r="A328" s="160"/>
      <c r="C328" s="464" t="s">
        <v>51</v>
      </c>
      <c r="D328" s="464"/>
      <c r="E328" s="464"/>
      <c r="F328" s="277" t="s">
        <v>2</v>
      </c>
      <c r="G328" s="63" t="s">
        <v>3</v>
      </c>
      <c r="H328" s="277" t="s">
        <v>2</v>
      </c>
      <c r="I328" s="63" t="s">
        <v>3</v>
      </c>
      <c r="J328" s="277" t="s">
        <v>2</v>
      </c>
      <c r="K328" s="63" t="s">
        <v>3</v>
      </c>
      <c r="L328" s="277" t="s">
        <v>2</v>
      </c>
      <c r="M328" s="63" t="s">
        <v>3</v>
      </c>
      <c r="N328" s="277" t="s">
        <v>2</v>
      </c>
      <c r="O328" s="63" t="s">
        <v>3</v>
      </c>
      <c r="P328" s="277" t="s">
        <v>2</v>
      </c>
      <c r="Q328" s="63" t="s">
        <v>3</v>
      </c>
      <c r="R328" s="63" t="s">
        <v>7</v>
      </c>
      <c r="S328" s="54" t="s">
        <v>82</v>
      </c>
    </row>
    <row r="329" spans="1:19" ht="15.75" x14ac:dyDescent="0.25">
      <c r="C329" s="430" t="s">
        <v>21</v>
      </c>
      <c r="D329" s="430"/>
      <c r="E329" s="430"/>
      <c r="F329" s="8">
        <f>SUM(F330:F339)</f>
        <v>0</v>
      </c>
      <c r="G329" s="8">
        <f t="shared" ref="G329:O329" si="109">SUM(G330:G339)</f>
        <v>0</v>
      </c>
      <c r="H329" s="8">
        <f t="shared" si="109"/>
        <v>2</v>
      </c>
      <c r="I329" s="8">
        <f t="shared" si="109"/>
        <v>0</v>
      </c>
      <c r="J329" s="8">
        <f t="shared" si="109"/>
        <v>10</v>
      </c>
      <c r="K329" s="8">
        <f t="shared" si="109"/>
        <v>1</v>
      </c>
      <c r="L329" s="8">
        <f t="shared" si="109"/>
        <v>62</v>
      </c>
      <c r="M329" s="8">
        <f t="shared" si="109"/>
        <v>6</v>
      </c>
      <c r="N329" s="8">
        <f t="shared" si="109"/>
        <v>1</v>
      </c>
      <c r="O329" s="8">
        <f t="shared" si="109"/>
        <v>0</v>
      </c>
      <c r="P329" s="44">
        <f>SUM(N329,L329,J329,H329,F329)</f>
        <v>75</v>
      </c>
      <c r="Q329" s="44">
        <f>SUM(O329,M329,K329,I329,G329)</f>
        <v>7</v>
      </c>
      <c r="R329" s="44">
        <f>SUM(P329:Q329)</f>
        <v>82</v>
      </c>
      <c r="S329" s="35">
        <f>R329/$R$428*100</f>
        <v>44.086021505376344</v>
      </c>
    </row>
    <row r="330" spans="1:19" ht="15.75" hidden="1" customHeight="1" outlineLevel="1" x14ac:dyDescent="0.25">
      <c r="C330" s="423" t="s">
        <v>106</v>
      </c>
      <c r="D330" s="423"/>
      <c r="E330" s="423"/>
      <c r="F330" s="46">
        <v>0</v>
      </c>
      <c r="G330" s="46">
        <v>0</v>
      </c>
      <c r="H330" s="46">
        <v>0</v>
      </c>
      <c r="I330" s="46">
        <v>0</v>
      </c>
      <c r="J330" s="46">
        <v>0</v>
      </c>
      <c r="K330" s="46">
        <v>0</v>
      </c>
      <c r="L330" s="46">
        <v>15</v>
      </c>
      <c r="M330" s="46">
        <v>2</v>
      </c>
      <c r="N330" s="46">
        <v>0</v>
      </c>
      <c r="O330" s="46">
        <v>0</v>
      </c>
      <c r="P330" s="44">
        <f>SUM(N330,L330,J330,H330,F330)</f>
        <v>15</v>
      </c>
      <c r="Q330" s="44">
        <f>SUM(O330,M330,K330,I330,G330)</f>
        <v>2</v>
      </c>
      <c r="R330" s="44">
        <f>SUM(P330:Q330)</f>
        <v>17</v>
      </c>
      <c r="S330" s="35">
        <f t="shared" ref="S330:S393" si="110">R330/$R$428*100</f>
        <v>9.1397849462365599</v>
      </c>
    </row>
    <row r="331" spans="1:19" ht="15.75" hidden="1" customHeight="1" outlineLevel="1" x14ac:dyDescent="0.25">
      <c r="C331" s="423" t="s">
        <v>210</v>
      </c>
      <c r="D331" s="423"/>
      <c r="E331" s="423"/>
      <c r="F331" s="46">
        <v>0</v>
      </c>
      <c r="G331" s="46">
        <v>0</v>
      </c>
      <c r="H331" s="46">
        <v>0</v>
      </c>
      <c r="I331" s="46">
        <v>0</v>
      </c>
      <c r="J331" s="46">
        <v>0</v>
      </c>
      <c r="K331" s="46">
        <v>0</v>
      </c>
      <c r="L331" s="46">
        <v>2</v>
      </c>
      <c r="M331" s="46">
        <v>1</v>
      </c>
      <c r="N331" s="46">
        <v>0</v>
      </c>
      <c r="O331" s="46">
        <v>0</v>
      </c>
      <c r="P331" s="44">
        <f t="shared" ref="P331:Q396" si="111">SUM(N331,L331,J331,H331,F331)</f>
        <v>2</v>
      </c>
      <c r="Q331" s="44">
        <f t="shared" si="111"/>
        <v>1</v>
      </c>
      <c r="R331" s="44">
        <f t="shared" ref="R331:R342" si="112">SUM(P331:Q331)</f>
        <v>3</v>
      </c>
      <c r="S331" s="35">
        <f t="shared" si="110"/>
        <v>1.6129032258064515</v>
      </c>
    </row>
    <row r="332" spans="1:19" ht="15.75" hidden="1" customHeight="1" outlineLevel="1" x14ac:dyDescent="0.25">
      <c r="C332" s="423" t="s">
        <v>68</v>
      </c>
      <c r="D332" s="423"/>
      <c r="E332" s="423"/>
      <c r="F332" s="46">
        <v>0</v>
      </c>
      <c r="G332" s="46">
        <v>0</v>
      </c>
      <c r="H332" s="46">
        <v>0</v>
      </c>
      <c r="I332" s="46">
        <v>0</v>
      </c>
      <c r="J332" s="46">
        <v>0</v>
      </c>
      <c r="K332" s="46">
        <v>0</v>
      </c>
      <c r="L332" s="46">
        <v>5</v>
      </c>
      <c r="M332" s="46">
        <v>1</v>
      </c>
      <c r="N332" s="46">
        <v>1</v>
      </c>
      <c r="O332" s="46">
        <v>0</v>
      </c>
      <c r="P332" s="44">
        <f t="shared" si="111"/>
        <v>6</v>
      </c>
      <c r="Q332" s="44">
        <f t="shared" si="111"/>
        <v>1</v>
      </c>
      <c r="R332" s="44">
        <f t="shared" si="112"/>
        <v>7</v>
      </c>
      <c r="S332" s="35">
        <f t="shared" si="110"/>
        <v>3.763440860215054</v>
      </c>
    </row>
    <row r="333" spans="1:19" ht="15.75" hidden="1" customHeight="1" outlineLevel="1" x14ac:dyDescent="0.25">
      <c r="C333" s="423" t="s">
        <v>216</v>
      </c>
      <c r="D333" s="423"/>
      <c r="E333" s="423"/>
      <c r="F333" s="46">
        <v>0</v>
      </c>
      <c r="G333" s="46">
        <v>0</v>
      </c>
      <c r="H333" s="46">
        <v>0</v>
      </c>
      <c r="I333" s="46">
        <v>0</v>
      </c>
      <c r="J333" s="46">
        <v>0</v>
      </c>
      <c r="K333" s="46">
        <v>0</v>
      </c>
      <c r="L333" s="46">
        <v>5</v>
      </c>
      <c r="M333" s="46">
        <v>1</v>
      </c>
      <c r="N333" s="46">
        <v>0</v>
      </c>
      <c r="O333" s="46">
        <v>0</v>
      </c>
      <c r="P333" s="44">
        <f t="shared" si="111"/>
        <v>5</v>
      </c>
      <c r="Q333" s="44">
        <f t="shared" si="111"/>
        <v>1</v>
      </c>
      <c r="R333" s="44">
        <f t="shared" si="112"/>
        <v>6</v>
      </c>
      <c r="S333" s="35">
        <f t="shared" si="110"/>
        <v>3.225806451612903</v>
      </c>
    </row>
    <row r="334" spans="1:19" ht="15.75" hidden="1" customHeight="1" outlineLevel="1" x14ac:dyDescent="0.25">
      <c r="C334" s="423" t="s">
        <v>213</v>
      </c>
      <c r="D334" s="423"/>
      <c r="E334" s="423"/>
      <c r="F334" s="47">
        <v>0</v>
      </c>
      <c r="G334" s="47">
        <v>0</v>
      </c>
      <c r="H334" s="47">
        <v>0</v>
      </c>
      <c r="I334" s="47">
        <v>0</v>
      </c>
      <c r="J334" s="47">
        <v>0</v>
      </c>
      <c r="K334" s="47">
        <v>1</v>
      </c>
      <c r="L334" s="47">
        <v>3</v>
      </c>
      <c r="M334" s="47">
        <v>0</v>
      </c>
      <c r="N334" s="47">
        <v>0</v>
      </c>
      <c r="O334" s="47">
        <v>0</v>
      </c>
      <c r="P334" s="44">
        <f t="shared" si="111"/>
        <v>3</v>
      </c>
      <c r="Q334" s="44">
        <f t="shared" si="111"/>
        <v>1</v>
      </c>
      <c r="R334" s="44">
        <f t="shared" si="112"/>
        <v>4</v>
      </c>
      <c r="S334" s="35">
        <f t="shared" si="110"/>
        <v>2.1505376344086025</v>
      </c>
    </row>
    <row r="335" spans="1:19" ht="15.75" hidden="1" customHeight="1" outlineLevel="1" x14ac:dyDescent="0.25">
      <c r="C335" s="423" t="s">
        <v>217</v>
      </c>
      <c r="D335" s="423"/>
      <c r="E335" s="423"/>
      <c r="F335" s="46">
        <v>0</v>
      </c>
      <c r="G335" s="46">
        <v>0</v>
      </c>
      <c r="H335" s="46">
        <v>1</v>
      </c>
      <c r="I335" s="46">
        <v>0</v>
      </c>
      <c r="J335" s="46">
        <v>1</v>
      </c>
      <c r="K335" s="46">
        <v>0</v>
      </c>
      <c r="L335" s="46">
        <v>1</v>
      </c>
      <c r="M335" s="46">
        <v>0</v>
      </c>
      <c r="N335" s="46">
        <v>0</v>
      </c>
      <c r="O335" s="46">
        <v>0</v>
      </c>
      <c r="P335" s="44">
        <f t="shared" si="111"/>
        <v>3</v>
      </c>
      <c r="Q335" s="44">
        <f t="shared" si="111"/>
        <v>0</v>
      </c>
      <c r="R335" s="44">
        <f t="shared" si="112"/>
        <v>3</v>
      </c>
      <c r="S335" s="35">
        <f t="shared" si="110"/>
        <v>1.6129032258064515</v>
      </c>
    </row>
    <row r="336" spans="1:19" ht="15.75" hidden="1" customHeight="1" outlineLevel="1" x14ac:dyDescent="0.25">
      <c r="C336" s="423" t="s">
        <v>218</v>
      </c>
      <c r="D336" s="423"/>
      <c r="E336" s="423"/>
      <c r="F336" s="46">
        <v>0</v>
      </c>
      <c r="G336" s="46">
        <v>0</v>
      </c>
      <c r="H336" s="46">
        <v>0</v>
      </c>
      <c r="I336" s="46">
        <v>0</v>
      </c>
      <c r="J336" s="46">
        <v>0</v>
      </c>
      <c r="K336" s="46">
        <v>0</v>
      </c>
      <c r="L336" s="46">
        <v>12</v>
      </c>
      <c r="M336" s="46">
        <v>0</v>
      </c>
      <c r="N336" s="46">
        <v>0</v>
      </c>
      <c r="O336" s="46">
        <v>0</v>
      </c>
      <c r="P336" s="44">
        <f t="shared" si="111"/>
        <v>12</v>
      </c>
      <c r="Q336" s="44">
        <f t="shared" si="111"/>
        <v>0</v>
      </c>
      <c r="R336" s="44">
        <f t="shared" si="112"/>
        <v>12</v>
      </c>
      <c r="S336" s="35">
        <f t="shared" si="110"/>
        <v>6.4516129032258061</v>
      </c>
    </row>
    <row r="337" spans="3:19" ht="15.75" hidden="1" customHeight="1" outlineLevel="1" x14ac:dyDescent="0.25">
      <c r="C337" s="423" t="s">
        <v>112</v>
      </c>
      <c r="D337" s="423"/>
      <c r="E337" s="423"/>
      <c r="F337" s="47">
        <v>0</v>
      </c>
      <c r="G337" s="47">
        <v>0</v>
      </c>
      <c r="H337" s="47">
        <v>0</v>
      </c>
      <c r="I337" s="47">
        <v>0</v>
      </c>
      <c r="J337" s="47">
        <v>0</v>
      </c>
      <c r="K337" s="47">
        <v>0</v>
      </c>
      <c r="L337" s="47">
        <v>4</v>
      </c>
      <c r="M337" s="47">
        <v>0</v>
      </c>
      <c r="N337" s="47">
        <v>0</v>
      </c>
      <c r="O337" s="47">
        <v>0</v>
      </c>
      <c r="P337" s="44">
        <f t="shared" si="111"/>
        <v>4</v>
      </c>
      <c r="Q337" s="44">
        <f t="shared" si="111"/>
        <v>0</v>
      </c>
      <c r="R337" s="44">
        <f t="shared" si="112"/>
        <v>4</v>
      </c>
      <c r="S337" s="35">
        <f t="shared" si="110"/>
        <v>2.1505376344086025</v>
      </c>
    </row>
    <row r="338" spans="3:19" ht="15.75" hidden="1" customHeight="1" outlineLevel="1" x14ac:dyDescent="0.25">
      <c r="C338" s="423" t="s">
        <v>263</v>
      </c>
      <c r="D338" s="423"/>
      <c r="E338" s="423"/>
      <c r="F338" s="47">
        <v>0</v>
      </c>
      <c r="G338" s="47">
        <v>0</v>
      </c>
      <c r="H338" s="47">
        <v>1</v>
      </c>
      <c r="I338" s="47">
        <v>0</v>
      </c>
      <c r="J338" s="47">
        <v>3</v>
      </c>
      <c r="K338" s="47">
        <v>0</v>
      </c>
      <c r="L338" s="47">
        <v>10</v>
      </c>
      <c r="M338" s="47">
        <v>1</v>
      </c>
      <c r="N338" s="47">
        <v>0</v>
      </c>
      <c r="O338" s="47">
        <v>0</v>
      </c>
      <c r="P338" s="44">
        <f t="shared" si="111"/>
        <v>14</v>
      </c>
      <c r="Q338" s="44">
        <f t="shared" si="111"/>
        <v>1</v>
      </c>
      <c r="R338" s="44">
        <f t="shared" si="112"/>
        <v>15</v>
      </c>
      <c r="S338" s="35">
        <f t="shared" si="110"/>
        <v>8.064516129032258</v>
      </c>
    </row>
    <row r="339" spans="3:19" ht="15.75" hidden="1" customHeight="1" outlineLevel="1" x14ac:dyDescent="0.25">
      <c r="C339" s="423" t="s">
        <v>264</v>
      </c>
      <c r="D339" s="423"/>
      <c r="E339" s="423"/>
      <c r="F339" s="47">
        <v>0</v>
      </c>
      <c r="G339" s="47">
        <v>0</v>
      </c>
      <c r="H339" s="47">
        <v>0</v>
      </c>
      <c r="I339" s="47">
        <v>0</v>
      </c>
      <c r="J339" s="47">
        <v>6</v>
      </c>
      <c r="K339" s="47">
        <v>0</v>
      </c>
      <c r="L339" s="47">
        <v>5</v>
      </c>
      <c r="M339" s="47">
        <v>0</v>
      </c>
      <c r="N339" s="47">
        <v>0</v>
      </c>
      <c r="O339" s="47">
        <v>0</v>
      </c>
      <c r="P339" s="44">
        <f t="shared" si="111"/>
        <v>11</v>
      </c>
      <c r="Q339" s="44">
        <f t="shared" si="111"/>
        <v>0</v>
      </c>
      <c r="R339" s="44">
        <f t="shared" si="112"/>
        <v>11</v>
      </c>
      <c r="S339" s="35">
        <f t="shared" si="110"/>
        <v>5.913978494623656</v>
      </c>
    </row>
    <row r="340" spans="3:19" ht="15.75" collapsed="1" x14ac:dyDescent="0.25">
      <c r="C340" s="430" t="s">
        <v>24</v>
      </c>
      <c r="D340" s="430"/>
      <c r="E340" s="430"/>
      <c r="F340" s="8">
        <f>SUM(F341:F347)</f>
        <v>0</v>
      </c>
      <c r="G340" s="8">
        <f t="shared" ref="G340:O340" si="113">SUM(G341:G347)</f>
        <v>0</v>
      </c>
      <c r="H340" s="8">
        <f t="shared" si="113"/>
        <v>0</v>
      </c>
      <c r="I340" s="8">
        <f t="shared" si="113"/>
        <v>0</v>
      </c>
      <c r="J340" s="8">
        <f t="shared" si="113"/>
        <v>0</v>
      </c>
      <c r="K340" s="8">
        <f t="shared" si="113"/>
        <v>0</v>
      </c>
      <c r="L340" s="8">
        <f t="shared" si="113"/>
        <v>2</v>
      </c>
      <c r="M340" s="8">
        <f t="shared" si="113"/>
        <v>0</v>
      </c>
      <c r="N340" s="8">
        <f t="shared" si="113"/>
        <v>0</v>
      </c>
      <c r="O340" s="8">
        <f t="shared" si="113"/>
        <v>0</v>
      </c>
      <c r="P340" s="44">
        <f t="shared" si="111"/>
        <v>2</v>
      </c>
      <c r="Q340" s="44">
        <f t="shared" si="111"/>
        <v>0</v>
      </c>
      <c r="R340" s="44">
        <f t="shared" si="112"/>
        <v>2</v>
      </c>
      <c r="S340" s="35">
        <f t="shared" si="110"/>
        <v>1.0752688172043012</v>
      </c>
    </row>
    <row r="341" spans="3:19" ht="15" hidden="1" customHeight="1" outlineLevel="1" x14ac:dyDescent="0.25">
      <c r="C341" s="423" t="s">
        <v>216</v>
      </c>
      <c r="D341" s="423"/>
      <c r="E341" s="423"/>
      <c r="F341" s="47">
        <v>0</v>
      </c>
      <c r="G341" s="47">
        <v>0</v>
      </c>
      <c r="H341" s="47">
        <v>0</v>
      </c>
      <c r="I341" s="47">
        <v>0</v>
      </c>
      <c r="J341" s="47">
        <v>0</v>
      </c>
      <c r="K341" s="47">
        <v>0</v>
      </c>
      <c r="L341" s="47">
        <v>1</v>
      </c>
      <c r="M341" s="47">
        <v>0</v>
      </c>
      <c r="N341" s="47">
        <v>0</v>
      </c>
      <c r="O341" s="47">
        <v>0</v>
      </c>
      <c r="P341" s="44">
        <f t="shared" si="111"/>
        <v>1</v>
      </c>
      <c r="Q341" s="44">
        <f t="shared" si="111"/>
        <v>0</v>
      </c>
      <c r="R341" s="44">
        <f t="shared" si="112"/>
        <v>1</v>
      </c>
      <c r="S341" s="35">
        <f t="shared" si="110"/>
        <v>0.53763440860215062</v>
      </c>
    </row>
    <row r="342" spans="3:19" ht="15.75" hidden="1" customHeight="1" outlineLevel="1" x14ac:dyDescent="0.25">
      <c r="C342" s="423" t="s">
        <v>106</v>
      </c>
      <c r="D342" s="423"/>
      <c r="E342" s="423"/>
      <c r="F342" s="47">
        <v>0</v>
      </c>
      <c r="G342" s="47">
        <v>0</v>
      </c>
      <c r="H342" s="47">
        <v>0</v>
      </c>
      <c r="I342" s="47">
        <v>0</v>
      </c>
      <c r="J342" s="47">
        <v>0</v>
      </c>
      <c r="K342" s="47">
        <v>0</v>
      </c>
      <c r="L342" s="47">
        <v>1</v>
      </c>
      <c r="M342" s="47">
        <v>0</v>
      </c>
      <c r="N342" s="47">
        <v>0</v>
      </c>
      <c r="O342" s="47">
        <v>0</v>
      </c>
      <c r="P342" s="44">
        <f t="shared" si="111"/>
        <v>1</v>
      </c>
      <c r="Q342" s="44">
        <f t="shared" si="111"/>
        <v>0</v>
      </c>
      <c r="R342" s="44">
        <f t="shared" si="112"/>
        <v>1</v>
      </c>
      <c r="S342" s="35">
        <f t="shared" si="110"/>
        <v>0.53763440860215062</v>
      </c>
    </row>
    <row r="343" spans="3:19" ht="15.75" hidden="1" customHeight="1" outlineLevel="1" x14ac:dyDescent="0.25">
      <c r="C343" s="456"/>
      <c r="D343" s="456"/>
      <c r="E343" s="456"/>
      <c r="F343" s="47"/>
      <c r="G343" s="47"/>
      <c r="H343" s="47"/>
      <c r="I343" s="47"/>
      <c r="J343" s="47"/>
      <c r="K343" s="47"/>
      <c r="L343" s="47"/>
      <c r="M343" s="47"/>
      <c r="N343" s="47"/>
      <c r="O343" s="47"/>
      <c r="P343" s="44">
        <f t="shared" si="111"/>
        <v>0</v>
      </c>
      <c r="Q343" s="44">
        <f t="shared" si="111"/>
        <v>0</v>
      </c>
      <c r="R343" s="44">
        <f>SUM(P343:Q343)</f>
        <v>0</v>
      </c>
      <c r="S343" s="35">
        <f t="shared" si="110"/>
        <v>0</v>
      </c>
    </row>
    <row r="344" spans="3:19" ht="15.75" hidden="1" customHeight="1" outlineLevel="1" x14ac:dyDescent="0.25">
      <c r="C344" s="456"/>
      <c r="D344" s="456"/>
      <c r="E344" s="456"/>
      <c r="F344" s="47"/>
      <c r="G344" s="47"/>
      <c r="H344" s="47"/>
      <c r="I344" s="47"/>
      <c r="J344" s="47"/>
      <c r="K344" s="47"/>
      <c r="L344" s="47"/>
      <c r="M344" s="47"/>
      <c r="N344" s="47"/>
      <c r="O344" s="47"/>
      <c r="P344" s="44">
        <f t="shared" si="111"/>
        <v>0</v>
      </c>
      <c r="Q344" s="44">
        <f t="shared" si="111"/>
        <v>0</v>
      </c>
      <c r="R344" s="44">
        <f t="shared" ref="R344:R352" si="114">SUM(P344:Q344)</f>
        <v>0</v>
      </c>
      <c r="S344" s="35">
        <f t="shared" si="110"/>
        <v>0</v>
      </c>
    </row>
    <row r="345" spans="3:19" ht="15.75" hidden="1" customHeight="1" outlineLevel="1" x14ac:dyDescent="0.25">
      <c r="C345" s="456"/>
      <c r="D345" s="456"/>
      <c r="E345" s="456"/>
      <c r="F345" s="47"/>
      <c r="G345" s="47"/>
      <c r="H345" s="47"/>
      <c r="I345" s="47"/>
      <c r="J345" s="47"/>
      <c r="K345" s="47"/>
      <c r="L345" s="47"/>
      <c r="M345" s="47"/>
      <c r="N345" s="47"/>
      <c r="O345" s="47"/>
      <c r="P345" s="44">
        <f t="shared" si="111"/>
        <v>0</v>
      </c>
      <c r="Q345" s="44">
        <f t="shared" si="111"/>
        <v>0</v>
      </c>
      <c r="R345" s="44">
        <f t="shared" si="114"/>
        <v>0</v>
      </c>
      <c r="S345" s="35">
        <f t="shared" si="110"/>
        <v>0</v>
      </c>
    </row>
    <row r="346" spans="3:19" ht="15.75" hidden="1" customHeight="1" outlineLevel="1" x14ac:dyDescent="0.25">
      <c r="C346" s="456"/>
      <c r="D346" s="456"/>
      <c r="E346" s="456"/>
      <c r="F346" s="47"/>
      <c r="G346" s="47"/>
      <c r="H346" s="47"/>
      <c r="I346" s="47"/>
      <c r="J346" s="47"/>
      <c r="K346" s="47"/>
      <c r="L346" s="47"/>
      <c r="M346" s="47"/>
      <c r="N346" s="47"/>
      <c r="O346" s="47"/>
      <c r="P346" s="44">
        <f t="shared" si="111"/>
        <v>0</v>
      </c>
      <c r="Q346" s="44">
        <f t="shared" si="111"/>
        <v>0</v>
      </c>
      <c r="R346" s="44">
        <f t="shared" si="114"/>
        <v>0</v>
      </c>
      <c r="S346" s="35">
        <f t="shared" si="110"/>
        <v>0</v>
      </c>
    </row>
    <row r="347" spans="3:19" ht="15.75" hidden="1" customHeight="1" outlineLevel="1" x14ac:dyDescent="0.25">
      <c r="C347" s="456"/>
      <c r="D347" s="456"/>
      <c r="E347" s="456"/>
      <c r="F347" s="47"/>
      <c r="G347" s="47"/>
      <c r="H347" s="47"/>
      <c r="I347" s="47"/>
      <c r="J347" s="47"/>
      <c r="K347" s="47"/>
      <c r="L347" s="47"/>
      <c r="M347" s="47"/>
      <c r="N347" s="47"/>
      <c r="O347" s="47"/>
      <c r="P347" s="44">
        <f t="shared" si="111"/>
        <v>0</v>
      </c>
      <c r="Q347" s="44">
        <f t="shared" si="111"/>
        <v>0</v>
      </c>
      <c r="R347" s="44">
        <f t="shared" si="114"/>
        <v>0</v>
      </c>
      <c r="S347" s="35">
        <f t="shared" si="110"/>
        <v>0</v>
      </c>
    </row>
    <row r="348" spans="3:19" ht="15.75" collapsed="1" x14ac:dyDescent="0.25">
      <c r="C348" s="430" t="s">
        <v>114</v>
      </c>
      <c r="D348" s="430"/>
      <c r="E348" s="430"/>
      <c r="F348" s="65">
        <f t="shared" ref="F348:O348" si="115">SUM(F349:F355)</f>
        <v>0</v>
      </c>
      <c r="G348" s="65">
        <f t="shared" si="115"/>
        <v>0</v>
      </c>
      <c r="H348" s="65">
        <f t="shared" si="115"/>
        <v>0</v>
      </c>
      <c r="I348" s="65">
        <f t="shared" si="115"/>
        <v>3</v>
      </c>
      <c r="J348" s="65">
        <f t="shared" si="115"/>
        <v>11</v>
      </c>
      <c r="K348" s="65">
        <f t="shared" si="115"/>
        <v>7</v>
      </c>
      <c r="L348" s="65">
        <f t="shared" si="115"/>
        <v>39</v>
      </c>
      <c r="M348" s="65">
        <f t="shared" si="115"/>
        <v>25</v>
      </c>
      <c r="N348" s="65">
        <f t="shared" si="115"/>
        <v>0</v>
      </c>
      <c r="O348" s="65">
        <f t="shared" si="115"/>
        <v>0</v>
      </c>
      <c r="P348" s="44">
        <f t="shared" si="111"/>
        <v>50</v>
      </c>
      <c r="Q348" s="44">
        <f t="shared" si="111"/>
        <v>35</v>
      </c>
      <c r="R348" s="44">
        <f t="shared" si="114"/>
        <v>85</v>
      </c>
      <c r="S348" s="35">
        <f t="shared" si="110"/>
        <v>45.698924731182792</v>
      </c>
    </row>
    <row r="349" spans="3:19" ht="15.75" hidden="1" customHeight="1" outlineLevel="1" x14ac:dyDescent="0.25">
      <c r="C349" s="423" t="s">
        <v>210</v>
      </c>
      <c r="D349" s="423"/>
      <c r="E349" s="423"/>
      <c r="F349" s="46">
        <v>0</v>
      </c>
      <c r="G349" s="46">
        <v>0</v>
      </c>
      <c r="H349" s="46">
        <v>0</v>
      </c>
      <c r="I349" s="46">
        <v>0</v>
      </c>
      <c r="J349" s="46">
        <v>2</v>
      </c>
      <c r="K349" s="46">
        <v>1</v>
      </c>
      <c r="L349" s="46">
        <v>4</v>
      </c>
      <c r="M349" s="46">
        <v>2</v>
      </c>
      <c r="N349" s="46">
        <v>0</v>
      </c>
      <c r="O349" s="46">
        <v>0</v>
      </c>
      <c r="P349" s="44">
        <f>SUM(N349,L349,J349,H349,F349)</f>
        <v>6</v>
      </c>
      <c r="Q349" s="44">
        <f>SUM(O349,M349,K349,I349,G349)</f>
        <v>3</v>
      </c>
      <c r="R349" s="44">
        <f t="shared" si="114"/>
        <v>9</v>
      </c>
      <c r="S349" s="35">
        <f t="shared" si="110"/>
        <v>4.838709677419355</v>
      </c>
    </row>
    <row r="350" spans="3:19" ht="15.75" hidden="1" customHeight="1" outlineLevel="1" x14ac:dyDescent="0.25">
      <c r="C350" s="423" t="s">
        <v>213</v>
      </c>
      <c r="D350" s="423"/>
      <c r="E350" s="423"/>
      <c r="F350" s="47">
        <v>0</v>
      </c>
      <c r="G350" s="47">
        <v>0</v>
      </c>
      <c r="H350" s="47">
        <v>0</v>
      </c>
      <c r="I350" s="47">
        <v>0</v>
      </c>
      <c r="J350" s="47">
        <v>0</v>
      </c>
      <c r="K350" s="47">
        <v>1</v>
      </c>
      <c r="L350" s="47">
        <v>2</v>
      </c>
      <c r="M350" s="47">
        <v>0</v>
      </c>
      <c r="N350" s="47">
        <v>0</v>
      </c>
      <c r="O350" s="47">
        <v>0</v>
      </c>
      <c r="P350" s="44">
        <f t="shared" si="111"/>
        <v>2</v>
      </c>
      <c r="Q350" s="44">
        <f t="shared" si="111"/>
        <v>1</v>
      </c>
      <c r="R350" s="44">
        <f t="shared" si="114"/>
        <v>3</v>
      </c>
      <c r="S350" s="35">
        <f t="shared" si="110"/>
        <v>1.6129032258064515</v>
      </c>
    </row>
    <row r="351" spans="3:19" ht="15.75" hidden="1" customHeight="1" outlineLevel="1" x14ac:dyDescent="0.25">
      <c r="C351" s="423" t="s">
        <v>218</v>
      </c>
      <c r="D351" s="423"/>
      <c r="E351" s="423"/>
      <c r="F351" s="47">
        <v>0</v>
      </c>
      <c r="G351" s="47">
        <v>0</v>
      </c>
      <c r="H351" s="47">
        <v>0</v>
      </c>
      <c r="I351" s="47">
        <v>0</v>
      </c>
      <c r="J351" s="47">
        <v>0</v>
      </c>
      <c r="K351" s="47">
        <v>0</v>
      </c>
      <c r="L351" s="47">
        <v>2</v>
      </c>
      <c r="M351" s="47">
        <v>0</v>
      </c>
      <c r="N351" s="47">
        <v>0</v>
      </c>
      <c r="O351" s="47">
        <v>0</v>
      </c>
      <c r="P351" s="44">
        <f t="shared" si="111"/>
        <v>2</v>
      </c>
      <c r="Q351" s="44">
        <f t="shared" si="111"/>
        <v>0</v>
      </c>
      <c r="R351" s="44">
        <f t="shared" si="114"/>
        <v>2</v>
      </c>
      <c r="S351" s="35">
        <f t="shared" si="110"/>
        <v>1.0752688172043012</v>
      </c>
    </row>
    <row r="352" spans="3:19" ht="15.75" hidden="1" customHeight="1" outlineLevel="1" x14ac:dyDescent="0.25">
      <c r="C352" s="423" t="s">
        <v>112</v>
      </c>
      <c r="D352" s="423"/>
      <c r="E352" s="423"/>
      <c r="F352" s="47">
        <v>0</v>
      </c>
      <c r="G352" s="47">
        <v>0</v>
      </c>
      <c r="H352" s="47">
        <v>0</v>
      </c>
      <c r="I352" s="47">
        <v>0</v>
      </c>
      <c r="J352" s="47">
        <v>0</v>
      </c>
      <c r="K352" s="47">
        <v>0</v>
      </c>
      <c r="L352" s="47">
        <v>1</v>
      </c>
      <c r="M352" s="47">
        <v>0</v>
      </c>
      <c r="N352" s="47">
        <v>0</v>
      </c>
      <c r="O352" s="47">
        <v>0</v>
      </c>
      <c r="P352" s="44">
        <f t="shared" si="111"/>
        <v>1</v>
      </c>
      <c r="Q352" s="44">
        <f t="shared" si="111"/>
        <v>0</v>
      </c>
      <c r="R352" s="44">
        <f t="shared" si="114"/>
        <v>1</v>
      </c>
      <c r="S352" s="35">
        <f t="shared" si="110"/>
        <v>0.53763440860215062</v>
      </c>
    </row>
    <row r="353" spans="3:19" ht="15.75" hidden="1" customHeight="1" outlineLevel="1" x14ac:dyDescent="0.25">
      <c r="C353" s="423" t="s">
        <v>216</v>
      </c>
      <c r="D353" s="423"/>
      <c r="E353" s="423"/>
      <c r="F353" s="47">
        <v>0</v>
      </c>
      <c r="G353" s="47">
        <v>0</v>
      </c>
      <c r="H353" s="47">
        <v>0</v>
      </c>
      <c r="I353" s="47">
        <v>0</v>
      </c>
      <c r="J353" s="47">
        <v>0</v>
      </c>
      <c r="K353" s="47">
        <v>0</v>
      </c>
      <c r="L353" s="47">
        <v>0</v>
      </c>
      <c r="M353" s="47">
        <v>1</v>
      </c>
      <c r="N353" s="47">
        <v>0</v>
      </c>
      <c r="O353" s="47">
        <v>0</v>
      </c>
      <c r="P353" s="44">
        <f t="shared" si="111"/>
        <v>0</v>
      </c>
      <c r="Q353" s="44">
        <f t="shared" si="111"/>
        <v>1</v>
      </c>
      <c r="R353" s="44">
        <f>SUM(P353:Q353)</f>
        <v>1</v>
      </c>
      <c r="S353" s="35">
        <f t="shared" si="110"/>
        <v>0.53763440860215062</v>
      </c>
    </row>
    <row r="354" spans="3:19" ht="15.75" hidden="1" customHeight="1" outlineLevel="1" x14ac:dyDescent="0.25">
      <c r="C354" s="423" t="s">
        <v>106</v>
      </c>
      <c r="D354" s="423"/>
      <c r="E354" s="423"/>
      <c r="F354" s="47">
        <v>0</v>
      </c>
      <c r="G354" s="47">
        <v>0</v>
      </c>
      <c r="H354" s="47">
        <v>0</v>
      </c>
      <c r="I354" s="47">
        <v>0</v>
      </c>
      <c r="J354" s="47">
        <v>0</v>
      </c>
      <c r="K354" s="47">
        <v>0</v>
      </c>
      <c r="L354" s="47">
        <v>2</v>
      </c>
      <c r="M354" s="47">
        <v>2</v>
      </c>
      <c r="N354" s="47">
        <v>0</v>
      </c>
      <c r="O354" s="47">
        <v>0</v>
      </c>
      <c r="P354" s="44">
        <f t="shared" si="111"/>
        <v>2</v>
      </c>
      <c r="Q354" s="44">
        <f t="shared" si="111"/>
        <v>2</v>
      </c>
      <c r="R354" s="44">
        <f t="shared" ref="R354:R363" si="116">SUM(P354:Q354)</f>
        <v>4</v>
      </c>
      <c r="S354" s="35">
        <f t="shared" si="110"/>
        <v>2.1505376344086025</v>
      </c>
    </row>
    <row r="355" spans="3:19" ht="15.75" hidden="1" customHeight="1" outlineLevel="1" x14ac:dyDescent="0.25">
      <c r="C355" s="423" t="s">
        <v>290</v>
      </c>
      <c r="D355" s="423"/>
      <c r="E355" s="423"/>
      <c r="F355" s="47">
        <v>0</v>
      </c>
      <c r="G355" s="47">
        <v>0</v>
      </c>
      <c r="H355" s="47">
        <v>0</v>
      </c>
      <c r="I355" s="47">
        <v>3</v>
      </c>
      <c r="J355" s="47">
        <v>9</v>
      </c>
      <c r="K355" s="47">
        <v>5</v>
      </c>
      <c r="L355" s="47">
        <v>28</v>
      </c>
      <c r="M355" s="47">
        <v>20</v>
      </c>
      <c r="N355" s="47">
        <v>0</v>
      </c>
      <c r="O355" s="47">
        <v>0</v>
      </c>
      <c r="P355" s="44">
        <f t="shared" si="111"/>
        <v>37</v>
      </c>
      <c r="Q355" s="44">
        <f t="shared" si="111"/>
        <v>28</v>
      </c>
      <c r="R355" s="44">
        <f t="shared" si="116"/>
        <v>65</v>
      </c>
      <c r="S355" s="35">
        <f t="shared" si="110"/>
        <v>34.946236559139784</v>
      </c>
    </row>
    <row r="356" spans="3:19" ht="15.75" collapsed="1" x14ac:dyDescent="0.25">
      <c r="C356" s="430" t="s">
        <v>31</v>
      </c>
      <c r="D356" s="430"/>
      <c r="E356" s="430"/>
      <c r="F356" s="65">
        <f>SUM(F357:F363)</f>
        <v>0</v>
      </c>
      <c r="G356" s="65">
        <f t="shared" ref="G356:O356" si="117">SUM(G357:G363)</f>
        <v>0</v>
      </c>
      <c r="H356" s="65">
        <f t="shared" si="117"/>
        <v>0</v>
      </c>
      <c r="I356" s="65">
        <f t="shared" si="117"/>
        <v>0</v>
      </c>
      <c r="J356" s="65">
        <f t="shared" si="117"/>
        <v>0</v>
      </c>
      <c r="K356" s="65">
        <f t="shared" si="117"/>
        <v>0</v>
      </c>
      <c r="L356" s="65">
        <f t="shared" si="117"/>
        <v>1</v>
      </c>
      <c r="M356" s="65">
        <f t="shared" si="117"/>
        <v>0</v>
      </c>
      <c r="N356" s="65">
        <f t="shared" si="117"/>
        <v>0</v>
      </c>
      <c r="O356" s="65">
        <f t="shared" si="117"/>
        <v>0</v>
      </c>
      <c r="P356" s="44">
        <f t="shared" si="111"/>
        <v>1</v>
      </c>
      <c r="Q356" s="44">
        <f t="shared" si="111"/>
        <v>0</v>
      </c>
      <c r="R356" s="44">
        <f t="shared" si="116"/>
        <v>1</v>
      </c>
      <c r="S356" s="35">
        <f t="shared" si="110"/>
        <v>0.53763440860215062</v>
      </c>
    </row>
    <row r="357" spans="3:19" ht="15.75" hidden="1" customHeight="1" outlineLevel="1" x14ac:dyDescent="0.25">
      <c r="C357" s="423" t="s">
        <v>216</v>
      </c>
      <c r="D357" s="423"/>
      <c r="E357" s="423"/>
      <c r="F357" s="25">
        <v>0</v>
      </c>
      <c r="G357" s="25">
        <v>0</v>
      </c>
      <c r="H357" s="25">
        <v>0</v>
      </c>
      <c r="I357" s="25">
        <v>0</v>
      </c>
      <c r="J357" s="25">
        <v>0</v>
      </c>
      <c r="K357" s="25">
        <v>0</v>
      </c>
      <c r="L357" s="25">
        <v>1</v>
      </c>
      <c r="M357" s="25">
        <v>0</v>
      </c>
      <c r="N357" s="25">
        <v>0</v>
      </c>
      <c r="O357" s="25">
        <v>0</v>
      </c>
      <c r="P357" s="44">
        <f t="shared" si="111"/>
        <v>1</v>
      </c>
      <c r="Q357" s="44">
        <f t="shared" si="111"/>
        <v>0</v>
      </c>
      <c r="R357" s="44">
        <f t="shared" si="116"/>
        <v>1</v>
      </c>
      <c r="S357" s="35">
        <f t="shared" si="110"/>
        <v>0.53763440860215062</v>
      </c>
    </row>
    <row r="358" spans="3:19" ht="15.75" hidden="1" customHeight="1" outlineLevel="1" x14ac:dyDescent="0.25">
      <c r="C358" s="456"/>
      <c r="D358" s="456"/>
      <c r="E358" s="456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44">
        <f t="shared" si="111"/>
        <v>0</v>
      </c>
      <c r="Q358" s="44">
        <f t="shared" si="111"/>
        <v>0</v>
      </c>
      <c r="R358" s="44">
        <f t="shared" si="116"/>
        <v>0</v>
      </c>
      <c r="S358" s="35">
        <f t="shared" si="110"/>
        <v>0</v>
      </c>
    </row>
    <row r="359" spans="3:19" ht="15.75" hidden="1" customHeight="1" outlineLevel="1" x14ac:dyDescent="0.25">
      <c r="C359" s="456"/>
      <c r="D359" s="456"/>
      <c r="E359" s="456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44">
        <f t="shared" si="111"/>
        <v>0</v>
      </c>
      <c r="Q359" s="44">
        <f t="shared" si="111"/>
        <v>0</v>
      </c>
      <c r="R359" s="44">
        <f t="shared" si="116"/>
        <v>0</v>
      </c>
      <c r="S359" s="35">
        <f t="shared" si="110"/>
        <v>0</v>
      </c>
    </row>
    <row r="360" spans="3:19" ht="15.75" hidden="1" customHeight="1" outlineLevel="1" x14ac:dyDescent="0.25">
      <c r="C360" s="456"/>
      <c r="D360" s="456"/>
      <c r="E360" s="456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44">
        <f t="shared" si="111"/>
        <v>0</v>
      </c>
      <c r="Q360" s="44">
        <f t="shared" si="111"/>
        <v>0</v>
      </c>
      <c r="R360" s="44">
        <f t="shared" si="116"/>
        <v>0</v>
      </c>
      <c r="S360" s="35">
        <f t="shared" si="110"/>
        <v>0</v>
      </c>
    </row>
    <row r="361" spans="3:19" ht="15.75" hidden="1" customHeight="1" outlineLevel="1" x14ac:dyDescent="0.25">
      <c r="C361" s="456"/>
      <c r="D361" s="456"/>
      <c r="E361" s="456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44">
        <f t="shared" si="111"/>
        <v>0</v>
      </c>
      <c r="Q361" s="44">
        <f t="shared" si="111"/>
        <v>0</v>
      </c>
      <c r="R361" s="44">
        <f t="shared" si="116"/>
        <v>0</v>
      </c>
      <c r="S361" s="35">
        <f t="shared" si="110"/>
        <v>0</v>
      </c>
    </row>
    <row r="362" spans="3:19" ht="15.75" hidden="1" customHeight="1" outlineLevel="1" x14ac:dyDescent="0.25">
      <c r="C362" s="456"/>
      <c r="D362" s="456"/>
      <c r="E362" s="456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44">
        <f t="shared" si="111"/>
        <v>0</v>
      </c>
      <c r="Q362" s="44">
        <f t="shared" si="111"/>
        <v>0</v>
      </c>
      <c r="R362" s="44">
        <f t="shared" si="116"/>
        <v>0</v>
      </c>
      <c r="S362" s="35">
        <f t="shared" si="110"/>
        <v>0</v>
      </c>
    </row>
    <row r="363" spans="3:19" ht="15.75" hidden="1" customHeight="1" outlineLevel="1" x14ac:dyDescent="0.25">
      <c r="C363" s="456"/>
      <c r="D363" s="456"/>
      <c r="E363" s="456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44">
        <f t="shared" si="111"/>
        <v>0</v>
      </c>
      <c r="Q363" s="44">
        <f t="shared" si="111"/>
        <v>0</v>
      </c>
      <c r="R363" s="44">
        <f t="shared" si="116"/>
        <v>0</v>
      </c>
      <c r="S363" s="35">
        <f t="shared" si="110"/>
        <v>0</v>
      </c>
    </row>
    <row r="364" spans="3:19" ht="15.75" collapsed="1" x14ac:dyDescent="0.25">
      <c r="C364" s="430" t="s">
        <v>15</v>
      </c>
      <c r="D364" s="430"/>
      <c r="E364" s="430"/>
      <c r="F364" s="65">
        <f>SUM(F365:F371)</f>
        <v>0</v>
      </c>
      <c r="G364" s="65">
        <f t="shared" ref="G364:O364" si="118">SUM(G365:G371)</f>
        <v>0</v>
      </c>
      <c r="H364" s="65">
        <f t="shared" si="118"/>
        <v>0</v>
      </c>
      <c r="I364" s="65">
        <f t="shared" si="118"/>
        <v>0</v>
      </c>
      <c r="J364" s="65">
        <f t="shared" si="118"/>
        <v>0</v>
      </c>
      <c r="K364" s="65">
        <f t="shared" si="118"/>
        <v>0</v>
      </c>
      <c r="L364" s="65">
        <f t="shared" si="118"/>
        <v>0</v>
      </c>
      <c r="M364" s="65">
        <f t="shared" si="118"/>
        <v>0</v>
      </c>
      <c r="N364" s="65">
        <f t="shared" si="118"/>
        <v>0</v>
      </c>
      <c r="O364" s="65">
        <f t="shared" si="118"/>
        <v>0</v>
      </c>
      <c r="P364" s="44">
        <f t="shared" si="111"/>
        <v>0</v>
      </c>
      <c r="Q364" s="44">
        <f t="shared" si="111"/>
        <v>0</v>
      </c>
      <c r="R364" s="44">
        <f>SUM(P364:Q364)</f>
        <v>0</v>
      </c>
      <c r="S364" s="35">
        <f t="shared" si="110"/>
        <v>0</v>
      </c>
    </row>
    <row r="365" spans="3:19" ht="15.75" hidden="1" customHeight="1" outlineLevel="1" x14ac:dyDescent="0.25">
      <c r="C365" s="456"/>
      <c r="D365" s="456"/>
      <c r="E365" s="456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44">
        <f t="shared" si="111"/>
        <v>0</v>
      </c>
      <c r="Q365" s="44">
        <f t="shared" si="111"/>
        <v>0</v>
      </c>
      <c r="R365" s="44">
        <f t="shared" ref="R365:R374" si="119">SUM(P365:Q365)</f>
        <v>0</v>
      </c>
      <c r="S365" s="35">
        <f t="shared" si="110"/>
        <v>0</v>
      </c>
    </row>
    <row r="366" spans="3:19" ht="15.75" hidden="1" customHeight="1" outlineLevel="1" x14ac:dyDescent="0.25">
      <c r="C366" s="456"/>
      <c r="D366" s="456"/>
      <c r="E366" s="456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44">
        <f t="shared" si="111"/>
        <v>0</v>
      </c>
      <c r="Q366" s="44">
        <f t="shared" si="111"/>
        <v>0</v>
      </c>
      <c r="R366" s="44">
        <f t="shared" si="119"/>
        <v>0</v>
      </c>
      <c r="S366" s="35">
        <f t="shared" si="110"/>
        <v>0</v>
      </c>
    </row>
    <row r="367" spans="3:19" ht="15.75" hidden="1" customHeight="1" outlineLevel="1" x14ac:dyDescent="0.25">
      <c r="C367" s="456"/>
      <c r="D367" s="456"/>
      <c r="E367" s="456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44">
        <f t="shared" si="111"/>
        <v>0</v>
      </c>
      <c r="Q367" s="44">
        <f t="shared" si="111"/>
        <v>0</v>
      </c>
      <c r="R367" s="44">
        <f t="shared" si="119"/>
        <v>0</v>
      </c>
      <c r="S367" s="35">
        <f t="shared" si="110"/>
        <v>0</v>
      </c>
    </row>
    <row r="368" spans="3:19" ht="15.75" hidden="1" customHeight="1" outlineLevel="1" x14ac:dyDescent="0.25">
      <c r="C368" s="456"/>
      <c r="D368" s="456"/>
      <c r="E368" s="456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44">
        <f t="shared" si="111"/>
        <v>0</v>
      </c>
      <c r="Q368" s="44">
        <f t="shared" si="111"/>
        <v>0</v>
      </c>
      <c r="R368" s="44">
        <f t="shared" si="119"/>
        <v>0</v>
      </c>
      <c r="S368" s="35">
        <f t="shared" si="110"/>
        <v>0</v>
      </c>
    </row>
    <row r="369" spans="3:19" ht="15.75" hidden="1" customHeight="1" outlineLevel="1" x14ac:dyDescent="0.25">
      <c r="C369" s="456"/>
      <c r="D369" s="456"/>
      <c r="E369" s="456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44">
        <f t="shared" si="111"/>
        <v>0</v>
      </c>
      <c r="Q369" s="44">
        <f t="shared" si="111"/>
        <v>0</v>
      </c>
      <c r="R369" s="44">
        <f t="shared" si="119"/>
        <v>0</v>
      </c>
      <c r="S369" s="35">
        <f t="shared" si="110"/>
        <v>0</v>
      </c>
    </row>
    <row r="370" spans="3:19" ht="15.75" hidden="1" customHeight="1" outlineLevel="1" x14ac:dyDescent="0.25">
      <c r="C370" s="456"/>
      <c r="D370" s="456"/>
      <c r="E370" s="456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44">
        <f t="shared" si="111"/>
        <v>0</v>
      </c>
      <c r="Q370" s="44">
        <f t="shared" si="111"/>
        <v>0</v>
      </c>
      <c r="R370" s="44">
        <f t="shared" si="119"/>
        <v>0</v>
      </c>
      <c r="S370" s="35">
        <f t="shared" si="110"/>
        <v>0</v>
      </c>
    </row>
    <row r="371" spans="3:19" ht="15.75" hidden="1" customHeight="1" outlineLevel="1" x14ac:dyDescent="0.25">
      <c r="C371" s="456"/>
      <c r="D371" s="456"/>
      <c r="E371" s="456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44">
        <f t="shared" si="111"/>
        <v>0</v>
      </c>
      <c r="Q371" s="44">
        <f t="shared" si="111"/>
        <v>0</v>
      </c>
      <c r="R371" s="44">
        <f t="shared" si="119"/>
        <v>0</v>
      </c>
      <c r="S371" s="35">
        <f t="shared" si="110"/>
        <v>0</v>
      </c>
    </row>
    <row r="372" spans="3:19" ht="15.75" collapsed="1" x14ac:dyDescent="0.25">
      <c r="C372" s="430" t="s">
        <v>16</v>
      </c>
      <c r="D372" s="430"/>
      <c r="E372" s="430"/>
      <c r="F372" s="65">
        <f>SUM(F373:F379)</f>
        <v>0</v>
      </c>
      <c r="G372" s="65">
        <f t="shared" ref="G372:O372" si="120">SUM(G373:G379)</f>
        <v>0</v>
      </c>
      <c r="H372" s="65">
        <f t="shared" si="120"/>
        <v>0</v>
      </c>
      <c r="I372" s="65">
        <f t="shared" si="120"/>
        <v>0</v>
      </c>
      <c r="J372" s="65">
        <f t="shared" si="120"/>
        <v>0</v>
      </c>
      <c r="K372" s="65">
        <f t="shared" si="120"/>
        <v>0</v>
      </c>
      <c r="L372" s="65">
        <f t="shared" si="120"/>
        <v>0</v>
      </c>
      <c r="M372" s="65">
        <f t="shared" si="120"/>
        <v>0</v>
      </c>
      <c r="N372" s="65">
        <f t="shared" si="120"/>
        <v>0</v>
      </c>
      <c r="O372" s="65">
        <f t="shared" si="120"/>
        <v>0</v>
      </c>
      <c r="P372" s="44">
        <f t="shared" si="111"/>
        <v>0</v>
      </c>
      <c r="Q372" s="44">
        <f t="shared" si="111"/>
        <v>0</v>
      </c>
      <c r="R372" s="44">
        <f t="shared" si="119"/>
        <v>0</v>
      </c>
      <c r="S372" s="35">
        <f t="shared" si="110"/>
        <v>0</v>
      </c>
    </row>
    <row r="373" spans="3:19" ht="15.75" hidden="1" customHeight="1" outlineLevel="1" x14ac:dyDescent="0.25">
      <c r="C373" s="456"/>
      <c r="D373" s="456"/>
      <c r="E373" s="456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44">
        <f t="shared" si="111"/>
        <v>0</v>
      </c>
      <c r="Q373" s="44">
        <f t="shared" si="111"/>
        <v>0</v>
      </c>
      <c r="R373" s="44">
        <f t="shared" si="119"/>
        <v>0</v>
      </c>
      <c r="S373" s="35">
        <f t="shared" si="110"/>
        <v>0</v>
      </c>
    </row>
    <row r="374" spans="3:19" ht="15.75" hidden="1" customHeight="1" outlineLevel="1" x14ac:dyDescent="0.25">
      <c r="C374" s="456"/>
      <c r="D374" s="456"/>
      <c r="E374" s="456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44">
        <f t="shared" si="111"/>
        <v>0</v>
      </c>
      <c r="Q374" s="44">
        <f t="shared" si="111"/>
        <v>0</v>
      </c>
      <c r="R374" s="44">
        <f t="shared" si="119"/>
        <v>0</v>
      </c>
      <c r="S374" s="35">
        <f t="shared" si="110"/>
        <v>0</v>
      </c>
    </row>
    <row r="375" spans="3:19" ht="15.75" hidden="1" customHeight="1" outlineLevel="1" x14ac:dyDescent="0.25">
      <c r="C375" s="456"/>
      <c r="D375" s="456"/>
      <c r="E375" s="456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44">
        <f t="shared" si="111"/>
        <v>0</v>
      </c>
      <c r="Q375" s="44">
        <f t="shared" si="111"/>
        <v>0</v>
      </c>
      <c r="R375" s="44">
        <f>SUM(P375:Q375)</f>
        <v>0</v>
      </c>
      <c r="S375" s="35">
        <f t="shared" si="110"/>
        <v>0</v>
      </c>
    </row>
    <row r="376" spans="3:19" ht="15.75" hidden="1" customHeight="1" outlineLevel="1" x14ac:dyDescent="0.25">
      <c r="C376" s="456"/>
      <c r="D376" s="456"/>
      <c r="E376" s="456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44">
        <f t="shared" si="111"/>
        <v>0</v>
      </c>
      <c r="Q376" s="44">
        <f t="shared" si="111"/>
        <v>0</v>
      </c>
      <c r="R376" s="44">
        <f t="shared" ref="R376:R377" si="121">SUM(P376:Q376)</f>
        <v>0</v>
      </c>
      <c r="S376" s="35">
        <f t="shared" si="110"/>
        <v>0</v>
      </c>
    </row>
    <row r="377" spans="3:19" ht="15.75" hidden="1" customHeight="1" outlineLevel="1" x14ac:dyDescent="0.25">
      <c r="C377" s="456"/>
      <c r="D377" s="456"/>
      <c r="E377" s="456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44">
        <f t="shared" si="111"/>
        <v>0</v>
      </c>
      <c r="Q377" s="44">
        <f t="shared" si="111"/>
        <v>0</v>
      </c>
      <c r="R377" s="44">
        <f t="shared" si="121"/>
        <v>0</v>
      </c>
      <c r="S377" s="35">
        <f t="shared" si="110"/>
        <v>0</v>
      </c>
    </row>
    <row r="378" spans="3:19" ht="15.75" hidden="1" customHeight="1" outlineLevel="1" x14ac:dyDescent="0.25">
      <c r="C378" s="456"/>
      <c r="D378" s="456"/>
      <c r="E378" s="456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44">
        <f t="shared" si="111"/>
        <v>0</v>
      </c>
      <c r="Q378" s="44">
        <f t="shared" si="111"/>
        <v>0</v>
      </c>
      <c r="R378" s="44">
        <f>SUM(P378:Q378)</f>
        <v>0</v>
      </c>
      <c r="S378" s="35">
        <f t="shared" si="110"/>
        <v>0</v>
      </c>
    </row>
    <row r="379" spans="3:19" ht="15.75" hidden="1" customHeight="1" outlineLevel="1" x14ac:dyDescent="0.25">
      <c r="C379" s="456"/>
      <c r="D379" s="456"/>
      <c r="E379" s="456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44">
        <f t="shared" si="111"/>
        <v>0</v>
      </c>
      <c r="Q379" s="44">
        <f t="shared" si="111"/>
        <v>0</v>
      </c>
      <c r="R379" s="44">
        <f t="shared" ref="R379:R388" si="122">SUM(P379:Q379)</f>
        <v>0</v>
      </c>
      <c r="S379" s="35">
        <f t="shared" si="110"/>
        <v>0</v>
      </c>
    </row>
    <row r="380" spans="3:19" ht="15.75" collapsed="1" x14ac:dyDescent="0.25">
      <c r="C380" s="430" t="s">
        <v>20</v>
      </c>
      <c r="D380" s="430"/>
      <c r="E380" s="430"/>
      <c r="F380" s="65">
        <f>SUM(F381:F387)</f>
        <v>0</v>
      </c>
      <c r="G380" s="65">
        <f t="shared" ref="G380:O380" si="123">SUM(G381:G387)</f>
        <v>0</v>
      </c>
      <c r="H380" s="65">
        <f t="shared" si="123"/>
        <v>0</v>
      </c>
      <c r="I380" s="65">
        <f t="shared" si="123"/>
        <v>0</v>
      </c>
      <c r="J380" s="65">
        <f t="shared" si="123"/>
        <v>0</v>
      </c>
      <c r="K380" s="65">
        <f t="shared" si="123"/>
        <v>0</v>
      </c>
      <c r="L380" s="65">
        <f t="shared" si="123"/>
        <v>0</v>
      </c>
      <c r="M380" s="65">
        <f t="shared" si="123"/>
        <v>0</v>
      </c>
      <c r="N380" s="65">
        <f t="shared" si="123"/>
        <v>0</v>
      </c>
      <c r="O380" s="65">
        <f t="shared" si="123"/>
        <v>0</v>
      </c>
      <c r="P380" s="44">
        <f t="shared" si="111"/>
        <v>0</v>
      </c>
      <c r="Q380" s="44">
        <f t="shared" si="111"/>
        <v>0</v>
      </c>
      <c r="R380" s="44">
        <f t="shared" si="122"/>
        <v>0</v>
      </c>
      <c r="S380" s="35">
        <f t="shared" si="110"/>
        <v>0</v>
      </c>
    </row>
    <row r="381" spans="3:19" ht="15.75" hidden="1" customHeight="1" outlineLevel="1" x14ac:dyDescent="0.25">
      <c r="C381" s="456"/>
      <c r="D381" s="456"/>
      <c r="E381" s="456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44">
        <f t="shared" si="111"/>
        <v>0</v>
      </c>
      <c r="Q381" s="44">
        <f t="shared" si="111"/>
        <v>0</v>
      </c>
      <c r="R381" s="44">
        <f t="shared" si="122"/>
        <v>0</v>
      </c>
      <c r="S381" s="35">
        <f t="shared" si="110"/>
        <v>0</v>
      </c>
    </row>
    <row r="382" spans="3:19" ht="15.75" hidden="1" customHeight="1" outlineLevel="1" x14ac:dyDescent="0.25">
      <c r="C382" s="456"/>
      <c r="D382" s="456"/>
      <c r="E382" s="456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44">
        <f t="shared" si="111"/>
        <v>0</v>
      </c>
      <c r="Q382" s="44">
        <f t="shared" si="111"/>
        <v>0</v>
      </c>
      <c r="R382" s="44">
        <f t="shared" si="122"/>
        <v>0</v>
      </c>
      <c r="S382" s="35">
        <f t="shared" si="110"/>
        <v>0</v>
      </c>
    </row>
    <row r="383" spans="3:19" ht="15.75" hidden="1" customHeight="1" outlineLevel="1" x14ac:dyDescent="0.25">
      <c r="C383" s="456"/>
      <c r="D383" s="456"/>
      <c r="E383" s="456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44">
        <f t="shared" si="111"/>
        <v>0</v>
      </c>
      <c r="Q383" s="44">
        <f t="shared" si="111"/>
        <v>0</v>
      </c>
      <c r="R383" s="44">
        <f t="shared" si="122"/>
        <v>0</v>
      </c>
      <c r="S383" s="35">
        <f t="shared" si="110"/>
        <v>0</v>
      </c>
    </row>
    <row r="384" spans="3:19" ht="15.75" hidden="1" customHeight="1" outlineLevel="1" x14ac:dyDescent="0.25">
      <c r="C384" s="456"/>
      <c r="D384" s="456"/>
      <c r="E384" s="456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44">
        <f t="shared" si="111"/>
        <v>0</v>
      </c>
      <c r="Q384" s="44">
        <f t="shared" si="111"/>
        <v>0</v>
      </c>
      <c r="R384" s="44">
        <f t="shared" si="122"/>
        <v>0</v>
      </c>
      <c r="S384" s="35">
        <f t="shared" si="110"/>
        <v>0</v>
      </c>
    </row>
    <row r="385" spans="3:19" ht="15.75" hidden="1" customHeight="1" outlineLevel="1" x14ac:dyDescent="0.25">
      <c r="C385" s="456"/>
      <c r="D385" s="456"/>
      <c r="E385" s="456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44">
        <f t="shared" si="111"/>
        <v>0</v>
      </c>
      <c r="Q385" s="44">
        <f t="shared" si="111"/>
        <v>0</v>
      </c>
      <c r="R385" s="44">
        <f t="shared" si="122"/>
        <v>0</v>
      </c>
      <c r="S385" s="35">
        <f t="shared" si="110"/>
        <v>0</v>
      </c>
    </row>
    <row r="386" spans="3:19" ht="15.75" hidden="1" customHeight="1" outlineLevel="1" x14ac:dyDescent="0.25">
      <c r="C386" s="456"/>
      <c r="D386" s="456"/>
      <c r="E386" s="456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44">
        <f t="shared" si="111"/>
        <v>0</v>
      </c>
      <c r="Q386" s="44">
        <f t="shared" si="111"/>
        <v>0</v>
      </c>
      <c r="R386" s="44">
        <f t="shared" si="122"/>
        <v>0</v>
      </c>
      <c r="S386" s="35">
        <f t="shared" si="110"/>
        <v>0</v>
      </c>
    </row>
    <row r="387" spans="3:19" ht="15.75" hidden="1" customHeight="1" outlineLevel="1" x14ac:dyDescent="0.25">
      <c r="C387" s="456"/>
      <c r="D387" s="456"/>
      <c r="E387" s="456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44">
        <f t="shared" si="111"/>
        <v>0</v>
      </c>
      <c r="Q387" s="44">
        <f t="shared" si="111"/>
        <v>0</v>
      </c>
      <c r="R387" s="44">
        <f t="shared" si="122"/>
        <v>0</v>
      </c>
      <c r="S387" s="35">
        <f t="shared" si="110"/>
        <v>0</v>
      </c>
    </row>
    <row r="388" spans="3:19" ht="15.75" collapsed="1" x14ac:dyDescent="0.25">
      <c r="C388" s="430" t="s">
        <v>25</v>
      </c>
      <c r="D388" s="430"/>
      <c r="E388" s="430"/>
      <c r="F388" s="65">
        <f>SUM(F389:F395)</f>
        <v>0</v>
      </c>
      <c r="G388" s="65">
        <f t="shared" ref="G388:O388" si="124">SUM(G389:G395)</f>
        <v>0</v>
      </c>
      <c r="H388" s="65">
        <f t="shared" si="124"/>
        <v>2</v>
      </c>
      <c r="I388" s="65">
        <f t="shared" si="124"/>
        <v>2</v>
      </c>
      <c r="J388" s="65">
        <f t="shared" si="124"/>
        <v>1</v>
      </c>
      <c r="K388" s="65">
        <f t="shared" si="124"/>
        <v>2</v>
      </c>
      <c r="L388" s="65">
        <f t="shared" si="124"/>
        <v>5</v>
      </c>
      <c r="M388" s="65">
        <f t="shared" si="124"/>
        <v>2</v>
      </c>
      <c r="N388" s="65">
        <f t="shared" si="124"/>
        <v>0</v>
      </c>
      <c r="O388" s="65">
        <f t="shared" si="124"/>
        <v>0</v>
      </c>
      <c r="P388" s="44">
        <f t="shared" si="111"/>
        <v>8</v>
      </c>
      <c r="Q388" s="44">
        <f t="shared" si="111"/>
        <v>6</v>
      </c>
      <c r="R388" s="44">
        <f t="shared" si="122"/>
        <v>14</v>
      </c>
      <c r="S388" s="35">
        <f t="shared" si="110"/>
        <v>7.5268817204301079</v>
      </c>
    </row>
    <row r="389" spans="3:19" ht="15.75" hidden="1" customHeight="1" outlineLevel="1" x14ac:dyDescent="0.25">
      <c r="C389" s="423" t="s">
        <v>217</v>
      </c>
      <c r="D389" s="423"/>
      <c r="E389" s="423"/>
      <c r="F389" s="47">
        <v>0</v>
      </c>
      <c r="G389" s="47">
        <v>0</v>
      </c>
      <c r="H389" s="47">
        <v>2</v>
      </c>
      <c r="I389" s="47">
        <v>2</v>
      </c>
      <c r="J389" s="47">
        <v>1</v>
      </c>
      <c r="K389" s="47">
        <v>2</v>
      </c>
      <c r="L389" s="47">
        <v>4</v>
      </c>
      <c r="M389" s="47">
        <v>0</v>
      </c>
      <c r="N389" s="47">
        <v>0</v>
      </c>
      <c r="O389" s="47">
        <v>0</v>
      </c>
      <c r="P389" s="44">
        <f t="shared" si="111"/>
        <v>7</v>
      </c>
      <c r="Q389" s="44">
        <f t="shared" si="111"/>
        <v>4</v>
      </c>
      <c r="R389" s="44">
        <f>SUM(P389:Q389)</f>
        <v>11</v>
      </c>
      <c r="S389" s="35">
        <f t="shared" si="110"/>
        <v>5.913978494623656</v>
      </c>
    </row>
    <row r="390" spans="3:19" ht="15.75" hidden="1" customHeight="1" outlineLevel="1" x14ac:dyDescent="0.25">
      <c r="C390" s="423" t="s">
        <v>216</v>
      </c>
      <c r="D390" s="423"/>
      <c r="E390" s="423"/>
      <c r="F390" s="47">
        <v>0</v>
      </c>
      <c r="G390" s="47">
        <v>0</v>
      </c>
      <c r="H390" s="47">
        <v>0</v>
      </c>
      <c r="I390" s="47">
        <v>0</v>
      </c>
      <c r="J390" s="47">
        <v>0</v>
      </c>
      <c r="K390" s="47">
        <v>0</v>
      </c>
      <c r="L390" s="47">
        <v>0</v>
      </c>
      <c r="M390" s="47">
        <v>2</v>
      </c>
      <c r="N390" s="47">
        <v>0</v>
      </c>
      <c r="O390" s="47">
        <v>0</v>
      </c>
      <c r="P390" s="44">
        <f t="shared" si="111"/>
        <v>0</v>
      </c>
      <c r="Q390" s="44">
        <f t="shared" si="111"/>
        <v>2</v>
      </c>
      <c r="R390" s="44">
        <f t="shared" ref="R390:R395" si="125">SUM(P390:Q390)</f>
        <v>2</v>
      </c>
      <c r="S390" s="35">
        <f t="shared" si="110"/>
        <v>1.0752688172043012</v>
      </c>
    </row>
    <row r="391" spans="3:19" ht="15.75" hidden="1" customHeight="1" outlineLevel="1" x14ac:dyDescent="0.25">
      <c r="C391" s="423" t="s">
        <v>106</v>
      </c>
      <c r="D391" s="423"/>
      <c r="E391" s="423"/>
      <c r="F391" s="47">
        <v>0</v>
      </c>
      <c r="G391" s="47">
        <v>0</v>
      </c>
      <c r="H391" s="47">
        <v>0</v>
      </c>
      <c r="I391" s="47">
        <v>0</v>
      </c>
      <c r="J391" s="47">
        <v>0</v>
      </c>
      <c r="K391" s="47">
        <v>0</v>
      </c>
      <c r="L391" s="47">
        <v>1</v>
      </c>
      <c r="M391" s="47">
        <v>0</v>
      </c>
      <c r="N391" s="47">
        <v>0</v>
      </c>
      <c r="O391" s="47">
        <v>0</v>
      </c>
      <c r="P391" s="44">
        <f t="shared" si="111"/>
        <v>1</v>
      </c>
      <c r="Q391" s="44">
        <f t="shared" si="111"/>
        <v>0</v>
      </c>
      <c r="R391" s="44">
        <f t="shared" si="125"/>
        <v>1</v>
      </c>
      <c r="S391" s="35">
        <f t="shared" si="110"/>
        <v>0.53763440860215062</v>
      </c>
    </row>
    <row r="392" spans="3:19" ht="15.75" hidden="1" customHeight="1" outlineLevel="1" x14ac:dyDescent="0.25">
      <c r="C392" s="456"/>
      <c r="D392" s="456"/>
      <c r="E392" s="456"/>
      <c r="F392" s="47"/>
      <c r="G392" s="47"/>
      <c r="H392" s="47"/>
      <c r="I392" s="47"/>
      <c r="J392" s="47"/>
      <c r="K392" s="47"/>
      <c r="L392" s="47"/>
      <c r="M392" s="47"/>
      <c r="N392" s="47"/>
      <c r="O392" s="47"/>
      <c r="P392" s="44">
        <f t="shared" si="111"/>
        <v>0</v>
      </c>
      <c r="Q392" s="44">
        <f t="shared" si="111"/>
        <v>0</v>
      </c>
      <c r="R392" s="44">
        <f t="shared" si="125"/>
        <v>0</v>
      </c>
      <c r="S392" s="35">
        <f t="shared" si="110"/>
        <v>0</v>
      </c>
    </row>
    <row r="393" spans="3:19" ht="15.75" hidden="1" customHeight="1" outlineLevel="1" x14ac:dyDescent="0.25">
      <c r="C393" s="456"/>
      <c r="D393" s="456"/>
      <c r="E393" s="456"/>
      <c r="F393" s="47"/>
      <c r="G393" s="47"/>
      <c r="H393" s="47"/>
      <c r="I393" s="47"/>
      <c r="J393" s="47"/>
      <c r="K393" s="47"/>
      <c r="L393" s="47"/>
      <c r="M393" s="47"/>
      <c r="N393" s="47"/>
      <c r="O393" s="47"/>
      <c r="P393" s="44">
        <f t="shared" si="111"/>
        <v>0</v>
      </c>
      <c r="Q393" s="44">
        <f t="shared" si="111"/>
        <v>0</v>
      </c>
      <c r="R393" s="44">
        <f t="shared" si="125"/>
        <v>0</v>
      </c>
      <c r="S393" s="35">
        <f t="shared" si="110"/>
        <v>0</v>
      </c>
    </row>
    <row r="394" spans="3:19" ht="15.75" hidden="1" customHeight="1" outlineLevel="1" x14ac:dyDescent="0.25">
      <c r="C394" s="456"/>
      <c r="D394" s="456"/>
      <c r="E394" s="456"/>
      <c r="F394" s="47"/>
      <c r="G394" s="47"/>
      <c r="H394" s="47"/>
      <c r="I394" s="47"/>
      <c r="J394" s="47"/>
      <c r="K394" s="47"/>
      <c r="L394" s="47"/>
      <c r="M394" s="47"/>
      <c r="N394" s="47"/>
      <c r="O394" s="47"/>
      <c r="P394" s="44">
        <f t="shared" si="111"/>
        <v>0</v>
      </c>
      <c r="Q394" s="44">
        <f t="shared" si="111"/>
        <v>0</v>
      </c>
      <c r="R394" s="44">
        <f t="shared" si="125"/>
        <v>0</v>
      </c>
      <c r="S394" s="35">
        <f t="shared" ref="S394:S420" si="126">R394/$R$428*100</f>
        <v>0</v>
      </c>
    </row>
    <row r="395" spans="3:19" ht="15.75" hidden="1" customHeight="1" outlineLevel="1" x14ac:dyDescent="0.25">
      <c r="C395" s="456"/>
      <c r="D395" s="456"/>
      <c r="E395" s="456"/>
      <c r="F395" s="47"/>
      <c r="G395" s="47"/>
      <c r="H395" s="47"/>
      <c r="I395" s="47"/>
      <c r="J395" s="47"/>
      <c r="K395" s="47"/>
      <c r="L395" s="47"/>
      <c r="M395" s="47"/>
      <c r="N395" s="47"/>
      <c r="O395" s="47"/>
      <c r="P395" s="44">
        <f t="shared" si="111"/>
        <v>0</v>
      </c>
      <c r="Q395" s="44">
        <f t="shared" si="111"/>
        <v>0</v>
      </c>
      <c r="R395" s="44">
        <f t="shared" si="125"/>
        <v>0</v>
      </c>
      <c r="S395" s="35">
        <f t="shared" si="126"/>
        <v>0</v>
      </c>
    </row>
    <row r="396" spans="3:19" ht="15.75" collapsed="1" x14ac:dyDescent="0.25">
      <c r="C396" s="430" t="s">
        <v>22</v>
      </c>
      <c r="D396" s="430"/>
      <c r="E396" s="430"/>
      <c r="F396" s="65">
        <f>SUM(F397:F403)</f>
        <v>0</v>
      </c>
      <c r="G396" s="65">
        <f t="shared" ref="G396:O396" si="127">SUM(G397:G403)</f>
        <v>0</v>
      </c>
      <c r="H396" s="65">
        <f t="shared" si="127"/>
        <v>0</v>
      </c>
      <c r="I396" s="65">
        <f t="shared" si="127"/>
        <v>0</v>
      </c>
      <c r="J396" s="65">
        <f t="shared" si="127"/>
        <v>0</v>
      </c>
      <c r="K396" s="65">
        <f t="shared" si="127"/>
        <v>0</v>
      </c>
      <c r="L396" s="65">
        <f t="shared" si="127"/>
        <v>2</v>
      </c>
      <c r="M396" s="65">
        <f t="shared" si="127"/>
        <v>0</v>
      </c>
      <c r="N396" s="65">
        <f t="shared" si="127"/>
        <v>0</v>
      </c>
      <c r="O396" s="65">
        <f t="shared" si="127"/>
        <v>0</v>
      </c>
      <c r="P396" s="44">
        <f t="shared" si="111"/>
        <v>2</v>
      </c>
      <c r="Q396" s="44">
        <f t="shared" si="111"/>
        <v>0</v>
      </c>
      <c r="R396" s="44">
        <f>SUM(P396:Q396)</f>
        <v>2</v>
      </c>
      <c r="S396" s="35">
        <f t="shared" si="126"/>
        <v>1.0752688172043012</v>
      </c>
    </row>
    <row r="397" spans="3:19" ht="15.75" hidden="1" customHeight="1" outlineLevel="1" x14ac:dyDescent="0.25">
      <c r="C397" s="458" t="s">
        <v>106</v>
      </c>
      <c r="D397" s="458"/>
      <c r="E397" s="458"/>
      <c r="F397" s="8">
        <v>0</v>
      </c>
      <c r="G397" s="8">
        <v>0</v>
      </c>
      <c r="H397" s="8">
        <v>0</v>
      </c>
      <c r="I397" s="8">
        <v>0</v>
      </c>
      <c r="J397" s="8">
        <v>0</v>
      </c>
      <c r="K397" s="8">
        <v>0</v>
      </c>
      <c r="L397" s="8">
        <v>2</v>
      </c>
      <c r="M397" s="8">
        <v>0</v>
      </c>
      <c r="N397" s="8">
        <v>0</v>
      </c>
      <c r="O397" s="8">
        <v>0</v>
      </c>
      <c r="P397" s="44">
        <f t="shared" ref="P397:Q420" si="128">SUM(N397,L397,J397,H397,F397)</f>
        <v>2</v>
      </c>
      <c r="Q397" s="44">
        <f t="shared" si="128"/>
        <v>0</v>
      </c>
      <c r="R397" s="44">
        <f t="shared" ref="R397:R406" si="129">SUM(P397:Q397)</f>
        <v>2</v>
      </c>
      <c r="S397" s="35">
        <f t="shared" si="126"/>
        <v>1.0752688172043012</v>
      </c>
    </row>
    <row r="398" spans="3:19" ht="15.75" hidden="1" customHeight="1" outlineLevel="1" x14ac:dyDescent="0.25">
      <c r="C398" s="456"/>
      <c r="D398" s="456"/>
      <c r="E398" s="456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44">
        <f t="shared" si="128"/>
        <v>0</v>
      </c>
      <c r="Q398" s="44">
        <f t="shared" si="128"/>
        <v>0</v>
      </c>
      <c r="R398" s="44">
        <f t="shared" si="129"/>
        <v>0</v>
      </c>
      <c r="S398" s="35">
        <f t="shared" si="126"/>
        <v>0</v>
      </c>
    </row>
    <row r="399" spans="3:19" ht="15.75" hidden="1" customHeight="1" outlineLevel="1" x14ac:dyDescent="0.25">
      <c r="C399" s="456"/>
      <c r="D399" s="456"/>
      <c r="E399" s="456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44">
        <f t="shared" si="128"/>
        <v>0</v>
      </c>
      <c r="Q399" s="44">
        <f t="shared" si="128"/>
        <v>0</v>
      </c>
      <c r="R399" s="44">
        <f t="shared" si="129"/>
        <v>0</v>
      </c>
      <c r="S399" s="35">
        <f t="shared" si="126"/>
        <v>0</v>
      </c>
    </row>
    <row r="400" spans="3:19" ht="15.75" hidden="1" customHeight="1" outlineLevel="1" x14ac:dyDescent="0.25">
      <c r="C400" s="456"/>
      <c r="D400" s="456"/>
      <c r="E400" s="456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44">
        <f t="shared" si="128"/>
        <v>0</v>
      </c>
      <c r="Q400" s="44">
        <f t="shared" si="128"/>
        <v>0</v>
      </c>
      <c r="R400" s="44">
        <f t="shared" si="129"/>
        <v>0</v>
      </c>
      <c r="S400" s="35">
        <f t="shared" si="126"/>
        <v>0</v>
      </c>
    </row>
    <row r="401" spans="3:19" ht="15.75" hidden="1" customHeight="1" outlineLevel="1" x14ac:dyDescent="0.25">
      <c r="C401" s="456"/>
      <c r="D401" s="456"/>
      <c r="E401" s="456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44">
        <f t="shared" si="128"/>
        <v>0</v>
      </c>
      <c r="Q401" s="44">
        <f t="shared" si="128"/>
        <v>0</v>
      </c>
      <c r="R401" s="44">
        <f t="shared" si="129"/>
        <v>0</v>
      </c>
      <c r="S401" s="35">
        <f t="shared" si="126"/>
        <v>0</v>
      </c>
    </row>
    <row r="402" spans="3:19" ht="15.75" hidden="1" customHeight="1" outlineLevel="1" x14ac:dyDescent="0.25">
      <c r="C402" s="456"/>
      <c r="D402" s="456"/>
      <c r="E402" s="456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44">
        <f t="shared" si="128"/>
        <v>0</v>
      </c>
      <c r="Q402" s="44">
        <f t="shared" si="128"/>
        <v>0</v>
      </c>
      <c r="R402" s="44">
        <f t="shared" si="129"/>
        <v>0</v>
      </c>
      <c r="S402" s="35">
        <f t="shared" si="126"/>
        <v>0</v>
      </c>
    </row>
    <row r="403" spans="3:19" ht="15.75" hidden="1" customHeight="1" outlineLevel="1" x14ac:dyDescent="0.25">
      <c r="C403" s="456"/>
      <c r="D403" s="456"/>
      <c r="E403" s="456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44">
        <f t="shared" si="128"/>
        <v>0</v>
      </c>
      <c r="Q403" s="44">
        <f t="shared" si="128"/>
        <v>0</v>
      </c>
      <c r="R403" s="44">
        <f t="shared" si="129"/>
        <v>0</v>
      </c>
      <c r="S403" s="35">
        <f t="shared" si="126"/>
        <v>0</v>
      </c>
    </row>
    <row r="404" spans="3:19" ht="15.75" collapsed="1" x14ac:dyDescent="0.25">
      <c r="C404" s="430" t="s">
        <v>13</v>
      </c>
      <c r="D404" s="430"/>
      <c r="E404" s="430"/>
      <c r="F404" s="65">
        <f>SUM(F405:F411)</f>
        <v>0</v>
      </c>
      <c r="G404" s="65">
        <f t="shared" ref="G404:O404" si="130">SUM(G405:G411)</f>
        <v>0</v>
      </c>
      <c r="H404" s="65">
        <f t="shared" si="130"/>
        <v>0</v>
      </c>
      <c r="I404" s="65">
        <f t="shared" si="130"/>
        <v>0</v>
      </c>
      <c r="J404" s="65">
        <f t="shared" si="130"/>
        <v>0</v>
      </c>
      <c r="K404" s="65">
        <f t="shared" si="130"/>
        <v>0</v>
      </c>
      <c r="L404" s="65">
        <f t="shared" si="130"/>
        <v>0</v>
      </c>
      <c r="M404" s="65">
        <f t="shared" si="130"/>
        <v>0</v>
      </c>
      <c r="N404" s="65">
        <f t="shared" si="130"/>
        <v>0</v>
      </c>
      <c r="O404" s="65">
        <f t="shared" si="130"/>
        <v>0</v>
      </c>
      <c r="P404" s="44">
        <f t="shared" si="128"/>
        <v>0</v>
      </c>
      <c r="Q404" s="44">
        <f t="shared" si="128"/>
        <v>0</v>
      </c>
      <c r="R404" s="44">
        <f t="shared" si="129"/>
        <v>0</v>
      </c>
      <c r="S404" s="35">
        <f t="shared" si="126"/>
        <v>0</v>
      </c>
    </row>
    <row r="405" spans="3:19" ht="15.75" hidden="1" customHeight="1" outlineLevel="1" x14ac:dyDescent="0.25">
      <c r="C405" s="456"/>
      <c r="D405" s="456"/>
      <c r="E405" s="456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44">
        <f t="shared" si="128"/>
        <v>0</v>
      </c>
      <c r="Q405" s="44">
        <f t="shared" si="128"/>
        <v>0</v>
      </c>
      <c r="R405" s="44">
        <f t="shared" si="129"/>
        <v>0</v>
      </c>
      <c r="S405" s="35">
        <f t="shared" si="126"/>
        <v>0</v>
      </c>
    </row>
    <row r="406" spans="3:19" ht="15.75" hidden="1" customHeight="1" outlineLevel="1" x14ac:dyDescent="0.25">
      <c r="C406" s="456"/>
      <c r="D406" s="456"/>
      <c r="E406" s="456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44">
        <f t="shared" si="128"/>
        <v>0</v>
      </c>
      <c r="Q406" s="44">
        <f t="shared" si="128"/>
        <v>0</v>
      </c>
      <c r="R406" s="44">
        <f t="shared" si="129"/>
        <v>0</v>
      </c>
      <c r="S406" s="35">
        <f t="shared" si="126"/>
        <v>0</v>
      </c>
    </row>
    <row r="407" spans="3:19" ht="15.75" hidden="1" customHeight="1" outlineLevel="1" x14ac:dyDescent="0.25">
      <c r="C407" s="456"/>
      <c r="D407" s="456"/>
      <c r="E407" s="456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44">
        <f t="shared" si="128"/>
        <v>0</v>
      </c>
      <c r="Q407" s="44">
        <f t="shared" si="128"/>
        <v>0</v>
      </c>
      <c r="R407" s="44">
        <f>SUM(P407:Q407)</f>
        <v>0</v>
      </c>
      <c r="S407" s="35">
        <f t="shared" si="126"/>
        <v>0</v>
      </c>
    </row>
    <row r="408" spans="3:19" ht="15.75" hidden="1" customHeight="1" outlineLevel="1" x14ac:dyDescent="0.25">
      <c r="C408" s="456"/>
      <c r="D408" s="456"/>
      <c r="E408" s="456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44">
        <f t="shared" si="128"/>
        <v>0</v>
      </c>
      <c r="Q408" s="44">
        <f t="shared" si="128"/>
        <v>0</v>
      </c>
      <c r="R408" s="44">
        <f t="shared" ref="R408:R409" si="131">SUM(P408:Q408)</f>
        <v>0</v>
      </c>
      <c r="S408" s="35">
        <f t="shared" si="126"/>
        <v>0</v>
      </c>
    </row>
    <row r="409" spans="3:19" ht="15.75" hidden="1" customHeight="1" outlineLevel="1" x14ac:dyDescent="0.25">
      <c r="C409" s="456"/>
      <c r="D409" s="456"/>
      <c r="E409" s="456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44">
        <f t="shared" si="128"/>
        <v>0</v>
      </c>
      <c r="Q409" s="44">
        <f t="shared" si="128"/>
        <v>0</v>
      </c>
      <c r="R409" s="44">
        <f t="shared" si="131"/>
        <v>0</v>
      </c>
      <c r="S409" s="35">
        <f t="shared" si="126"/>
        <v>0</v>
      </c>
    </row>
    <row r="410" spans="3:19" ht="15.75" hidden="1" customHeight="1" outlineLevel="1" x14ac:dyDescent="0.25">
      <c r="C410" s="456"/>
      <c r="D410" s="456"/>
      <c r="E410" s="456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44">
        <f t="shared" si="128"/>
        <v>0</v>
      </c>
      <c r="Q410" s="44">
        <f t="shared" si="128"/>
        <v>0</v>
      </c>
      <c r="R410" s="44">
        <f>SUM(P410:Q410)</f>
        <v>0</v>
      </c>
      <c r="S410" s="35">
        <f t="shared" si="126"/>
        <v>0</v>
      </c>
    </row>
    <row r="411" spans="3:19" ht="15.75" hidden="1" customHeight="1" outlineLevel="1" x14ac:dyDescent="0.25">
      <c r="C411" s="456"/>
      <c r="D411" s="456"/>
      <c r="E411" s="456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44">
        <f t="shared" si="128"/>
        <v>0</v>
      </c>
      <c r="Q411" s="44">
        <f t="shared" si="128"/>
        <v>0</v>
      </c>
      <c r="R411" s="44">
        <f t="shared" ref="R411:R420" si="132">SUM(P411:Q411)</f>
        <v>0</v>
      </c>
      <c r="S411" s="35">
        <f t="shared" si="126"/>
        <v>0</v>
      </c>
    </row>
    <row r="412" spans="3:19" ht="15.75" collapsed="1" x14ac:dyDescent="0.25">
      <c r="C412" s="430" t="s">
        <v>12</v>
      </c>
      <c r="D412" s="430"/>
      <c r="E412" s="430"/>
      <c r="F412" s="65">
        <f>SUM(F413:F419)</f>
        <v>0</v>
      </c>
      <c r="G412" s="65">
        <f t="shared" ref="G412:O412" si="133">SUM(G413:G419)</f>
        <v>0</v>
      </c>
      <c r="H412" s="65">
        <f t="shared" si="133"/>
        <v>0</v>
      </c>
      <c r="I412" s="65">
        <f t="shared" si="133"/>
        <v>0</v>
      </c>
      <c r="J412" s="65">
        <f t="shared" si="133"/>
        <v>0</v>
      </c>
      <c r="K412" s="65">
        <f t="shared" si="133"/>
        <v>0</v>
      </c>
      <c r="L412" s="65">
        <f t="shared" si="133"/>
        <v>0</v>
      </c>
      <c r="M412" s="65">
        <f t="shared" si="133"/>
        <v>0</v>
      </c>
      <c r="N412" s="65">
        <f t="shared" si="133"/>
        <v>0</v>
      </c>
      <c r="O412" s="65">
        <f t="shared" si="133"/>
        <v>0</v>
      </c>
      <c r="P412" s="44">
        <f t="shared" si="128"/>
        <v>0</v>
      </c>
      <c r="Q412" s="44">
        <f t="shared" si="128"/>
        <v>0</v>
      </c>
      <c r="R412" s="44">
        <f t="shared" si="132"/>
        <v>0</v>
      </c>
      <c r="S412" s="35">
        <f t="shared" si="126"/>
        <v>0</v>
      </c>
    </row>
    <row r="413" spans="3:19" ht="15.75" hidden="1" customHeight="1" outlineLevel="1" x14ac:dyDescent="0.25">
      <c r="C413" s="456"/>
      <c r="D413" s="456"/>
      <c r="E413" s="456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44">
        <f t="shared" si="128"/>
        <v>0</v>
      </c>
      <c r="Q413" s="44">
        <f t="shared" si="128"/>
        <v>0</v>
      </c>
      <c r="R413" s="44">
        <f t="shared" si="132"/>
        <v>0</v>
      </c>
      <c r="S413" s="35">
        <f t="shared" si="126"/>
        <v>0</v>
      </c>
    </row>
    <row r="414" spans="3:19" ht="15.75" hidden="1" customHeight="1" outlineLevel="1" x14ac:dyDescent="0.25">
      <c r="C414" s="456"/>
      <c r="D414" s="456"/>
      <c r="E414" s="456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44">
        <f t="shared" si="128"/>
        <v>0</v>
      </c>
      <c r="Q414" s="44">
        <f t="shared" si="128"/>
        <v>0</v>
      </c>
      <c r="R414" s="44">
        <f t="shared" si="132"/>
        <v>0</v>
      </c>
      <c r="S414" s="35">
        <f t="shared" si="126"/>
        <v>0</v>
      </c>
    </row>
    <row r="415" spans="3:19" ht="15.75" hidden="1" customHeight="1" outlineLevel="1" x14ac:dyDescent="0.25">
      <c r="C415" s="456"/>
      <c r="D415" s="456"/>
      <c r="E415" s="456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44">
        <f t="shared" si="128"/>
        <v>0</v>
      </c>
      <c r="Q415" s="44">
        <f t="shared" si="128"/>
        <v>0</v>
      </c>
      <c r="R415" s="44">
        <f t="shared" si="132"/>
        <v>0</v>
      </c>
      <c r="S415" s="35">
        <f t="shared" si="126"/>
        <v>0</v>
      </c>
    </row>
    <row r="416" spans="3:19" ht="15.75" hidden="1" customHeight="1" outlineLevel="1" x14ac:dyDescent="0.25">
      <c r="C416" s="456"/>
      <c r="D416" s="456"/>
      <c r="E416" s="456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44">
        <f t="shared" si="128"/>
        <v>0</v>
      </c>
      <c r="Q416" s="44">
        <f t="shared" si="128"/>
        <v>0</v>
      </c>
      <c r="R416" s="44">
        <f t="shared" si="132"/>
        <v>0</v>
      </c>
      <c r="S416" s="35">
        <f t="shared" si="126"/>
        <v>0</v>
      </c>
    </row>
    <row r="417" spans="1:19" ht="15.75" hidden="1" customHeight="1" outlineLevel="1" x14ac:dyDescent="0.25">
      <c r="C417" s="456"/>
      <c r="D417" s="456"/>
      <c r="E417" s="456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44">
        <f t="shared" si="128"/>
        <v>0</v>
      </c>
      <c r="Q417" s="44">
        <f t="shared" si="128"/>
        <v>0</v>
      </c>
      <c r="R417" s="44">
        <f t="shared" si="132"/>
        <v>0</v>
      </c>
      <c r="S417" s="35">
        <f t="shared" si="126"/>
        <v>0</v>
      </c>
    </row>
    <row r="418" spans="1:19" ht="15.75" hidden="1" customHeight="1" outlineLevel="1" x14ac:dyDescent="0.25">
      <c r="C418" s="456"/>
      <c r="D418" s="456"/>
      <c r="E418" s="456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44">
        <f t="shared" si="128"/>
        <v>0</v>
      </c>
      <c r="Q418" s="44">
        <f t="shared" si="128"/>
        <v>0</v>
      </c>
      <c r="R418" s="44">
        <f t="shared" si="132"/>
        <v>0</v>
      </c>
      <c r="S418" s="35">
        <f t="shared" si="126"/>
        <v>0</v>
      </c>
    </row>
    <row r="419" spans="1:19" ht="15.75" hidden="1" customHeight="1" outlineLevel="1" x14ac:dyDescent="0.25">
      <c r="C419" s="456"/>
      <c r="D419" s="456"/>
      <c r="E419" s="456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44">
        <f t="shared" si="128"/>
        <v>0</v>
      </c>
      <c r="Q419" s="44">
        <f t="shared" si="128"/>
        <v>0</v>
      </c>
      <c r="R419" s="44">
        <f t="shared" si="132"/>
        <v>0</v>
      </c>
      <c r="S419" s="35">
        <f t="shared" si="126"/>
        <v>0</v>
      </c>
    </row>
    <row r="420" spans="1:19" ht="15.75" collapsed="1" x14ac:dyDescent="0.25">
      <c r="C420" s="430" t="s">
        <v>18</v>
      </c>
      <c r="D420" s="430"/>
      <c r="E420" s="430"/>
      <c r="F420" s="65">
        <f>SUM(F421:F427)</f>
        <v>0</v>
      </c>
      <c r="G420" s="65">
        <f t="shared" ref="G420:O420" si="134">SUM(G421:G427)</f>
        <v>0</v>
      </c>
      <c r="H420" s="65">
        <f t="shared" si="134"/>
        <v>0</v>
      </c>
      <c r="I420" s="65">
        <f t="shared" si="134"/>
        <v>0</v>
      </c>
      <c r="J420" s="65">
        <f t="shared" si="134"/>
        <v>0</v>
      </c>
      <c r="K420" s="65">
        <f t="shared" si="134"/>
        <v>0</v>
      </c>
      <c r="L420" s="65">
        <f t="shared" si="134"/>
        <v>0</v>
      </c>
      <c r="M420" s="65">
        <f t="shared" si="134"/>
        <v>0</v>
      </c>
      <c r="N420" s="65">
        <f t="shared" si="134"/>
        <v>0</v>
      </c>
      <c r="O420" s="65">
        <f t="shared" si="134"/>
        <v>0</v>
      </c>
      <c r="P420" s="44">
        <f t="shared" si="128"/>
        <v>0</v>
      </c>
      <c r="Q420" s="44">
        <f t="shared" si="128"/>
        <v>0</v>
      </c>
      <c r="R420" s="44">
        <f t="shared" si="132"/>
        <v>0</v>
      </c>
      <c r="S420" s="35">
        <f t="shared" si="126"/>
        <v>0</v>
      </c>
    </row>
    <row r="421" spans="1:19" ht="15.75" hidden="1" outlineLevel="1" x14ac:dyDescent="0.25">
      <c r="D421" s="459"/>
      <c r="E421" s="459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44">
        <f t="shared" ref="P421:Q427" si="135">SUM(N421,L421,J421,H421,F421)</f>
        <v>0</v>
      </c>
      <c r="Q421" s="44">
        <f t="shared" si="135"/>
        <v>0</v>
      </c>
      <c r="R421" s="44">
        <f>SUM(P421:Q421)</f>
        <v>0</v>
      </c>
      <c r="S421" s="35" t="e">
        <f t="shared" ref="S421:S427" si="136">R421/$R$168*100</f>
        <v>#DIV/0!</v>
      </c>
    </row>
    <row r="422" spans="1:19" ht="15.75" hidden="1" outlineLevel="1" x14ac:dyDescent="0.25">
      <c r="D422" s="435"/>
      <c r="E422" s="435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44">
        <f t="shared" si="135"/>
        <v>0</v>
      </c>
      <c r="Q422" s="44">
        <f t="shared" si="135"/>
        <v>0</v>
      </c>
      <c r="R422" s="44">
        <f t="shared" ref="R422:R424" si="137">SUM(P422:Q422)</f>
        <v>0</v>
      </c>
      <c r="S422" s="35" t="e">
        <f t="shared" si="136"/>
        <v>#DIV/0!</v>
      </c>
    </row>
    <row r="423" spans="1:19" ht="15.75" hidden="1" outlineLevel="1" x14ac:dyDescent="0.25">
      <c r="D423" s="435"/>
      <c r="E423" s="435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44">
        <f t="shared" si="135"/>
        <v>0</v>
      </c>
      <c r="Q423" s="44">
        <f t="shared" si="135"/>
        <v>0</v>
      </c>
      <c r="R423" s="44">
        <f t="shared" si="137"/>
        <v>0</v>
      </c>
      <c r="S423" s="35" t="e">
        <f t="shared" si="136"/>
        <v>#DIV/0!</v>
      </c>
    </row>
    <row r="424" spans="1:19" ht="15.75" hidden="1" outlineLevel="1" x14ac:dyDescent="0.25">
      <c r="D424" s="435"/>
      <c r="E424" s="435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44">
        <f t="shared" si="135"/>
        <v>0</v>
      </c>
      <c r="Q424" s="44">
        <f t="shared" si="135"/>
        <v>0</v>
      </c>
      <c r="R424" s="44">
        <f t="shared" si="137"/>
        <v>0</v>
      </c>
      <c r="S424" s="35" t="e">
        <f t="shared" si="136"/>
        <v>#DIV/0!</v>
      </c>
    </row>
    <row r="425" spans="1:19" ht="15.75" hidden="1" outlineLevel="1" x14ac:dyDescent="0.25">
      <c r="D425" s="435"/>
      <c r="E425" s="435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44">
        <f t="shared" si="135"/>
        <v>0</v>
      </c>
      <c r="Q425" s="44">
        <f t="shared" si="135"/>
        <v>0</v>
      </c>
      <c r="R425" s="44">
        <f>SUM(P425:Q425)</f>
        <v>0</v>
      </c>
      <c r="S425" s="35" t="e">
        <f t="shared" si="136"/>
        <v>#DIV/0!</v>
      </c>
    </row>
    <row r="426" spans="1:19" ht="15.75" hidden="1" outlineLevel="1" x14ac:dyDescent="0.25">
      <c r="D426" s="436"/>
      <c r="E426" s="436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44">
        <f t="shared" si="135"/>
        <v>0</v>
      </c>
      <c r="Q426" s="44">
        <f t="shared" si="135"/>
        <v>0</v>
      </c>
      <c r="R426" s="44">
        <f t="shared" ref="R426:R428" si="138">SUM(P426:Q426)</f>
        <v>0</v>
      </c>
      <c r="S426" s="35" t="e">
        <f t="shared" si="136"/>
        <v>#DIV/0!</v>
      </c>
    </row>
    <row r="427" spans="1:19" ht="15.75" hidden="1" outlineLevel="1" x14ac:dyDescent="0.25">
      <c r="D427" s="435"/>
      <c r="E427" s="435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44">
        <f t="shared" si="135"/>
        <v>0</v>
      </c>
      <c r="Q427" s="44">
        <f t="shared" si="135"/>
        <v>0</v>
      </c>
      <c r="R427" s="44">
        <f t="shared" si="138"/>
        <v>0</v>
      </c>
      <c r="S427" s="35" t="e">
        <f t="shared" si="136"/>
        <v>#DIV/0!</v>
      </c>
    </row>
    <row r="428" spans="1:19" ht="15.75" collapsed="1" x14ac:dyDescent="0.25">
      <c r="E428" s="48"/>
      <c r="F428" s="24">
        <f t="shared" ref="F428:O428" si="139">SUM(F420,F412,F404,F396,F388,F380,F372,F364,F356,F348,F340,F329)</f>
        <v>0</v>
      </c>
      <c r="G428" s="24">
        <f t="shared" si="139"/>
        <v>0</v>
      </c>
      <c r="H428" s="24">
        <f t="shared" si="139"/>
        <v>4</v>
      </c>
      <c r="I428" s="24">
        <f t="shared" si="139"/>
        <v>5</v>
      </c>
      <c r="J428" s="24">
        <f t="shared" si="139"/>
        <v>22</v>
      </c>
      <c r="K428" s="24">
        <f t="shared" si="139"/>
        <v>10</v>
      </c>
      <c r="L428" s="24">
        <f t="shared" si="139"/>
        <v>111</v>
      </c>
      <c r="M428" s="24">
        <f t="shared" si="139"/>
        <v>33</v>
      </c>
      <c r="N428" s="24">
        <f t="shared" si="139"/>
        <v>1</v>
      </c>
      <c r="O428" s="24">
        <f t="shared" si="139"/>
        <v>0</v>
      </c>
      <c r="P428" s="66">
        <f>SUM(N428,L428,J428,H428,F428)</f>
        <v>138</v>
      </c>
      <c r="Q428" s="66">
        <f>SUM(O428,M428,K428,I428,G428)</f>
        <v>48</v>
      </c>
      <c r="R428" s="66">
        <f t="shared" si="138"/>
        <v>186</v>
      </c>
      <c r="S428" s="57">
        <f>R428/$R$428*100</f>
        <v>100</v>
      </c>
    </row>
    <row r="429" spans="1:19" x14ac:dyDescent="0.25">
      <c r="F429" s="460">
        <f>SUM(F428:G428)</f>
        <v>0</v>
      </c>
      <c r="G429" s="460"/>
      <c r="H429" s="460">
        <f t="shared" ref="H429" si="140">SUM(H428:I428)</f>
        <v>9</v>
      </c>
      <c r="I429" s="460"/>
      <c r="J429" s="460">
        <f t="shared" ref="J429" si="141">SUM(J428:K428)</f>
        <v>32</v>
      </c>
      <c r="K429" s="460"/>
      <c r="L429" s="460">
        <f t="shared" ref="L429" si="142">SUM(L428:M428)</f>
        <v>144</v>
      </c>
      <c r="M429" s="460"/>
      <c r="N429" s="460">
        <f t="shared" ref="N429" si="143">SUM(N428:O428)</f>
        <v>1</v>
      </c>
      <c r="O429" s="460"/>
      <c r="P429" s="460">
        <f t="shared" ref="P429" si="144">SUM(P428:Q428)</f>
        <v>186</v>
      </c>
      <c r="Q429" s="460"/>
      <c r="R429" s="67"/>
    </row>
    <row r="430" spans="1:19" s="160" customFormat="1" x14ac:dyDescent="0.25">
      <c r="A430" s="5"/>
    </row>
    <row r="431" spans="1:19" x14ac:dyDescent="0.25">
      <c r="F431" s="461" t="s">
        <v>32</v>
      </c>
      <c r="G431" s="461"/>
      <c r="H431" s="461"/>
      <c r="I431" s="461"/>
      <c r="J431" s="461"/>
      <c r="K431" s="461"/>
      <c r="L431" s="461"/>
      <c r="M431" s="461"/>
      <c r="N431" s="461"/>
      <c r="O431" s="461"/>
      <c r="P431" s="6"/>
      <c r="Q431" s="6"/>
    </row>
    <row r="432" spans="1:19" x14ac:dyDescent="0.25">
      <c r="E432" s="7"/>
      <c r="F432" s="461" t="s">
        <v>76</v>
      </c>
      <c r="G432" s="461"/>
      <c r="H432" s="461" t="s">
        <v>77</v>
      </c>
      <c r="I432" s="461"/>
      <c r="J432" s="461" t="s">
        <v>78</v>
      </c>
      <c r="K432" s="461"/>
      <c r="L432" s="461" t="s">
        <v>79</v>
      </c>
      <c r="M432" s="461"/>
      <c r="N432" s="461" t="s">
        <v>0</v>
      </c>
      <c r="O432" s="461"/>
      <c r="P432" s="461" t="s">
        <v>1</v>
      </c>
      <c r="Q432" s="461"/>
      <c r="R432" s="461"/>
    </row>
    <row r="433" spans="1:19" ht="15.75" customHeight="1" x14ac:dyDescent="0.25">
      <c r="A433" s="160"/>
      <c r="B433" s="289"/>
      <c r="C433" s="425" t="s">
        <v>239</v>
      </c>
      <c r="D433" s="425"/>
      <c r="E433" s="425"/>
      <c r="F433" s="242" t="s">
        <v>2</v>
      </c>
      <c r="G433" s="243" t="s">
        <v>3</v>
      </c>
      <c r="H433" s="276" t="s">
        <v>2</v>
      </c>
      <c r="I433" s="243" t="s">
        <v>3</v>
      </c>
      <c r="J433" s="276" t="s">
        <v>2</v>
      </c>
      <c r="K433" s="243" t="s">
        <v>3</v>
      </c>
      <c r="L433" s="276" t="s">
        <v>2</v>
      </c>
      <c r="M433" s="243" t="s">
        <v>3</v>
      </c>
      <c r="N433" s="276" t="s">
        <v>2</v>
      </c>
      <c r="O433" s="243" t="s">
        <v>3</v>
      </c>
      <c r="P433" s="276" t="s">
        <v>2</v>
      </c>
      <c r="Q433" s="243" t="s">
        <v>3</v>
      </c>
      <c r="R433" s="243" t="s">
        <v>7</v>
      </c>
      <c r="S433" s="277" t="s">
        <v>82</v>
      </c>
    </row>
    <row r="434" spans="1:19" ht="15.75" x14ac:dyDescent="0.25">
      <c r="B434" s="290"/>
      <c r="C434" s="426" t="s">
        <v>240</v>
      </c>
      <c r="D434" s="426"/>
      <c r="E434" s="426"/>
      <c r="F434" s="64">
        <f>SUM(F435:F441)</f>
        <v>0</v>
      </c>
      <c r="G434" s="244">
        <f t="shared" ref="G434:O434" si="145">SUM(G435:G441)</f>
        <v>0</v>
      </c>
      <c r="H434" s="244">
        <f t="shared" si="145"/>
        <v>3</v>
      </c>
      <c r="I434" s="244">
        <f t="shared" si="145"/>
        <v>2</v>
      </c>
      <c r="J434" s="244">
        <f t="shared" si="145"/>
        <v>1</v>
      </c>
      <c r="K434" s="244">
        <f t="shared" si="145"/>
        <v>1</v>
      </c>
      <c r="L434" s="244">
        <f t="shared" si="145"/>
        <v>8</v>
      </c>
      <c r="M434" s="244">
        <f t="shared" si="145"/>
        <v>3</v>
      </c>
      <c r="N434" s="244">
        <f t="shared" si="145"/>
        <v>0</v>
      </c>
      <c r="O434" s="244">
        <f t="shared" si="145"/>
        <v>0</v>
      </c>
      <c r="P434" s="245">
        <f>SUM(N434,L434,J434,H434,F434)</f>
        <v>12</v>
      </c>
      <c r="Q434" s="245">
        <f>SUM(O434,M434,K434,I434,G434)</f>
        <v>6</v>
      </c>
      <c r="R434" s="246">
        <f>SUM(P434:Q434)</f>
        <v>18</v>
      </c>
      <c r="S434" s="288">
        <f>R434/$R$457*100</f>
        <v>16.513761467889911</v>
      </c>
    </row>
    <row r="435" spans="1:19" ht="15.75" hidden="1" customHeight="1" outlineLevel="1" x14ac:dyDescent="0.25">
      <c r="B435" s="291"/>
      <c r="C435" s="423" t="s">
        <v>241</v>
      </c>
      <c r="D435" s="423"/>
      <c r="E435" s="423"/>
      <c r="F435" s="64">
        <v>0</v>
      </c>
      <c r="G435" s="244">
        <v>0</v>
      </c>
      <c r="H435" s="244">
        <v>0</v>
      </c>
      <c r="I435" s="244">
        <v>0</v>
      </c>
      <c r="J435" s="244">
        <v>0</v>
      </c>
      <c r="K435" s="244">
        <v>0</v>
      </c>
      <c r="L435" s="244">
        <v>2</v>
      </c>
      <c r="M435" s="244">
        <v>1</v>
      </c>
      <c r="N435" s="244">
        <v>0</v>
      </c>
      <c r="O435" s="244">
        <v>0</v>
      </c>
      <c r="P435" s="245">
        <f t="shared" ref="P435:Q441" si="146">SUM(N435,L435,J435,H435,F435)</f>
        <v>2</v>
      </c>
      <c r="Q435" s="245">
        <f t="shared" si="146"/>
        <v>1</v>
      </c>
      <c r="R435" s="246">
        <f t="shared" ref="R435:R441" si="147">SUM(P435:Q435)</f>
        <v>3</v>
      </c>
      <c r="S435" s="288">
        <f t="shared" ref="S435:S449" si="148">R435/$R$457*100</f>
        <v>2.7522935779816518</v>
      </c>
    </row>
    <row r="436" spans="1:19" ht="15.75" hidden="1" customHeight="1" outlineLevel="1" x14ac:dyDescent="0.25">
      <c r="B436" s="291"/>
      <c r="C436" s="423" t="s">
        <v>210</v>
      </c>
      <c r="D436" s="423"/>
      <c r="E436" s="423"/>
      <c r="F436" s="64">
        <v>0</v>
      </c>
      <c r="G436" s="244">
        <v>0</v>
      </c>
      <c r="H436" s="244">
        <v>0</v>
      </c>
      <c r="I436" s="244">
        <v>0</v>
      </c>
      <c r="J436" s="244">
        <v>1</v>
      </c>
      <c r="K436" s="244">
        <v>0</v>
      </c>
      <c r="L436" s="244">
        <v>6</v>
      </c>
      <c r="M436" s="244">
        <v>2</v>
      </c>
      <c r="N436" s="244">
        <v>0</v>
      </c>
      <c r="O436" s="244">
        <v>0</v>
      </c>
      <c r="P436" s="245">
        <f t="shared" si="146"/>
        <v>7</v>
      </c>
      <c r="Q436" s="245">
        <f t="shared" si="146"/>
        <v>2</v>
      </c>
      <c r="R436" s="246">
        <f t="shared" si="147"/>
        <v>9</v>
      </c>
      <c r="S436" s="288">
        <f t="shared" si="148"/>
        <v>8.2568807339449553</v>
      </c>
    </row>
    <row r="437" spans="1:19" ht="15.75" hidden="1" customHeight="1" outlineLevel="1" x14ac:dyDescent="0.25">
      <c r="B437" s="291"/>
      <c r="C437" s="423" t="s">
        <v>109</v>
      </c>
      <c r="D437" s="423"/>
      <c r="E437" s="423"/>
      <c r="F437" s="64">
        <v>0</v>
      </c>
      <c r="G437" s="244">
        <v>0</v>
      </c>
      <c r="H437" s="244">
        <v>2</v>
      </c>
      <c r="I437" s="244">
        <v>2</v>
      </c>
      <c r="J437" s="244">
        <v>0</v>
      </c>
      <c r="K437" s="244">
        <v>1</v>
      </c>
      <c r="L437" s="244">
        <v>0</v>
      </c>
      <c r="M437" s="244">
        <v>0</v>
      </c>
      <c r="N437" s="244">
        <v>0</v>
      </c>
      <c r="O437" s="244">
        <v>0</v>
      </c>
      <c r="P437" s="245">
        <f t="shared" si="146"/>
        <v>2</v>
      </c>
      <c r="Q437" s="245">
        <f t="shared" si="146"/>
        <v>3</v>
      </c>
      <c r="R437" s="246">
        <f t="shared" si="147"/>
        <v>5</v>
      </c>
      <c r="S437" s="288">
        <f t="shared" si="148"/>
        <v>4.5871559633027523</v>
      </c>
    </row>
    <row r="438" spans="1:19" ht="15.75" hidden="1" customHeight="1" outlineLevel="1" x14ac:dyDescent="0.25">
      <c r="B438" s="291"/>
      <c r="C438" s="423" t="s">
        <v>106</v>
      </c>
      <c r="D438" s="423"/>
      <c r="E438" s="423"/>
      <c r="F438" s="64">
        <v>0</v>
      </c>
      <c r="G438" s="244">
        <v>0</v>
      </c>
      <c r="H438" s="244">
        <v>1</v>
      </c>
      <c r="I438" s="244">
        <v>0</v>
      </c>
      <c r="J438" s="244">
        <v>0</v>
      </c>
      <c r="K438" s="244">
        <v>0</v>
      </c>
      <c r="L438" s="244">
        <v>0</v>
      </c>
      <c r="M438" s="244">
        <v>0</v>
      </c>
      <c r="N438" s="244">
        <v>0</v>
      </c>
      <c r="O438" s="244">
        <v>0</v>
      </c>
      <c r="P438" s="245">
        <f t="shared" si="146"/>
        <v>1</v>
      </c>
      <c r="Q438" s="245">
        <f t="shared" si="146"/>
        <v>0</v>
      </c>
      <c r="R438" s="246">
        <f t="shared" si="147"/>
        <v>1</v>
      </c>
      <c r="S438" s="288">
        <f t="shared" si="148"/>
        <v>0.91743119266055051</v>
      </c>
    </row>
    <row r="439" spans="1:19" ht="15.75" hidden="1" customHeight="1" outlineLevel="1" x14ac:dyDescent="0.25">
      <c r="B439" s="291"/>
      <c r="C439" s="462"/>
      <c r="D439" s="462"/>
      <c r="E439" s="462"/>
      <c r="F439" s="64"/>
      <c r="G439" s="244"/>
      <c r="H439" s="244"/>
      <c r="I439" s="244"/>
      <c r="J439" s="244"/>
      <c r="K439" s="244"/>
      <c r="L439" s="244"/>
      <c r="M439" s="244"/>
      <c r="N439" s="244"/>
      <c r="O439" s="244"/>
      <c r="P439" s="245">
        <f t="shared" si="146"/>
        <v>0</v>
      </c>
      <c r="Q439" s="245">
        <f t="shared" si="146"/>
        <v>0</v>
      </c>
      <c r="R439" s="246">
        <f t="shared" si="147"/>
        <v>0</v>
      </c>
      <c r="S439" s="288">
        <f t="shared" si="148"/>
        <v>0</v>
      </c>
    </row>
    <row r="440" spans="1:19" ht="15.75" hidden="1" customHeight="1" outlineLevel="1" x14ac:dyDescent="0.25">
      <c r="B440" s="291"/>
      <c r="C440" s="462"/>
      <c r="D440" s="462"/>
      <c r="E440" s="462"/>
      <c r="F440" s="64"/>
      <c r="G440" s="244"/>
      <c r="H440" s="244"/>
      <c r="I440" s="244"/>
      <c r="J440" s="244"/>
      <c r="K440" s="244"/>
      <c r="L440" s="244"/>
      <c r="M440" s="244"/>
      <c r="N440" s="244"/>
      <c r="O440" s="244"/>
      <c r="P440" s="245">
        <f t="shared" si="146"/>
        <v>0</v>
      </c>
      <c r="Q440" s="245">
        <f t="shared" si="146"/>
        <v>0</v>
      </c>
      <c r="R440" s="246">
        <f t="shared" si="147"/>
        <v>0</v>
      </c>
      <c r="S440" s="288">
        <f t="shared" si="148"/>
        <v>0</v>
      </c>
    </row>
    <row r="441" spans="1:19" ht="15.75" hidden="1" customHeight="1" outlineLevel="1" x14ac:dyDescent="0.25">
      <c r="B441" s="291"/>
      <c r="C441" s="462"/>
      <c r="D441" s="462"/>
      <c r="E441" s="462"/>
      <c r="F441" s="64"/>
      <c r="G441" s="244"/>
      <c r="H441" s="244"/>
      <c r="I441" s="244"/>
      <c r="J441" s="244"/>
      <c r="K441" s="244"/>
      <c r="L441" s="244"/>
      <c r="M441" s="244"/>
      <c r="N441" s="244"/>
      <c r="O441" s="244"/>
      <c r="P441" s="245">
        <f t="shared" si="146"/>
        <v>0</v>
      </c>
      <c r="Q441" s="245">
        <f t="shared" si="146"/>
        <v>0</v>
      </c>
      <c r="R441" s="246">
        <f t="shared" si="147"/>
        <v>0</v>
      </c>
      <c r="S441" s="288">
        <f t="shared" si="148"/>
        <v>0</v>
      </c>
    </row>
    <row r="442" spans="1:19" ht="15.75" collapsed="1" x14ac:dyDescent="0.25">
      <c r="B442" s="290"/>
      <c r="C442" s="426" t="s">
        <v>242</v>
      </c>
      <c r="D442" s="426"/>
      <c r="E442" s="426"/>
      <c r="F442" s="64">
        <f t="shared" ref="F442:O442" si="149">SUM(F443:F448)</f>
        <v>0</v>
      </c>
      <c r="G442" s="244">
        <f t="shared" si="149"/>
        <v>0</v>
      </c>
      <c r="H442" s="244">
        <f t="shared" si="149"/>
        <v>1</v>
      </c>
      <c r="I442" s="244">
        <f t="shared" si="149"/>
        <v>0</v>
      </c>
      <c r="J442" s="244">
        <f t="shared" si="149"/>
        <v>8</v>
      </c>
      <c r="K442" s="244">
        <f t="shared" si="149"/>
        <v>1</v>
      </c>
      <c r="L442" s="244">
        <f t="shared" si="149"/>
        <v>66</v>
      </c>
      <c r="M442" s="244">
        <f t="shared" si="149"/>
        <v>9</v>
      </c>
      <c r="N442" s="244">
        <f t="shared" si="149"/>
        <v>1</v>
      </c>
      <c r="O442" s="244">
        <f t="shared" si="149"/>
        <v>0</v>
      </c>
      <c r="P442" s="245">
        <f>SUM(N442,L442,J442,H442,F442)</f>
        <v>76</v>
      </c>
      <c r="Q442" s="245">
        <f>SUM(O442,M442,K442,I442,G442)</f>
        <v>10</v>
      </c>
      <c r="R442" s="246">
        <f>SUM(P442:Q442)</f>
        <v>86</v>
      </c>
      <c r="S442" s="288">
        <f t="shared" si="148"/>
        <v>78.899082568807344</v>
      </c>
    </row>
    <row r="443" spans="1:19" ht="15.75" hidden="1" customHeight="1" outlineLevel="1" x14ac:dyDescent="0.25">
      <c r="B443" s="291"/>
      <c r="C443" s="423" t="s">
        <v>241</v>
      </c>
      <c r="D443" s="423"/>
      <c r="E443" s="423"/>
      <c r="F443" s="64">
        <v>0</v>
      </c>
      <c r="G443" s="244">
        <v>0</v>
      </c>
      <c r="H443" s="244">
        <v>0</v>
      </c>
      <c r="I443" s="244">
        <v>0</v>
      </c>
      <c r="J443" s="244">
        <v>0</v>
      </c>
      <c r="K443" s="244">
        <v>0</v>
      </c>
      <c r="L443" s="244">
        <v>4</v>
      </c>
      <c r="M443" s="244">
        <v>3</v>
      </c>
      <c r="N443" s="244">
        <v>0</v>
      </c>
      <c r="O443" s="244">
        <v>0</v>
      </c>
      <c r="P443" s="245">
        <f t="shared" ref="P443:Q448" si="150">SUM(N443,L443,J443,H443,F443)</f>
        <v>4</v>
      </c>
      <c r="Q443" s="245">
        <f t="shared" si="150"/>
        <v>3</v>
      </c>
      <c r="R443" s="246">
        <f t="shared" ref="R443:R448" si="151">SUM(P443:Q443)</f>
        <v>7</v>
      </c>
      <c r="S443" s="288">
        <f t="shared" si="148"/>
        <v>6.4220183486238538</v>
      </c>
    </row>
    <row r="444" spans="1:19" ht="15.75" hidden="1" customHeight="1" outlineLevel="1" x14ac:dyDescent="0.25">
      <c r="B444" s="291"/>
      <c r="C444" s="423" t="s">
        <v>109</v>
      </c>
      <c r="D444" s="423"/>
      <c r="E444" s="423"/>
      <c r="F444" s="64">
        <v>0</v>
      </c>
      <c r="G444" s="244">
        <v>0</v>
      </c>
      <c r="H444" s="244">
        <v>1</v>
      </c>
      <c r="I444" s="244">
        <v>0</v>
      </c>
      <c r="J444" s="244">
        <v>2</v>
      </c>
      <c r="K444" s="244">
        <v>1</v>
      </c>
      <c r="L444" s="244">
        <v>5</v>
      </c>
      <c r="M444" s="244">
        <v>0</v>
      </c>
      <c r="N444" s="244">
        <v>0</v>
      </c>
      <c r="O444" s="244">
        <v>0</v>
      </c>
      <c r="P444" s="245">
        <f t="shared" si="150"/>
        <v>8</v>
      </c>
      <c r="Q444" s="245">
        <f t="shared" si="150"/>
        <v>1</v>
      </c>
      <c r="R444" s="246">
        <f t="shared" si="151"/>
        <v>9</v>
      </c>
      <c r="S444" s="288">
        <f t="shared" si="148"/>
        <v>8.2568807339449553</v>
      </c>
    </row>
    <row r="445" spans="1:19" ht="15.75" hidden="1" customHeight="1" outlineLevel="1" x14ac:dyDescent="0.25">
      <c r="B445" s="291"/>
      <c r="C445" s="423" t="s">
        <v>68</v>
      </c>
      <c r="D445" s="423"/>
      <c r="E445" s="423"/>
      <c r="F445" s="64">
        <v>0</v>
      </c>
      <c r="G445" s="244">
        <v>0</v>
      </c>
      <c r="H445" s="244">
        <v>0</v>
      </c>
      <c r="I445" s="244">
        <v>0</v>
      </c>
      <c r="J445" s="244">
        <v>0</v>
      </c>
      <c r="K445" s="244">
        <v>0</v>
      </c>
      <c r="L445" s="244">
        <v>3</v>
      </c>
      <c r="M445" s="244">
        <v>1</v>
      </c>
      <c r="N445" s="244">
        <v>1</v>
      </c>
      <c r="O445" s="244">
        <v>0</v>
      </c>
      <c r="P445" s="245">
        <f t="shared" si="150"/>
        <v>4</v>
      </c>
      <c r="Q445" s="245">
        <f t="shared" si="150"/>
        <v>1</v>
      </c>
      <c r="R445" s="246">
        <f t="shared" si="151"/>
        <v>5</v>
      </c>
      <c r="S445" s="288">
        <f t="shared" si="148"/>
        <v>4.5871559633027523</v>
      </c>
    </row>
    <row r="446" spans="1:19" ht="15.75" hidden="1" customHeight="1" outlineLevel="1" x14ac:dyDescent="0.25">
      <c r="B446" s="291"/>
      <c r="C446" s="423" t="s">
        <v>112</v>
      </c>
      <c r="D446" s="423"/>
      <c r="E446" s="423"/>
      <c r="F446" s="64">
        <v>0</v>
      </c>
      <c r="G446" s="244">
        <v>0</v>
      </c>
      <c r="H446" s="244">
        <v>0</v>
      </c>
      <c r="I446" s="244">
        <v>0</v>
      </c>
      <c r="J446" s="244">
        <v>0</v>
      </c>
      <c r="K446" s="244">
        <v>0</v>
      </c>
      <c r="L446" s="244">
        <v>5</v>
      </c>
      <c r="M446" s="244">
        <v>0</v>
      </c>
      <c r="N446" s="244">
        <v>0</v>
      </c>
      <c r="O446" s="244">
        <v>0</v>
      </c>
      <c r="P446" s="245">
        <f t="shared" si="150"/>
        <v>5</v>
      </c>
      <c r="Q446" s="245">
        <f t="shared" si="150"/>
        <v>0</v>
      </c>
      <c r="R446" s="246">
        <f t="shared" si="151"/>
        <v>5</v>
      </c>
      <c r="S446" s="288">
        <f t="shared" si="148"/>
        <v>4.5871559633027523</v>
      </c>
    </row>
    <row r="447" spans="1:19" ht="15.75" hidden="1" customHeight="1" outlineLevel="1" x14ac:dyDescent="0.25">
      <c r="B447" s="291"/>
      <c r="C447" s="423" t="s">
        <v>292</v>
      </c>
      <c r="D447" s="423"/>
      <c r="E447" s="423"/>
      <c r="F447" s="64">
        <v>0</v>
      </c>
      <c r="G447" s="244">
        <v>0</v>
      </c>
      <c r="H447" s="244">
        <v>0</v>
      </c>
      <c r="I447" s="244">
        <v>0</v>
      </c>
      <c r="J447" s="244">
        <v>6</v>
      </c>
      <c r="K447" s="244">
        <v>0</v>
      </c>
      <c r="L447" s="244">
        <v>29</v>
      </c>
      <c r="M447" s="244">
        <v>1</v>
      </c>
      <c r="N447" s="244">
        <v>0</v>
      </c>
      <c r="O447" s="244">
        <v>0</v>
      </c>
      <c r="P447" s="245">
        <f t="shared" si="150"/>
        <v>35</v>
      </c>
      <c r="Q447" s="245">
        <f t="shared" si="150"/>
        <v>1</v>
      </c>
      <c r="R447" s="246">
        <f t="shared" si="151"/>
        <v>36</v>
      </c>
      <c r="S447" s="288">
        <f t="shared" si="148"/>
        <v>33.027522935779821</v>
      </c>
    </row>
    <row r="448" spans="1:19" ht="15.75" hidden="1" customHeight="1" outlineLevel="1" x14ac:dyDescent="0.25">
      <c r="B448" s="291"/>
      <c r="C448" s="423" t="s">
        <v>106</v>
      </c>
      <c r="D448" s="423"/>
      <c r="E448" s="423"/>
      <c r="F448" s="64">
        <v>0</v>
      </c>
      <c r="G448" s="244">
        <v>0</v>
      </c>
      <c r="H448" s="244">
        <v>0</v>
      </c>
      <c r="I448" s="244">
        <v>0</v>
      </c>
      <c r="J448" s="244">
        <v>0</v>
      </c>
      <c r="K448" s="244">
        <v>0</v>
      </c>
      <c r="L448" s="244">
        <v>20</v>
      </c>
      <c r="M448" s="244">
        <v>4</v>
      </c>
      <c r="N448" s="244">
        <v>0</v>
      </c>
      <c r="O448" s="244">
        <v>0</v>
      </c>
      <c r="P448" s="245">
        <f t="shared" si="150"/>
        <v>20</v>
      </c>
      <c r="Q448" s="245">
        <f t="shared" si="150"/>
        <v>4</v>
      </c>
      <c r="R448" s="246">
        <f t="shared" si="151"/>
        <v>24</v>
      </c>
      <c r="S448" s="288">
        <f t="shared" si="148"/>
        <v>22.018348623853214</v>
      </c>
    </row>
    <row r="449" spans="2:19" ht="15.75" collapsed="1" x14ac:dyDescent="0.25">
      <c r="B449" s="290"/>
      <c r="C449" s="426" t="s">
        <v>243</v>
      </c>
      <c r="D449" s="426"/>
      <c r="E449" s="426"/>
      <c r="F449" s="64">
        <f>SUM(F450:F456)</f>
        <v>0</v>
      </c>
      <c r="G449" s="244">
        <f t="shared" ref="G449:O449" si="152">SUM(G450:G456)</f>
        <v>0</v>
      </c>
      <c r="H449" s="244">
        <f t="shared" si="152"/>
        <v>0</v>
      </c>
      <c r="I449" s="244">
        <f t="shared" si="152"/>
        <v>0</v>
      </c>
      <c r="J449" s="244">
        <f t="shared" si="152"/>
        <v>0</v>
      </c>
      <c r="K449" s="244">
        <f t="shared" si="152"/>
        <v>0</v>
      </c>
      <c r="L449" s="244">
        <f t="shared" si="152"/>
        <v>5</v>
      </c>
      <c r="M449" s="244">
        <f t="shared" si="152"/>
        <v>0</v>
      </c>
      <c r="N449" s="244">
        <f t="shared" si="152"/>
        <v>0</v>
      </c>
      <c r="O449" s="244">
        <f t="shared" si="152"/>
        <v>0</v>
      </c>
      <c r="P449" s="245">
        <f>SUM(N449,L449,J449,H449,F449)</f>
        <v>5</v>
      </c>
      <c r="Q449" s="245">
        <f>SUM(O449,M449,K449,I449,G449)</f>
        <v>0</v>
      </c>
      <c r="R449" s="246">
        <f>SUM(P449:Q449)</f>
        <v>5</v>
      </c>
      <c r="S449" s="288">
        <f t="shared" si="148"/>
        <v>4.5871559633027523</v>
      </c>
    </row>
    <row r="450" spans="2:19" ht="15.75" hidden="1" outlineLevel="1" x14ac:dyDescent="0.25">
      <c r="B450" s="291"/>
      <c r="C450" s="291"/>
      <c r="D450" s="463" t="s">
        <v>241</v>
      </c>
      <c r="E450" s="463"/>
      <c r="F450" s="249">
        <v>0</v>
      </c>
      <c r="G450" s="8">
        <v>0</v>
      </c>
      <c r="H450" s="8">
        <v>0</v>
      </c>
      <c r="I450" s="8">
        <v>0</v>
      </c>
      <c r="J450" s="8">
        <v>0</v>
      </c>
      <c r="K450" s="8">
        <v>0</v>
      </c>
      <c r="L450" s="8">
        <v>1</v>
      </c>
      <c r="M450" s="8">
        <v>0</v>
      </c>
      <c r="N450" s="8">
        <v>0</v>
      </c>
      <c r="O450" s="8">
        <v>0</v>
      </c>
      <c r="P450" s="247">
        <v>0</v>
      </c>
      <c r="Q450" s="247">
        <v>0</v>
      </c>
      <c r="R450" s="248">
        <v>0</v>
      </c>
      <c r="S450" s="288" t="e">
        <f t="shared" ref="S450:S456" si="153">R450/$R$197*100</f>
        <v>#DIV/0!</v>
      </c>
    </row>
    <row r="451" spans="2:19" ht="15.75" hidden="1" outlineLevel="1" x14ac:dyDescent="0.25">
      <c r="B451" s="291"/>
      <c r="C451" s="291"/>
      <c r="D451" s="423" t="s">
        <v>68</v>
      </c>
      <c r="E451" s="423"/>
      <c r="F451" s="249">
        <v>0</v>
      </c>
      <c r="G451" s="8">
        <v>0</v>
      </c>
      <c r="H451" s="8">
        <v>0</v>
      </c>
      <c r="I451" s="8">
        <v>0</v>
      </c>
      <c r="J451" s="8">
        <v>0</v>
      </c>
      <c r="K451" s="8">
        <v>0</v>
      </c>
      <c r="L451" s="8">
        <v>2</v>
      </c>
      <c r="M451" s="8">
        <v>0</v>
      </c>
      <c r="N451" s="8">
        <v>0</v>
      </c>
      <c r="O451" s="8">
        <v>0</v>
      </c>
      <c r="P451" s="247">
        <v>0</v>
      </c>
      <c r="Q451" s="247">
        <v>0</v>
      </c>
      <c r="R451" s="248">
        <v>0</v>
      </c>
      <c r="S451" s="288" t="e">
        <f t="shared" si="153"/>
        <v>#DIV/0!</v>
      </c>
    </row>
    <row r="452" spans="2:19" ht="15.75" hidden="1" outlineLevel="1" x14ac:dyDescent="0.25">
      <c r="B452" s="291"/>
      <c r="C452" s="291"/>
      <c r="D452" s="423" t="s">
        <v>292</v>
      </c>
      <c r="E452" s="423"/>
      <c r="F452" s="249">
        <v>0</v>
      </c>
      <c r="G452" s="8">
        <v>0</v>
      </c>
      <c r="H452" s="8">
        <v>0</v>
      </c>
      <c r="I452" s="8">
        <v>0</v>
      </c>
      <c r="J452" s="8">
        <v>0</v>
      </c>
      <c r="K452" s="8">
        <v>0</v>
      </c>
      <c r="L452" s="8">
        <v>2</v>
      </c>
      <c r="M452" s="8">
        <v>0</v>
      </c>
      <c r="N452" s="8">
        <v>0</v>
      </c>
      <c r="O452" s="8">
        <v>0</v>
      </c>
      <c r="P452" s="247">
        <v>0</v>
      </c>
      <c r="Q452" s="247">
        <v>0</v>
      </c>
      <c r="R452" s="248">
        <v>0</v>
      </c>
      <c r="S452" s="288" t="e">
        <f t="shared" si="153"/>
        <v>#DIV/0!</v>
      </c>
    </row>
    <row r="453" spans="2:19" ht="15.75" hidden="1" outlineLevel="1" x14ac:dyDescent="0.25">
      <c r="B453" s="291"/>
      <c r="C453" s="291"/>
      <c r="D453" s="423"/>
      <c r="E453" s="423"/>
      <c r="F453" s="249"/>
      <c r="G453" s="8"/>
      <c r="H453" s="8"/>
      <c r="I453" s="8"/>
      <c r="J453" s="8"/>
      <c r="K453" s="8"/>
      <c r="L453" s="8"/>
      <c r="M453" s="8"/>
      <c r="N453" s="8"/>
      <c r="O453" s="8"/>
      <c r="P453" s="247">
        <v>0</v>
      </c>
      <c r="Q453" s="247">
        <v>0</v>
      </c>
      <c r="R453" s="248">
        <v>0</v>
      </c>
      <c r="S453" s="288" t="e">
        <f t="shared" si="153"/>
        <v>#DIV/0!</v>
      </c>
    </row>
    <row r="454" spans="2:19" ht="15.75" hidden="1" outlineLevel="1" x14ac:dyDescent="0.25">
      <c r="B454" s="291"/>
      <c r="C454" s="291"/>
      <c r="D454" s="423"/>
      <c r="E454" s="423"/>
      <c r="F454" s="249"/>
      <c r="G454" s="8"/>
      <c r="H454" s="8"/>
      <c r="I454" s="8"/>
      <c r="J454" s="8"/>
      <c r="K454" s="8"/>
      <c r="L454" s="8"/>
      <c r="M454" s="8"/>
      <c r="N454" s="8"/>
      <c r="O454" s="8"/>
      <c r="P454" s="247">
        <v>0</v>
      </c>
      <c r="Q454" s="247">
        <v>0</v>
      </c>
      <c r="R454" s="248">
        <v>0</v>
      </c>
      <c r="S454" s="288" t="e">
        <f t="shared" si="153"/>
        <v>#DIV/0!</v>
      </c>
    </row>
    <row r="455" spans="2:19" ht="15.75" hidden="1" outlineLevel="1" x14ac:dyDescent="0.25">
      <c r="B455" s="291"/>
      <c r="C455" s="291"/>
      <c r="D455" s="423"/>
      <c r="E455" s="423"/>
      <c r="F455" s="249"/>
      <c r="G455" s="8"/>
      <c r="H455" s="8"/>
      <c r="I455" s="8"/>
      <c r="J455" s="8"/>
      <c r="K455" s="8"/>
      <c r="L455" s="8"/>
      <c r="M455" s="8"/>
      <c r="N455" s="8"/>
      <c r="O455" s="8"/>
      <c r="P455" s="247">
        <v>0</v>
      </c>
      <c r="Q455" s="247">
        <v>0</v>
      </c>
      <c r="R455" s="248">
        <v>0</v>
      </c>
      <c r="S455" s="288" t="e">
        <f t="shared" si="153"/>
        <v>#DIV/0!</v>
      </c>
    </row>
    <row r="456" spans="2:19" ht="15.75" hidden="1" outlineLevel="1" x14ac:dyDescent="0.25">
      <c r="B456" s="291"/>
      <c r="C456" s="291"/>
      <c r="D456" s="423"/>
      <c r="E456" s="423"/>
      <c r="F456" s="249"/>
      <c r="G456" s="8"/>
      <c r="H456" s="8"/>
      <c r="I456" s="8"/>
      <c r="J456" s="8"/>
      <c r="K456" s="8"/>
      <c r="L456" s="8"/>
      <c r="M456" s="8"/>
      <c r="N456" s="8"/>
      <c r="O456" s="8"/>
      <c r="P456" s="247">
        <v>0</v>
      </c>
      <c r="Q456" s="247">
        <v>0</v>
      </c>
      <c r="R456" s="248">
        <v>0</v>
      </c>
      <c r="S456" s="288" t="e">
        <f t="shared" si="153"/>
        <v>#DIV/0!</v>
      </c>
    </row>
    <row r="457" spans="2:19" ht="15.75" collapsed="1" x14ac:dyDescent="0.25">
      <c r="E457" s="250"/>
      <c r="F457" s="24">
        <f t="shared" ref="F457:O457" si="154">SUM(F434,F442,F449)</f>
        <v>0</v>
      </c>
      <c r="G457" s="24">
        <f t="shared" si="154"/>
        <v>0</v>
      </c>
      <c r="H457" s="24">
        <f t="shared" si="154"/>
        <v>4</v>
      </c>
      <c r="I457" s="24">
        <f t="shared" si="154"/>
        <v>2</v>
      </c>
      <c r="J457" s="24">
        <f t="shared" si="154"/>
        <v>9</v>
      </c>
      <c r="K457" s="24">
        <f t="shared" si="154"/>
        <v>2</v>
      </c>
      <c r="L457" s="24">
        <f t="shared" si="154"/>
        <v>79</v>
      </c>
      <c r="M457" s="24">
        <f t="shared" si="154"/>
        <v>12</v>
      </c>
      <c r="N457" s="24">
        <f t="shared" si="154"/>
        <v>1</v>
      </c>
      <c r="O457" s="24">
        <f t="shared" si="154"/>
        <v>0</v>
      </c>
      <c r="P457" s="24">
        <f>SUM(N457,L457,J457,H457,F457)</f>
        <v>93</v>
      </c>
      <c r="Q457" s="24">
        <f>SUM(O457,M457,K457,I457,G457)</f>
        <v>16</v>
      </c>
      <c r="R457" s="251">
        <f>SUM(P457:Q457)</f>
        <v>109</v>
      </c>
      <c r="S457" s="252">
        <f>R457/$R$457*100</f>
        <v>100</v>
      </c>
    </row>
    <row r="458" spans="2:19" x14ac:dyDescent="0.25">
      <c r="F458" s="460">
        <f>SUM(F457:G457)</f>
        <v>0</v>
      </c>
      <c r="G458" s="460"/>
      <c r="H458" s="460">
        <f t="shared" ref="H458" si="155">SUM(H457:I457)</f>
        <v>6</v>
      </c>
      <c r="I458" s="460"/>
      <c r="J458" s="460">
        <f t="shared" ref="J458" si="156">SUM(J457:K457)</f>
        <v>11</v>
      </c>
      <c r="K458" s="460"/>
      <c r="L458" s="460">
        <f t="shared" ref="L458" si="157">SUM(L457:M457)</f>
        <v>91</v>
      </c>
      <c r="M458" s="460"/>
      <c r="N458" s="460">
        <f t="shared" ref="N458" si="158">SUM(N457:O457)</f>
        <v>1</v>
      </c>
      <c r="O458" s="460"/>
      <c r="P458" s="460">
        <f t="shared" ref="P458" si="159">SUM(P457:Q457)</f>
        <v>109</v>
      </c>
      <c r="Q458" s="460"/>
    </row>
  </sheetData>
  <mergeCells count="346">
    <mergeCell ref="D456:E456"/>
    <mergeCell ref="F458:G458"/>
    <mergeCell ref="H458:I458"/>
    <mergeCell ref="J458:K458"/>
    <mergeCell ref="L458:M458"/>
    <mergeCell ref="N458:O458"/>
    <mergeCell ref="P458:Q458"/>
    <mergeCell ref="C328:E328"/>
    <mergeCell ref="C329:E329"/>
    <mergeCell ref="C330:E330"/>
    <mergeCell ref="C331:E331"/>
    <mergeCell ref="C332:E332"/>
    <mergeCell ref="C333:E333"/>
    <mergeCell ref="C334:E334"/>
    <mergeCell ref="C335:E335"/>
    <mergeCell ref="C336:E336"/>
    <mergeCell ref="C337:E337"/>
    <mergeCell ref="C338:E338"/>
    <mergeCell ref="C339:E339"/>
    <mergeCell ref="C340:E340"/>
    <mergeCell ref="C341:E341"/>
    <mergeCell ref="C342:E342"/>
    <mergeCell ref="C343:E343"/>
    <mergeCell ref="C344:E344"/>
    <mergeCell ref="D450:E450"/>
    <mergeCell ref="D451:E451"/>
    <mergeCell ref="D452:E452"/>
    <mergeCell ref="D453:E453"/>
    <mergeCell ref="D454:E454"/>
    <mergeCell ref="D455:E455"/>
    <mergeCell ref="C447:E447"/>
    <mergeCell ref="C448:E448"/>
    <mergeCell ref="C449:E449"/>
    <mergeCell ref="C438:E438"/>
    <mergeCell ref="C439:E439"/>
    <mergeCell ref="C440:E440"/>
    <mergeCell ref="C441:E441"/>
    <mergeCell ref="C442:E442"/>
    <mergeCell ref="C443:E443"/>
    <mergeCell ref="C444:E444"/>
    <mergeCell ref="C445:E445"/>
    <mergeCell ref="C446:E446"/>
    <mergeCell ref="H429:I429"/>
    <mergeCell ref="J429:K429"/>
    <mergeCell ref="L429:M429"/>
    <mergeCell ref="N429:O429"/>
    <mergeCell ref="P429:Q429"/>
    <mergeCell ref="F431:O431"/>
    <mergeCell ref="F432:G432"/>
    <mergeCell ref="H432:I432"/>
    <mergeCell ref="J432:K432"/>
    <mergeCell ref="L432:M432"/>
    <mergeCell ref="N432:O432"/>
    <mergeCell ref="P432:R432"/>
    <mergeCell ref="D421:E421"/>
    <mergeCell ref="D422:E422"/>
    <mergeCell ref="D423:E423"/>
    <mergeCell ref="D424:E424"/>
    <mergeCell ref="D425:E425"/>
    <mergeCell ref="D426:E426"/>
    <mergeCell ref="D427:E427"/>
    <mergeCell ref="F429:G429"/>
    <mergeCell ref="C420:E420"/>
    <mergeCell ref="C419:E419"/>
    <mergeCell ref="C400:E400"/>
    <mergeCell ref="C401:E401"/>
    <mergeCell ref="C402:E402"/>
    <mergeCell ref="C403:E403"/>
    <mergeCell ref="C404:E404"/>
    <mergeCell ref="C405:E405"/>
    <mergeCell ref="C406:E406"/>
    <mergeCell ref="C407:E407"/>
    <mergeCell ref="C408:E408"/>
    <mergeCell ref="C409:E409"/>
    <mergeCell ref="C410:E410"/>
    <mergeCell ref="C411:E411"/>
    <mergeCell ref="C412:E412"/>
    <mergeCell ref="C413:E413"/>
    <mergeCell ref="C414:E414"/>
    <mergeCell ref="C415:E415"/>
    <mergeCell ref="C416:E416"/>
    <mergeCell ref="C417:E417"/>
    <mergeCell ref="C418:E418"/>
    <mergeCell ref="C391:E391"/>
    <mergeCell ref="C392:E392"/>
    <mergeCell ref="C393:E393"/>
    <mergeCell ref="C394:E394"/>
    <mergeCell ref="C395:E395"/>
    <mergeCell ref="C396:E396"/>
    <mergeCell ref="C397:E397"/>
    <mergeCell ref="C398:E398"/>
    <mergeCell ref="C399:E399"/>
    <mergeCell ref="C382:E382"/>
    <mergeCell ref="C383:E383"/>
    <mergeCell ref="C384:E384"/>
    <mergeCell ref="C385:E385"/>
    <mergeCell ref="C386:E386"/>
    <mergeCell ref="C387:E387"/>
    <mergeCell ref="C388:E388"/>
    <mergeCell ref="C389:E389"/>
    <mergeCell ref="C390:E390"/>
    <mergeCell ref="C373:E373"/>
    <mergeCell ref="C374:E374"/>
    <mergeCell ref="C375:E375"/>
    <mergeCell ref="C376:E376"/>
    <mergeCell ref="C377:E377"/>
    <mergeCell ref="C378:E378"/>
    <mergeCell ref="C379:E379"/>
    <mergeCell ref="C380:E380"/>
    <mergeCell ref="C381:E381"/>
    <mergeCell ref="C364:E364"/>
    <mergeCell ref="C365:E365"/>
    <mergeCell ref="C366:E366"/>
    <mergeCell ref="C367:E367"/>
    <mergeCell ref="C368:E368"/>
    <mergeCell ref="C369:E369"/>
    <mergeCell ref="C370:E370"/>
    <mergeCell ref="C371:E371"/>
    <mergeCell ref="C372:E372"/>
    <mergeCell ref="C355:E355"/>
    <mergeCell ref="C356:E356"/>
    <mergeCell ref="C357:E357"/>
    <mergeCell ref="C358:E358"/>
    <mergeCell ref="C359:E359"/>
    <mergeCell ref="C360:E360"/>
    <mergeCell ref="C361:E361"/>
    <mergeCell ref="C362:E362"/>
    <mergeCell ref="C363:E363"/>
    <mergeCell ref="C346:E346"/>
    <mergeCell ref="C347:E347"/>
    <mergeCell ref="C348:E348"/>
    <mergeCell ref="C349:E349"/>
    <mergeCell ref="C350:E350"/>
    <mergeCell ref="C351:E351"/>
    <mergeCell ref="C352:E352"/>
    <mergeCell ref="C353:E353"/>
    <mergeCell ref="C354:E354"/>
    <mergeCell ref="F268:G268"/>
    <mergeCell ref="H268:I268"/>
    <mergeCell ref="J268:K268"/>
    <mergeCell ref="L268:M268"/>
    <mergeCell ref="N268:O268"/>
    <mergeCell ref="P268:Q268"/>
    <mergeCell ref="C345:E345"/>
    <mergeCell ref="F324:G324"/>
    <mergeCell ref="H324:I324"/>
    <mergeCell ref="J324:K324"/>
    <mergeCell ref="L324:M324"/>
    <mergeCell ref="N324:O324"/>
    <mergeCell ref="P324:Q324"/>
    <mergeCell ref="F326:O326"/>
    <mergeCell ref="F327:G327"/>
    <mergeCell ref="H327:I327"/>
    <mergeCell ref="J327:K327"/>
    <mergeCell ref="L327:M327"/>
    <mergeCell ref="N327:O327"/>
    <mergeCell ref="P327:R327"/>
    <mergeCell ref="B262:D262"/>
    <mergeCell ref="B263:D263"/>
    <mergeCell ref="E265:F265"/>
    <mergeCell ref="G265:H265"/>
    <mergeCell ref="I265:J265"/>
    <mergeCell ref="K265:L265"/>
    <mergeCell ref="M265:N265"/>
    <mergeCell ref="O265:P265"/>
    <mergeCell ref="F267:O267"/>
    <mergeCell ref="B210:D210"/>
    <mergeCell ref="B211:D211"/>
    <mergeCell ref="B212:D212"/>
    <mergeCell ref="B213:D213"/>
    <mergeCell ref="B242:D242"/>
    <mergeCell ref="B243:D243"/>
    <mergeCell ref="B232:D232"/>
    <mergeCell ref="B233:D233"/>
    <mergeCell ref="B234:D234"/>
    <mergeCell ref="B235:D235"/>
    <mergeCell ref="B236:D236"/>
    <mergeCell ref="B219:D219"/>
    <mergeCell ref="B220:D220"/>
    <mergeCell ref="B214:D214"/>
    <mergeCell ref="B215:D215"/>
    <mergeCell ref="B216:D216"/>
    <mergeCell ref="B217:D217"/>
    <mergeCell ref="B218:D218"/>
    <mergeCell ref="B238:D238"/>
    <mergeCell ref="B205:D205"/>
    <mergeCell ref="B206:D206"/>
    <mergeCell ref="B207:D207"/>
    <mergeCell ref="B208:D208"/>
    <mergeCell ref="B209:D209"/>
    <mergeCell ref="B200:D200"/>
    <mergeCell ref="B201:D201"/>
    <mergeCell ref="B202:D202"/>
    <mergeCell ref="B203:D203"/>
    <mergeCell ref="B204:D204"/>
    <mergeCell ref="B195:D195"/>
    <mergeCell ref="B196:D196"/>
    <mergeCell ref="B197:D197"/>
    <mergeCell ref="B198:D198"/>
    <mergeCell ref="B199:D199"/>
    <mergeCell ref="B190:D190"/>
    <mergeCell ref="B191:D191"/>
    <mergeCell ref="B192:D192"/>
    <mergeCell ref="B193:D193"/>
    <mergeCell ref="B194:D194"/>
    <mergeCell ref="B185:D185"/>
    <mergeCell ref="B186:D186"/>
    <mergeCell ref="B187:D187"/>
    <mergeCell ref="B188:D188"/>
    <mergeCell ref="B189:D189"/>
    <mergeCell ref="B180:D180"/>
    <mergeCell ref="B181:D181"/>
    <mergeCell ref="B182:D182"/>
    <mergeCell ref="B183:D183"/>
    <mergeCell ref="B184:D184"/>
    <mergeCell ref="B175:D175"/>
    <mergeCell ref="B176:D176"/>
    <mergeCell ref="B177:D177"/>
    <mergeCell ref="B178:D178"/>
    <mergeCell ref="B179:D179"/>
    <mergeCell ref="B170:D170"/>
    <mergeCell ref="B171:D171"/>
    <mergeCell ref="B172:D172"/>
    <mergeCell ref="B173:D173"/>
    <mergeCell ref="B174:D174"/>
    <mergeCell ref="B166:D166"/>
    <mergeCell ref="B167:D167"/>
    <mergeCell ref="B168:D168"/>
    <mergeCell ref="B169:D169"/>
    <mergeCell ref="B160:D160"/>
    <mergeCell ref="B161:D161"/>
    <mergeCell ref="B162:D162"/>
    <mergeCell ref="B163:D163"/>
    <mergeCell ref="B164:D164"/>
    <mergeCell ref="B157:D157"/>
    <mergeCell ref="B158:D158"/>
    <mergeCell ref="B159:D159"/>
    <mergeCell ref="B150:D150"/>
    <mergeCell ref="B151:D151"/>
    <mergeCell ref="B152:D152"/>
    <mergeCell ref="B153:D153"/>
    <mergeCell ref="B154:D154"/>
    <mergeCell ref="B165:D165"/>
    <mergeCell ref="B116:D116"/>
    <mergeCell ref="B117:D117"/>
    <mergeCell ref="B118:D118"/>
    <mergeCell ref="B124:D124"/>
    <mergeCell ref="B126:D126"/>
    <mergeCell ref="B127:D127"/>
    <mergeCell ref="B128:D128"/>
    <mergeCell ref="B129:D129"/>
    <mergeCell ref="B137:D137"/>
    <mergeCell ref="B130:D130"/>
    <mergeCell ref="B131:D131"/>
    <mergeCell ref="B132:D132"/>
    <mergeCell ref="B133:D133"/>
    <mergeCell ref="B134:D134"/>
    <mergeCell ref="B125:D125"/>
    <mergeCell ref="B119:D119"/>
    <mergeCell ref="B120:D120"/>
    <mergeCell ref="B121:D121"/>
    <mergeCell ref="B122:D122"/>
    <mergeCell ref="D6:M6"/>
    <mergeCell ref="D7:E7"/>
    <mergeCell ref="F7:G7"/>
    <mergeCell ref="H7:I7"/>
    <mergeCell ref="J7:K7"/>
    <mergeCell ref="L7:M7"/>
    <mergeCell ref="N7:O7"/>
    <mergeCell ref="B114:D114"/>
    <mergeCell ref="B115:D115"/>
    <mergeCell ref="D109:E109"/>
    <mergeCell ref="F109:G109"/>
    <mergeCell ref="H109:I109"/>
    <mergeCell ref="J109:K109"/>
    <mergeCell ref="L109:M109"/>
    <mergeCell ref="N109:O109"/>
    <mergeCell ref="E112:N112"/>
    <mergeCell ref="E113:F113"/>
    <mergeCell ref="G113:H113"/>
    <mergeCell ref="I113:J113"/>
    <mergeCell ref="K113:L113"/>
    <mergeCell ref="M113:N113"/>
    <mergeCell ref="O113:Q113"/>
    <mergeCell ref="C436:E436"/>
    <mergeCell ref="C437:E437"/>
    <mergeCell ref="B237:D237"/>
    <mergeCell ref="B239:D239"/>
    <mergeCell ref="B240:D240"/>
    <mergeCell ref="B241:D241"/>
    <mergeCell ref="B221:D221"/>
    <mergeCell ref="B222:D222"/>
    <mergeCell ref="B223:D223"/>
    <mergeCell ref="B224:D224"/>
    <mergeCell ref="B225:D225"/>
    <mergeCell ref="E227:F227"/>
    <mergeCell ref="B246:D246"/>
    <mergeCell ref="B247:D247"/>
    <mergeCell ref="B248:D248"/>
    <mergeCell ref="B249:D249"/>
    <mergeCell ref="B250:D250"/>
    <mergeCell ref="B252:D252"/>
    <mergeCell ref="B253:D253"/>
    <mergeCell ref="B254:D254"/>
    <mergeCell ref="B255:D255"/>
    <mergeCell ref="B256:D256"/>
    <mergeCell ref="B257:D257"/>
    <mergeCell ref="B258:D258"/>
    <mergeCell ref="C433:E433"/>
    <mergeCell ref="C434:E434"/>
    <mergeCell ref="C435:E435"/>
    <mergeCell ref="B123:D123"/>
    <mergeCell ref="B135:D135"/>
    <mergeCell ref="B136:D136"/>
    <mergeCell ref="B138:D138"/>
    <mergeCell ref="B139:D139"/>
    <mergeCell ref="B145:D145"/>
    <mergeCell ref="B146:D146"/>
    <mergeCell ref="B147:D147"/>
    <mergeCell ref="B148:D148"/>
    <mergeCell ref="B149:D149"/>
    <mergeCell ref="B140:D140"/>
    <mergeCell ref="B141:D141"/>
    <mergeCell ref="B142:D142"/>
    <mergeCell ref="B143:D143"/>
    <mergeCell ref="B144:D144"/>
    <mergeCell ref="B155:D155"/>
    <mergeCell ref="B156:D156"/>
    <mergeCell ref="B251:D251"/>
    <mergeCell ref="B261:D261"/>
    <mergeCell ref="B244:D244"/>
    <mergeCell ref="B245:D245"/>
    <mergeCell ref="B259:D259"/>
    <mergeCell ref="B260:D260"/>
    <mergeCell ref="O227:P227"/>
    <mergeCell ref="O231:Q231"/>
    <mergeCell ref="M227:N227"/>
    <mergeCell ref="E230:N230"/>
    <mergeCell ref="E231:F231"/>
    <mergeCell ref="G231:H231"/>
    <mergeCell ref="I231:J231"/>
    <mergeCell ref="K231:L231"/>
    <mergeCell ref="M231:N231"/>
    <mergeCell ref="G227:H227"/>
    <mergeCell ref="I227:J227"/>
    <mergeCell ref="K227:L227"/>
  </mergeCells>
  <phoneticPr fontId="2" type="noConversion"/>
  <conditionalFormatting sqref="R115:R226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233:R264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{0F675DE3-3E41-47B9-BD1F-5EB1389D4AB7}</x14:id>
        </ext>
      </extLst>
    </cfRule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9:Q108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orientation="portrait" r:id="rId1"/>
  <ignoredErrors>
    <ignoredError sqref="D9:Q76 D109:O109 E126:Q168 E170:Q191 O169:Q169 E252:N256 F270:Q324 R270:S319 R323:S323 S329:S420 S428 F434:O449 S434:S457 R262:R264 R126:R226 D79:Q108 D77:E78 L77:Q78 E115:R124 O125:R125 E193:Q221 O192:Q192 R233:R237 E233:N237 R239:R250 E239:N250 R252:R260" unlockedFormula="1"/>
    <ignoredError sqref="E169:N169" formulaRange="1" unlockedFormula="1"/>
    <ignoredError sqref="F421:R427 F428:O428" evalError="1"/>
    <ignoredError sqref="F329:R420 P428:R428 S421:S427" evalError="1" unlockedFormula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0F675DE3-3E41-47B9-BD1F-5EB1389D4AB7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R233:R264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E3CA09-4400-47C8-A852-A5E3A45C4641}">
  <sheetPr>
    <outlinePr summaryBelow="0"/>
  </sheetPr>
  <dimension ref="B5:P110"/>
  <sheetViews>
    <sheetView topLeftCell="A4" zoomScale="110" zoomScaleNormal="110" workbookViewId="0">
      <selection activeCell="R94" sqref="R94"/>
    </sheetView>
  </sheetViews>
  <sheetFormatPr baseColWidth="10" defaultRowHeight="15" outlineLevelRow="1" x14ac:dyDescent="0.25"/>
  <cols>
    <col min="1" max="1" width="9.42578125" style="71" customWidth="1"/>
    <col min="2" max="2" width="44.28515625" style="71" customWidth="1"/>
    <col min="3" max="12" width="5.85546875" style="71" customWidth="1"/>
    <col min="13" max="14" width="6.140625" style="71" customWidth="1"/>
    <col min="15" max="17" width="7" style="71" customWidth="1"/>
    <col min="18" max="16384" width="11.42578125" style="71"/>
  </cols>
  <sheetData>
    <row r="5" spans="2:15" x14ac:dyDescent="0.25">
      <c r="B5" s="200" t="s">
        <v>130</v>
      </c>
    </row>
    <row r="7" spans="2:15" x14ac:dyDescent="0.25">
      <c r="C7" s="470" t="s">
        <v>32</v>
      </c>
      <c r="D7" s="471"/>
      <c r="E7" s="471"/>
      <c r="F7" s="471"/>
      <c r="G7" s="471"/>
      <c r="H7" s="471"/>
      <c r="I7" s="471"/>
      <c r="J7" s="471"/>
      <c r="K7" s="471"/>
      <c r="L7" s="472"/>
    </row>
    <row r="8" spans="2:15" ht="17.25" customHeight="1" x14ac:dyDescent="0.25">
      <c r="B8" s="193"/>
      <c r="C8" s="473" t="s">
        <v>76</v>
      </c>
      <c r="D8" s="473"/>
      <c r="E8" s="470" t="s">
        <v>77</v>
      </c>
      <c r="F8" s="472"/>
      <c r="G8" s="470" t="s">
        <v>78</v>
      </c>
      <c r="H8" s="472"/>
      <c r="I8" s="473" t="s">
        <v>79</v>
      </c>
      <c r="J8" s="473"/>
      <c r="K8" s="473" t="s">
        <v>0</v>
      </c>
      <c r="L8" s="473"/>
      <c r="M8" s="473" t="s">
        <v>42</v>
      </c>
      <c r="N8" s="473"/>
      <c r="O8" s="473"/>
    </row>
    <row r="9" spans="2:15" ht="17.25" customHeight="1" x14ac:dyDescent="0.25">
      <c r="B9" s="201" t="s">
        <v>186</v>
      </c>
      <c r="C9" s="202" t="s">
        <v>2</v>
      </c>
      <c r="D9" s="203" t="s">
        <v>3</v>
      </c>
      <c r="E9" s="202" t="s">
        <v>2</v>
      </c>
      <c r="F9" s="203" t="s">
        <v>3</v>
      </c>
      <c r="G9" s="202" t="s">
        <v>2</v>
      </c>
      <c r="H9" s="203" t="s">
        <v>3</v>
      </c>
      <c r="I9" s="202" t="s">
        <v>2</v>
      </c>
      <c r="J9" s="203" t="s">
        <v>3</v>
      </c>
      <c r="K9" s="202" t="s">
        <v>2</v>
      </c>
      <c r="L9" s="203" t="s">
        <v>3</v>
      </c>
      <c r="M9" s="204" t="s">
        <v>2</v>
      </c>
      <c r="N9" s="205" t="s">
        <v>3</v>
      </c>
      <c r="O9" s="205" t="s">
        <v>7</v>
      </c>
    </row>
    <row r="10" spans="2:15" ht="17.25" customHeight="1" x14ac:dyDescent="0.25">
      <c r="B10" s="77" t="s">
        <v>193</v>
      </c>
      <c r="C10" s="132">
        <v>1</v>
      </c>
      <c r="D10" s="132">
        <v>0</v>
      </c>
      <c r="E10" s="132">
        <v>20</v>
      </c>
      <c r="F10" s="132">
        <v>19</v>
      </c>
      <c r="G10" s="132">
        <v>54</v>
      </c>
      <c r="H10" s="132">
        <v>17</v>
      </c>
      <c r="I10" s="132">
        <v>98</v>
      </c>
      <c r="J10" s="132">
        <v>152</v>
      </c>
      <c r="K10" s="132">
        <v>7</v>
      </c>
      <c r="L10" s="132">
        <v>11</v>
      </c>
      <c r="M10" s="207">
        <f>SUM(K10,I10,G10,E10,C10)</f>
        <v>180</v>
      </c>
      <c r="N10" s="207">
        <f>SUM(L10,J10,H10,F10,D10)</f>
        <v>199</v>
      </c>
      <c r="O10" s="207">
        <f>SUM(M10:N10)</f>
        <v>379</v>
      </c>
    </row>
    <row r="11" spans="2:15" ht="17.25" customHeight="1" x14ac:dyDescent="0.25">
      <c r="B11" s="194" t="s">
        <v>194</v>
      </c>
      <c r="C11" s="132">
        <v>0</v>
      </c>
      <c r="D11" s="132">
        <v>0</v>
      </c>
      <c r="E11" s="132">
        <v>0</v>
      </c>
      <c r="F11" s="132">
        <v>0</v>
      </c>
      <c r="G11" s="132">
        <v>0</v>
      </c>
      <c r="H11" s="132">
        <v>0</v>
      </c>
      <c r="I11" s="132">
        <v>0</v>
      </c>
      <c r="J11" s="132">
        <v>0</v>
      </c>
      <c r="K11" s="132">
        <v>0</v>
      </c>
      <c r="L11" s="132">
        <v>0</v>
      </c>
      <c r="M11" s="207">
        <f t="shared" ref="M11:N14" si="0">SUM(K11,I11,G11,E11,C11)</f>
        <v>0</v>
      </c>
      <c r="N11" s="207">
        <f t="shared" si="0"/>
        <v>0</v>
      </c>
      <c r="O11" s="207">
        <f t="shared" ref="O11:O12" si="1">SUM(M11:N11)</f>
        <v>0</v>
      </c>
    </row>
    <row r="12" spans="2:15" ht="17.25" customHeight="1" x14ac:dyDescent="0.25">
      <c r="B12" s="194" t="s">
        <v>195</v>
      </c>
      <c r="C12" s="195">
        <v>1</v>
      </c>
      <c r="D12" s="195">
        <v>0</v>
      </c>
      <c r="E12" s="195">
        <v>16</v>
      </c>
      <c r="F12" s="195">
        <v>17</v>
      </c>
      <c r="G12" s="195">
        <v>21</v>
      </c>
      <c r="H12" s="195">
        <v>27</v>
      </c>
      <c r="I12" s="195">
        <v>75</v>
      </c>
      <c r="J12" s="195">
        <v>125</v>
      </c>
      <c r="K12" s="195">
        <v>4</v>
      </c>
      <c r="L12" s="195">
        <v>11</v>
      </c>
      <c r="M12" s="207">
        <f t="shared" si="0"/>
        <v>117</v>
      </c>
      <c r="N12" s="207">
        <f t="shared" si="0"/>
        <v>180</v>
      </c>
      <c r="O12" s="207">
        <f t="shared" si="1"/>
        <v>297</v>
      </c>
    </row>
    <row r="13" spans="2:15" ht="17.25" customHeight="1" x14ac:dyDescent="0.25">
      <c r="B13" s="194" t="s">
        <v>196</v>
      </c>
      <c r="C13" s="195">
        <v>0</v>
      </c>
      <c r="D13" s="195">
        <v>0</v>
      </c>
      <c r="E13" s="195">
        <v>1</v>
      </c>
      <c r="F13" s="195">
        <v>0</v>
      </c>
      <c r="G13" s="195">
        <v>1</v>
      </c>
      <c r="H13" s="195">
        <v>0</v>
      </c>
      <c r="I13" s="195">
        <v>8</v>
      </c>
      <c r="J13" s="195">
        <v>15</v>
      </c>
      <c r="K13" s="195">
        <v>2</v>
      </c>
      <c r="L13" s="195">
        <v>0</v>
      </c>
      <c r="M13" s="207">
        <f t="shared" si="0"/>
        <v>12</v>
      </c>
      <c r="N13" s="207">
        <f t="shared" si="0"/>
        <v>15</v>
      </c>
      <c r="O13" s="207">
        <f>SUM(M13:N13)</f>
        <v>27</v>
      </c>
    </row>
    <row r="14" spans="2:15" ht="17.25" customHeight="1" x14ac:dyDescent="0.25">
      <c r="B14" s="196"/>
      <c r="C14" s="206">
        <f t="shared" ref="C14:K14" si="2">SUM(C10:C13)</f>
        <v>2</v>
      </c>
      <c r="D14" s="206">
        <f t="shared" si="2"/>
        <v>0</v>
      </c>
      <c r="E14" s="206">
        <f t="shared" si="2"/>
        <v>37</v>
      </c>
      <c r="F14" s="206">
        <f t="shared" si="2"/>
        <v>36</v>
      </c>
      <c r="G14" s="206">
        <f t="shared" si="2"/>
        <v>76</v>
      </c>
      <c r="H14" s="206">
        <f t="shared" si="2"/>
        <v>44</v>
      </c>
      <c r="I14" s="206">
        <f t="shared" si="2"/>
        <v>181</v>
      </c>
      <c r="J14" s="206">
        <f t="shared" si="2"/>
        <v>292</v>
      </c>
      <c r="K14" s="206">
        <f t="shared" si="2"/>
        <v>13</v>
      </c>
      <c r="L14" s="206">
        <f>SUM(L10:L13)</f>
        <v>22</v>
      </c>
      <c r="M14" s="207">
        <f t="shared" si="0"/>
        <v>309</v>
      </c>
      <c r="N14" s="207">
        <f>SUM(L14,J14,H14,F14,D14)</f>
        <v>394</v>
      </c>
      <c r="O14" s="207">
        <f>SUM(M14:N14)</f>
        <v>703</v>
      </c>
    </row>
    <row r="15" spans="2:15" x14ac:dyDescent="0.25">
      <c r="C15" s="474">
        <f>SUM(C14:D14)</f>
        <v>2</v>
      </c>
      <c r="D15" s="475"/>
      <c r="E15" s="474">
        <f t="shared" ref="E15:M15" si="3">SUM(E14:F14)</f>
        <v>73</v>
      </c>
      <c r="F15" s="475"/>
      <c r="G15" s="474">
        <f t="shared" si="3"/>
        <v>120</v>
      </c>
      <c r="H15" s="475"/>
      <c r="I15" s="474">
        <f t="shared" si="3"/>
        <v>473</v>
      </c>
      <c r="J15" s="475"/>
      <c r="K15" s="474">
        <f t="shared" si="3"/>
        <v>35</v>
      </c>
      <c r="L15" s="475"/>
      <c r="M15" s="474">
        <f t="shared" si="3"/>
        <v>703</v>
      </c>
      <c r="N15" s="475"/>
    </row>
    <row r="16" spans="2:15" x14ac:dyDescent="0.25">
      <c r="C16" s="95"/>
      <c r="D16" s="95"/>
      <c r="E16" s="95"/>
      <c r="F16" s="95"/>
      <c r="G16" s="95"/>
      <c r="H16" s="95"/>
      <c r="I16" s="95"/>
      <c r="J16" s="95"/>
      <c r="K16" s="95"/>
      <c r="L16" s="95"/>
    </row>
    <row r="17" spans="2:15" s="237" customFormat="1" x14ac:dyDescent="0.25">
      <c r="C17" s="238"/>
      <c r="D17" s="238"/>
      <c r="E17" s="238"/>
      <c r="F17" s="238"/>
      <c r="G17" s="238"/>
      <c r="H17" s="238"/>
      <c r="I17" s="238"/>
      <c r="J17" s="238"/>
      <c r="K17" s="238"/>
      <c r="L17" s="238"/>
      <c r="M17" s="238"/>
      <c r="N17" s="238"/>
      <c r="O17" s="239"/>
    </row>
    <row r="18" spans="2:15" s="237" customFormat="1" x14ac:dyDescent="0.25">
      <c r="B18" s="13"/>
      <c r="C18" s="468" t="s">
        <v>132</v>
      </c>
      <c r="D18" s="476"/>
      <c r="E18" s="476"/>
      <c r="F18" s="476"/>
      <c r="G18" s="476"/>
      <c r="H18" s="476"/>
      <c r="I18" s="476"/>
      <c r="J18" s="476"/>
      <c r="K18" s="476"/>
      <c r="L18" s="476"/>
      <c r="M18" s="156"/>
      <c r="N18" s="156"/>
      <c r="O18" s="156"/>
    </row>
    <row r="19" spans="2:15" s="237" customFormat="1" x14ac:dyDescent="0.25">
      <c r="B19" s="198"/>
      <c r="C19" s="468" t="s">
        <v>76</v>
      </c>
      <c r="D19" s="469"/>
      <c r="E19" s="468" t="s">
        <v>234</v>
      </c>
      <c r="F19" s="469"/>
      <c r="G19" s="468" t="s">
        <v>78</v>
      </c>
      <c r="H19" s="469"/>
      <c r="I19" s="465" t="s">
        <v>79</v>
      </c>
      <c r="J19" s="465"/>
      <c r="K19" s="465" t="s">
        <v>0</v>
      </c>
      <c r="L19" s="465"/>
      <c r="M19" s="465" t="s">
        <v>42</v>
      </c>
      <c r="N19" s="465"/>
      <c r="O19" s="465"/>
    </row>
    <row r="20" spans="2:15" s="237" customFormat="1" x14ac:dyDescent="0.25">
      <c r="B20" s="310" t="s">
        <v>51</v>
      </c>
      <c r="C20" s="311" t="s">
        <v>2</v>
      </c>
      <c r="D20" s="312" t="s">
        <v>3</v>
      </c>
      <c r="E20" s="311" t="s">
        <v>2</v>
      </c>
      <c r="F20" s="312" t="s">
        <v>3</v>
      </c>
      <c r="G20" s="311" t="s">
        <v>2</v>
      </c>
      <c r="H20" s="312" t="s">
        <v>3</v>
      </c>
      <c r="I20" s="311" t="s">
        <v>2</v>
      </c>
      <c r="J20" s="312" t="s">
        <v>3</v>
      </c>
      <c r="K20" s="311" t="s">
        <v>2</v>
      </c>
      <c r="L20" s="312" t="s">
        <v>3</v>
      </c>
      <c r="M20" s="313" t="s">
        <v>2</v>
      </c>
      <c r="N20" s="314" t="s">
        <v>3</v>
      </c>
      <c r="O20" s="314" t="s">
        <v>7</v>
      </c>
    </row>
    <row r="21" spans="2:15" s="237" customFormat="1" collapsed="1" x14ac:dyDescent="0.25">
      <c r="B21" s="158" t="s">
        <v>52</v>
      </c>
      <c r="C21" s="158">
        <f>SUM(C22:C25)</f>
        <v>0</v>
      </c>
      <c r="D21" s="158">
        <f>SUM(D22:D25)</f>
        <v>0</v>
      </c>
      <c r="E21" s="158">
        <f t="shared" ref="E21:K21" si="4">SUM(E22:E25)</f>
        <v>3</v>
      </c>
      <c r="F21" s="158">
        <f t="shared" si="4"/>
        <v>1</v>
      </c>
      <c r="G21" s="158">
        <f t="shared" si="4"/>
        <v>2</v>
      </c>
      <c r="H21" s="158">
        <f t="shared" si="4"/>
        <v>0</v>
      </c>
      <c r="I21" s="158">
        <f t="shared" si="4"/>
        <v>12</v>
      </c>
      <c r="J21" s="158">
        <f t="shared" si="4"/>
        <v>16</v>
      </c>
      <c r="K21" s="158">
        <f t="shared" si="4"/>
        <v>4</v>
      </c>
      <c r="L21" s="158">
        <f>SUM(L22:L25)</f>
        <v>2</v>
      </c>
      <c r="M21" s="233">
        <f>SUM(C21,E21,G21,I21,K21)</f>
        <v>21</v>
      </c>
      <c r="N21" s="233">
        <f t="shared" ref="N21:N80" si="5">SUM(D21,F21,H21,J21,L21)</f>
        <v>19</v>
      </c>
      <c r="O21" s="233">
        <f>SUM(M21:N21)</f>
        <v>40</v>
      </c>
    </row>
    <row r="22" spans="2:15" s="237" customFormat="1" hidden="1" outlineLevel="1" x14ac:dyDescent="0.25">
      <c r="B22" s="159" t="s">
        <v>198</v>
      </c>
      <c r="C22" s="199">
        <v>0</v>
      </c>
      <c r="D22" s="199">
        <v>0</v>
      </c>
      <c r="E22" s="199">
        <v>2</v>
      </c>
      <c r="F22" s="199">
        <v>1</v>
      </c>
      <c r="G22" s="199">
        <v>1</v>
      </c>
      <c r="H22" s="199">
        <v>0</v>
      </c>
      <c r="I22" s="199">
        <v>10</v>
      </c>
      <c r="J22" s="199">
        <v>11</v>
      </c>
      <c r="K22" s="199">
        <v>3</v>
      </c>
      <c r="L22" s="199">
        <v>2</v>
      </c>
      <c r="M22" s="233">
        <f t="shared" ref="M22:M80" si="6">SUM(C22,E22,G22,I22,K22)</f>
        <v>16</v>
      </c>
      <c r="N22" s="233">
        <f t="shared" si="5"/>
        <v>14</v>
      </c>
      <c r="O22" s="233">
        <f t="shared" ref="O22:O80" si="7">SUM(M22:N22)</f>
        <v>30</v>
      </c>
    </row>
    <row r="23" spans="2:15" s="237" customFormat="1" hidden="1" outlineLevel="1" x14ac:dyDescent="0.25">
      <c r="B23" s="159" t="s">
        <v>199</v>
      </c>
      <c r="C23" s="199">
        <v>0</v>
      </c>
      <c r="D23" s="199">
        <v>0</v>
      </c>
      <c r="E23" s="199">
        <v>0</v>
      </c>
      <c r="F23" s="199">
        <v>0</v>
      </c>
      <c r="G23" s="199">
        <v>0</v>
      </c>
      <c r="H23" s="199">
        <v>0</v>
      </c>
      <c r="I23" s="199">
        <v>0</v>
      </c>
      <c r="J23" s="199">
        <v>0</v>
      </c>
      <c r="K23" s="199">
        <v>0</v>
      </c>
      <c r="L23" s="199">
        <v>0</v>
      </c>
      <c r="M23" s="233">
        <f t="shared" si="6"/>
        <v>0</v>
      </c>
      <c r="N23" s="233">
        <f t="shared" si="5"/>
        <v>0</v>
      </c>
      <c r="O23" s="233">
        <f t="shared" si="7"/>
        <v>0</v>
      </c>
    </row>
    <row r="24" spans="2:15" s="237" customFormat="1" hidden="1" outlineLevel="1" x14ac:dyDescent="0.25">
      <c r="B24" s="159" t="s">
        <v>200</v>
      </c>
      <c r="C24" s="199"/>
      <c r="D24" s="199"/>
      <c r="E24" s="199"/>
      <c r="F24" s="199"/>
      <c r="G24" s="199"/>
      <c r="H24" s="199"/>
      <c r="I24" s="199"/>
      <c r="J24" s="199"/>
      <c r="K24" s="199"/>
      <c r="L24" s="199"/>
      <c r="M24" s="233">
        <f t="shared" si="6"/>
        <v>0</v>
      </c>
      <c r="N24" s="233">
        <f t="shared" si="5"/>
        <v>0</v>
      </c>
      <c r="O24" s="233">
        <f t="shared" si="7"/>
        <v>0</v>
      </c>
    </row>
    <row r="25" spans="2:15" s="237" customFormat="1" hidden="1" outlineLevel="1" x14ac:dyDescent="0.25">
      <c r="B25" s="159" t="s">
        <v>235</v>
      </c>
      <c r="C25" s="199">
        <v>0</v>
      </c>
      <c r="D25" s="199">
        <v>0</v>
      </c>
      <c r="E25" s="199">
        <v>1</v>
      </c>
      <c r="F25" s="199">
        <v>0</v>
      </c>
      <c r="G25" s="199">
        <v>1</v>
      </c>
      <c r="H25" s="199">
        <v>0</v>
      </c>
      <c r="I25" s="199">
        <v>2</v>
      </c>
      <c r="J25" s="199">
        <v>5</v>
      </c>
      <c r="K25" s="199">
        <v>1</v>
      </c>
      <c r="L25" s="199">
        <v>0</v>
      </c>
      <c r="M25" s="233">
        <f t="shared" si="6"/>
        <v>5</v>
      </c>
      <c r="N25" s="233">
        <f t="shared" si="5"/>
        <v>5</v>
      </c>
      <c r="O25" s="233">
        <f t="shared" si="7"/>
        <v>10</v>
      </c>
    </row>
    <row r="26" spans="2:15" s="237" customFormat="1" collapsed="1" x14ac:dyDescent="0.25">
      <c r="B26" s="158" t="s">
        <v>55</v>
      </c>
      <c r="C26" s="273">
        <f>SUM(C27:C30)</f>
        <v>0</v>
      </c>
      <c r="D26" s="273">
        <f>SUM(D27:D30)</f>
        <v>0</v>
      </c>
      <c r="E26" s="273">
        <f t="shared" ref="E26:K26" si="8">SUM(E27:E30)</f>
        <v>0</v>
      </c>
      <c r="F26" s="273">
        <f t="shared" si="8"/>
        <v>0</v>
      </c>
      <c r="G26" s="273">
        <f t="shared" si="8"/>
        <v>13</v>
      </c>
      <c r="H26" s="273">
        <f t="shared" si="8"/>
        <v>3</v>
      </c>
      <c r="I26" s="273">
        <f t="shared" si="8"/>
        <v>13</v>
      </c>
      <c r="J26" s="273">
        <f t="shared" si="8"/>
        <v>54</v>
      </c>
      <c r="K26" s="273">
        <f t="shared" si="8"/>
        <v>6</v>
      </c>
      <c r="L26" s="273">
        <f>SUM(L27:L30)</f>
        <v>15</v>
      </c>
      <c r="M26" s="233">
        <f t="shared" si="6"/>
        <v>32</v>
      </c>
      <c r="N26" s="233">
        <f t="shared" si="5"/>
        <v>72</v>
      </c>
      <c r="O26" s="233">
        <f t="shared" si="7"/>
        <v>104</v>
      </c>
    </row>
    <row r="27" spans="2:15" s="237" customFormat="1" hidden="1" outlineLevel="1" x14ac:dyDescent="0.25">
      <c r="B27" s="159" t="s">
        <v>198</v>
      </c>
      <c r="C27" s="199">
        <v>0</v>
      </c>
      <c r="D27" s="199">
        <v>0</v>
      </c>
      <c r="E27" s="199">
        <v>0</v>
      </c>
      <c r="F27" s="199">
        <v>0</v>
      </c>
      <c r="G27" s="199">
        <v>13</v>
      </c>
      <c r="H27" s="199">
        <v>3</v>
      </c>
      <c r="I27" s="199">
        <v>13</v>
      </c>
      <c r="J27" s="199">
        <v>24</v>
      </c>
      <c r="K27" s="199">
        <v>2</v>
      </c>
      <c r="L27" s="199">
        <v>5</v>
      </c>
      <c r="M27" s="233">
        <f t="shared" si="6"/>
        <v>28</v>
      </c>
      <c r="N27" s="233">
        <f t="shared" si="5"/>
        <v>32</v>
      </c>
      <c r="O27" s="233">
        <f t="shared" si="7"/>
        <v>60</v>
      </c>
    </row>
    <row r="28" spans="2:15" s="237" customFormat="1" hidden="1" outlineLevel="1" x14ac:dyDescent="0.25">
      <c r="B28" s="159" t="s">
        <v>199</v>
      </c>
      <c r="C28" s="199"/>
      <c r="D28" s="199"/>
      <c r="E28" s="199"/>
      <c r="F28" s="199"/>
      <c r="G28" s="199"/>
      <c r="H28" s="199"/>
      <c r="I28" s="199"/>
      <c r="J28" s="199"/>
      <c r="K28" s="199"/>
      <c r="L28" s="199"/>
      <c r="M28" s="233">
        <f t="shared" si="6"/>
        <v>0</v>
      </c>
      <c r="N28" s="233">
        <f t="shared" si="5"/>
        <v>0</v>
      </c>
      <c r="O28" s="233">
        <f t="shared" si="7"/>
        <v>0</v>
      </c>
    </row>
    <row r="29" spans="2:15" s="237" customFormat="1" hidden="1" outlineLevel="1" x14ac:dyDescent="0.25">
      <c r="B29" s="159" t="s">
        <v>200</v>
      </c>
      <c r="C29" s="199">
        <v>0</v>
      </c>
      <c r="D29" s="199">
        <v>0</v>
      </c>
      <c r="E29" s="199">
        <v>0</v>
      </c>
      <c r="F29" s="199">
        <v>0</v>
      </c>
      <c r="G29" s="199">
        <v>0</v>
      </c>
      <c r="H29" s="199">
        <v>0</v>
      </c>
      <c r="I29" s="199">
        <v>0</v>
      </c>
      <c r="J29" s="199">
        <v>26</v>
      </c>
      <c r="K29" s="199">
        <v>4</v>
      </c>
      <c r="L29" s="199">
        <v>10</v>
      </c>
      <c r="M29" s="233">
        <f t="shared" si="6"/>
        <v>4</v>
      </c>
      <c r="N29" s="233">
        <f t="shared" si="5"/>
        <v>36</v>
      </c>
      <c r="O29" s="233">
        <f t="shared" si="7"/>
        <v>40</v>
      </c>
    </row>
    <row r="30" spans="2:15" s="237" customFormat="1" hidden="1" outlineLevel="1" x14ac:dyDescent="0.25">
      <c r="B30" s="159" t="s">
        <v>235</v>
      </c>
      <c r="C30" s="199">
        <v>0</v>
      </c>
      <c r="D30" s="199">
        <v>0</v>
      </c>
      <c r="E30" s="199">
        <v>0</v>
      </c>
      <c r="F30" s="199">
        <v>0</v>
      </c>
      <c r="G30" s="199">
        <v>0</v>
      </c>
      <c r="H30" s="199">
        <v>0</v>
      </c>
      <c r="I30" s="199">
        <v>0</v>
      </c>
      <c r="J30" s="199">
        <v>4</v>
      </c>
      <c r="K30" s="199">
        <v>0</v>
      </c>
      <c r="L30" s="199">
        <v>0</v>
      </c>
      <c r="M30" s="233">
        <f t="shared" si="6"/>
        <v>0</v>
      </c>
      <c r="N30" s="233">
        <f t="shared" si="5"/>
        <v>4</v>
      </c>
      <c r="O30" s="233">
        <f t="shared" si="7"/>
        <v>4</v>
      </c>
    </row>
    <row r="31" spans="2:15" s="237" customFormat="1" collapsed="1" x14ac:dyDescent="0.25">
      <c r="B31" s="158" t="s">
        <v>4</v>
      </c>
      <c r="C31" s="273">
        <f>SUM(C32:C35)</f>
        <v>0</v>
      </c>
      <c r="D31" s="273">
        <f>SUM(D32:D35)</f>
        <v>0</v>
      </c>
      <c r="E31" s="273">
        <f t="shared" ref="E31:K31" si="9">SUM(E32:E35)</f>
        <v>2</v>
      </c>
      <c r="F31" s="273">
        <f t="shared" si="9"/>
        <v>6</v>
      </c>
      <c r="G31" s="273">
        <f t="shared" si="9"/>
        <v>12</v>
      </c>
      <c r="H31" s="273">
        <f t="shared" si="9"/>
        <v>11</v>
      </c>
      <c r="I31" s="273">
        <f t="shared" si="9"/>
        <v>51</v>
      </c>
      <c r="J31" s="273">
        <f t="shared" si="9"/>
        <v>68</v>
      </c>
      <c r="K31" s="273">
        <f t="shared" si="9"/>
        <v>0</v>
      </c>
      <c r="L31" s="273">
        <f>SUM(L32:L35)</f>
        <v>0</v>
      </c>
      <c r="M31" s="233">
        <f t="shared" si="6"/>
        <v>65</v>
      </c>
      <c r="N31" s="233">
        <f t="shared" si="5"/>
        <v>85</v>
      </c>
      <c r="O31" s="233">
        <f t="shared" si="7"/>
        <v>150</v>
      </c>
    </row>
    <row r="32" spans="2:15" s="237" customFormat="1" hidden="1" outlineLevel="1" x14ac:dyDescent="0.25">
      <c r="B32" s="159" t="s">
        <v>198</v>
      </c>
      <c r="C32" s="199">
        <v>0</v>
      </c>
      <c r="D32" s="199">
        <v>0</v>
      </c>
      <c r="E32" s="199">
        <v>1</v>
      </c>
      <c r="F32" s="199">
        <v>3</v>
      </c>
      <c r="G32" s="199">
        <v>6</v>
      </c>
      <c r="H32" s="199">
        <v>5</v>
      </c>
      <c r="I32" s="199">
        <v>19</v>
      </c>
      <c r="J32" s="199">
        <v>26</v>
      </c>
      <c r="K32" s="199">
        <v>0</v>
      </c>
      <c r="L32" s="199">
        <v>0</v>
      </c>
      <c r="M32" s="233">
        <f t="shared" si="6"/>
        <v>26</v>
      </c>
      <c r="N32" s="233">
        <f t="shared" si="5"/>
        <v>34</v>
      </c>
      <c r="O32" s="233">
        <f t="shared" si="7"/>
        <v>60</v>
      </c>
    </row>
    <row r="33" spans="2:15" s="237" customFormat="1" hidden="1" outlineLevel="1" x14ac:dyDescent="0.25">
      <c r="B33" s="159" t="s">
        <v>199</v>
      </c>
      <c r="C33" s="199">
        <v>0</v>
      </c>
      <c r="D33" s="199">
        <v>0</v>
      </c>
      <c r="E33" s="199">
        <v>0</v>
      </c>
      <c r="F33" s="199">
        <v>0</v>
      </c>
      <c r="G33" s="199">
        <v>0</v>
      </c>
      <c r="H33" s="199">
        <v>0</v>
      </c>
      <c r="I33" s="199">
        <v>0</v>
      </c>
      <c r="J33" s="199">
        <v>0</v>
      </c>
      <c r="K33" s="199">
        <v>0</v>
      </c>
      <c r="L33" s="199">
        <v>0</v>
      </c>
      <c r="M33" s="233">
        <f t="shared" si="6"/>
        <v>0</v>
      </c>
      <c r="N33" s="233">
        <f t="shared" si="5"/>
        <v>0</v>
      </c>
      <c r="O33" s="233">
        <f t="shared" si="7"/>
        <v>0</v>
      </c>
    </row>
    <row r="34" spans="2:15" s="237" customFormat="1" hidden="1" outlineLevel="1" x14ac:dyDescent="0.25">
      <c r="B34" s="159" t="s">
        <v>200</v>
      </c>
      <c r="C34" s="199">
        <v>0</v>
      </c>
      <c r="D34" s="199">
        <v>0</v>
      </c>
      <c r="E34" s="199">
        <v>1</v>
      </c>
      <c r="F34" s="199">
        <v>3</v>
      </c>
      <c r="G34" s="199">
        <v>6</v>
      </c>
      <c r="H34" s="199">
        <v>6</v>
      </c>
      <c r="I34" s="199">
        <v>32</v>
      </c>
      <c r="J34" s="199">
        <v>42</v>
      </c>
      <c r="K34" s="199">
        <v>0</v>
      </c>
      <c r="L34" s="199">
        <v>0</v>
      </c>
      <c r="M34" s="233">
        <f t="shared" si="6"/>
        <v>39</v>
      </c>
      <c r="N34" s="233">
        <f t="shared" si="5"/>
        <v>51</v>
      </c>
      <c r="O34" s="233">
        <f t="shared" si="7"/>
        <v>90</v>
      </c>
    </row>
    <row r="35" spans="2:15" s="237" customFormat="1" hidden="1" outlineLevel="1" x14ac:dyDescent="0.25">
      <c r="B35" s="159" t="s">
        <v>235</v>
      </c>
      <c r="C35" s="199"/>
      <c r="D35" s="199"/>
      <c r="E35" s="199"/>
      <c r="F35" s="199"/>
      <c r="G35" s="199"/>
      <c r="H35" s="199"/>
      <c r="I35" s="199"/>
      <c r="J35" s="199"/>
      <c r="K35" s="199"/>
      <c r="L35" s="199"/>
      <c r="M35" s="233">
        <f t="shared" si="6"/>
        <v>0</v>
      </c>
      <c r="N35" s="233">
        <f t="shared" si="5"/>
        <v>0</v>
      </c>
      <c r="O35" s="233">
        <f t="shared" si="7"/>
        <v>0</v>
      </c>
    </row>
    <row r="36" spans="2:15" s="237" customFormat="1" collapsed="1" x14ac:dyDescent="0.25">
      <c r="B36" s="158" t="s">
        <v>6</v>
      </c>
      <c r="C36" s="273">
        <f>SUM(C37:C40)</f>
        <v>0</v>
      </c>
      <c r="D36" s="273">
        <f>SUM(D37:D40)</f>
        <v>0</v>
      </c>
      <c r="E36" s="273">
        <f t="shared" ref="E36:K36" si="10">SUM(E37:E40)</f>
        <v>0</v>
      </c>
      <c r="F36" s="273">
        <f t="shared" si="10"/>
        <v>0</v>
      </c>
      <c r="G36" s="273">
        <f t="shared" si="10"/>
        <v>0</v>
      </c>
      <c r="H36" s="273">
        <f t="shared" si="10"/>
        <v>0</v>
      </c>
      <c r="I36" s="273">
        <f t="shared" si="10"/>
        <v>0</v>
      </c>
      <c r="J36" s="273">
        <f t="shared" si="10"/>
        <v>0</v>
      </c>
      <c r="K36" s="273">
        <f t="shared" si="10"/>
        <v>0</v>
      </c>
      <c r="L36" s="273">
        <f>SUM(L37:L40)</f>
        <v>0</v>
      </c>
      <c r="M36" s="233">
        <f t="shared" si="6"/>
        <v>0</v>
      </c>
      <c r="N36" s="233">
        <f t="shared" si="5"/>
        <v>0</v>
      </c>
      <c r="O36" s="233">
        <f t="shared" si="7"/>
        <v>0</v>
      </c>
    </row>
    <row r="37" spans="2:15" s="237" customFormat="1" hidden="1" outlineLevel="1" x14ac:dyDescent="0.25">
      <c r="B37" s="159" t="s">
        <v>198</v>
      </c>
      <c r="C37" s="199"/>
      <c r="D37" s="199"/>
      <c r="E37" s="199"/>
      <c r="F37" s="199"/>
      <c r="G37" s="199"/>
      <c r="H37" s="199"/>
      <c r="I37" s="199"/>
      <c r="J37" s="199"/>
      <c r="K37" s="199"/>
      <c r="L37" s="199"/>
      <c r="M37" s="233">
        <f t="shared" si="6"/>
        <v>0</v>
      </c>
      <c r="N37" s="233">
        <f t="shared" si="5"/>
        <v>0</v>
      </c>
      <c r="O37" s="233">
        <f t="shared" si="7"/>
        <v>0</v>
      </c>
    </row>
    <row r="38" spans="2:15" s="237" customFormat="1" hidden="1" outlineLevel="1" x14ac:dyDescent="0.25">
      <c r="B38" s="159" t="s">
        <v>199</v>
      </c>
      <c r="C38" s="199"/>
      <c r="D38" s="199"/>
      <c r="E38" s="199"/>
      <c r="F38" s="199"/>
      <c r="G38" s="199"/>
      <c r="H38" s="199"/>
      <c r="I38" s="199"/>
      <c r="J38" s="199"/>
      <c r="K38" s="199"/>
      <c r="L38" s="199"/>
      <c r="M38" s="233">
        <f t="shared" si="6"/>
        <v>0</v>
      </c>
      <c r="N38" s="233">
        <f t="shared" si="5"/>
        <v>0</v>
      </c>
      <c r="O38" s="233">
        <f t="shared" si="7"/>
        <v>0</v>
      </c>
    </row>
    <row r="39" spans="2:15" s="237" customFormat="1" hidden="1" outlineLevel="1" x14ac:dyDescent="0.25">
      <c r="B39" s="159" t="s">
        <v>200</v>
      </c>
      <c r="C39" s="199"/>
      <c r="D39" s="199"/>
      <c r="E39" s="199"/>
      <c r="F39" s="199"/>
      <c r="G39" s="199"/>
      <c r="H39" s="199"/>
      <c r="I39" s="199"/>
      <c r="J39" s="199"/>
      <c r="K39" s="199"/>
      <c r="L39" s="199"/>
      <c r="M39" s="233">
        <f t="shared" si="6"/>
        <v>0</v>
      </c>
      <c r="N39" s="233">
        <f t="shared" si="5"/>
        <v>0</v>
      </c>
      <c r="O39" s="233">
        <f t="shared" si="7"/>
        <v>0</v>
      </c>
    </row>
    <row r="40" spans="2:15" s="237" customFormat="1" hidden="1" outlineLevel="1" x14ac:dyDescent="0.25">
      <c r="B40" s="159" t="s">
        <v>235</v>
      </c>
      <c r="C40" s="199"/>
      <c r="D40" s="199"/>
      <c r="E40" s="199"/>
      <c r="F40" s="199"/>
      <c r="G40" s="199"/>
      <c r="H40" s="199"/>
      <c r="I40" s="199"/>
      <c r="J40" s="199"/>
      <c r="K40" s="199"/>
      <c r="L40" s="199"/>
      <c r="M40" s="233">
        <f t="shared" si="6"/>
        <v>0</v>
      </c>
      <c r="N40" s="233">
        <f t="shared" si="5"/>
        <v>0</v>
      </c>
      <c r="O40" s="233">
        <f t="shared" si="7"/>
        <v>0</v>
      </c>
    </row>
    <row r="41" spans="2:15" s="237" customFormat="1" collapsed="1" x14ac:dyDescent="0.25">
      <c r="B41" s="158" t="s">
        <v>56</v>
      </c>
      <c r="C41" s="273">
        <f>SUM(C42:C45)</f>
        <v>0</v>
      </c>
      <c r="D41" s="273">
        <f>SUM(D42:D45)</f>
        <v>0</v>
      </c>
      <c r="E41" s="273">
        <f t="shared" ref="E41:K41" si="11">SUM(E42:E45)</f>
        <v>0</v>
      </c>
      <c r="F41" s="273">
        <f t="shared" si="11"/>
        <v>0</v>
      </c>
      <c r="G41" s="273">
        <f t="shared" si="11"/>
        <v>20</v>
      </c>
      <c r="H41" s="273">
        <f t="shared" si="11"/>
        <v>3</v>
      </c>
      <c r="I41" s="273">
        <f t="shared" si="11"/>
        <v>13</v>
      </c>
      <c r="J41" s="273">
        <f t="shared" si="11"/>
        <v>50</v>
      </c>
      <c r="K41" s="273">
        <f t="shared" si="11"/>
        <v>0</v>
      </c>
      <c r="L41" s="273">
        <f>SUM(L42:L45)</f>
        <v>0</v>
      </c>
      <c r="M41" s="233">
        <f t="shared" si="6"/>
        <v>33</v>
      </c>
      <c r="N41" s="233">
        <f t="shared" si="5"/>
        <v>53</v>
      </c>
      <c r="O41" s="233">
        <f t="shared" si="7"/>
        <v>86</v>
      </c>
    </row>
    <row r="42" spans="2:15" s="237" customFormat="1" hidden="1" outlineLevel="1" x14ac:dyDescent="0.25">
      <c r="B42" s="159" t="s">
        <v>198</v>
      </c>
      <c r="C42" s="199">
        <v>0</v>
      </c>
      <c r="D42" s="199">
        <v>0</v>
      </c>
      <c r="E42" s="199">
        <v>0</v>
      </c>
      <c r="F42" s="199">
        <v>0</v>
      </c>
      <c r="G42" s="199">
        <v>20</v>
      </c>
      <c r="H42" s="199">
        <v>3</v>
      </c>
      <c r="I42" s="199">
        <v>10</v>
      </c>
      <c r="J42" s="199">
        <v>27</v>
      </c>
      <c r="K42" s="199">
        <v>0</v>
      </c>
      <c r="L42" s="199">
        <v>0</v>
      </c>
      <c r="M42" s="233">
        <f t="shared" si="6"/>
        <v>30</v>
      </c>
      <c r="N42" s="233">
        <f t="shared" si="5"/>
        <v>30</v>
      </c>
      <c r="O42" s="233">
        <f t="shared" si="7"/>
        <v>60</v>
      </c>
    </row>
    <row r="43" spans="2:15" s="237" customFormat="1" hidden="1" outlineLevel="1" x14ac:dyDescent="0.25">
      <c r="B43" s="159" t="s">
        <v>199</v>
      </c>
      <c r="C43" s="199"/>
      <c r="D43" s="199"/>
      <c r="E43" s="199"/>
      <c r="F43" s="199"/>
      <c r="G43" s="199"/>
      <c r="H43" s="199"/>
      <c r="I43" s="199"/>
      <c r="J43" s="199"/>
      <c r="K43" s="199"/>
      <c r="L43" s="199"/>
      <c r="M43" s="233">
        <f t="shared" si="6"/>
        <v>0</v>
      </c>
      <c r="N43" s="233">
        <f t="shared" si="5"/>
        <v>0</v>
      </c>
      <c r="O43" s="233">
        <f t="shared" si="7"/>
        <v>0</v>
      </c>
    </row>
    <row r="44" spans="2:15" s="237" customFormat="1" hidden="1" outlineLevel="1" x14ac:dyDescent="0.25">
      <c r="B44" s="159" t="s">
        <v>200</v>
      </c>
      <c r="C44" s="199">
        <v>0</v>
      </c>
      <c r="D44" s="199">
        <v>0</v>
      </c>
      <c r="E44" s="199">
        <v>0</v>
      </c>
      <c r="F44" s="199">
        <v>0</v>
      </c>
      <c r="G44" s="199">
        <v>0</v>
      </c>
      <c r="H44" s="199">
        <v>0</v>
      </c>
      <c r="I44" s="199">
        <v>1</v>
      </c>
      <c r="J44" s="199">
        <v>19</v>
      </c>
      <c r="K44" s="199">
        <v>0</v>
      </c>
      <c r="L44" s="199">
        <v>0</v>
      </c>
      <c r="M44" s="233">
        <f t="shared" si="6"/>
        <v>1</v>
      </c>
      <c r="N44" s="233">
        <f t="shared" si="5"/>
        <v>19</v>
      </c>
      <c r="O44" s="233">
        <f t="shared" si="7"/>
        <v>20</v>
      </c>
    </row>
    <row r="45" spans="2:15" s="237" customFormat="1" hidden="1" outlineLevel="1" x14ac:dyDescent="0.25">
      <c r="B45" s="159" t="s">
        <v>235</v>
      </c>
      <c r="C45" s="199">
        <v>0</v>
      </c>
      <c r="D45" s="199">
        <v>0</v>
      </c>
      <c r="E45" s="199">
        <v>0</v>
      </c>
      <c r="F45" s="199">
        <v>0</v>
      </c>
      <c r="G45" s="199">
        <v>0</v>
      </c>
      <c r="H45" s="199">
        <v>0</v>
      </c>
      <c r="I45" s="199">
        <v>2</v>
      </c>
      <c r="J45" s="199">
        <v>4</v>
      </c>
      <c r="K45" s="199">
        <v>0</v>
      </c>
      <c r="L45" s="199">
        <v>0</v>
      </c>
      <c r="M45" s="233">
        <f t="shared" si="6"/>
        <v>2</v>
      </c>
      <c r="N45" s="233">
        <f t="shared" si="5"/>
        <v>4</v>
      </c>
      <c r="O45" s="233">
        <f t="shared" si="7"/>
        <v>6</v>
      </c>
    </row>
    <row r="46" spans="2:15" s="237" customFormat="1" collapsed="1" x14ac:dyDescent="0.25">
      <c r="B46" s="158" t="s">
        <v>53</v>
      </c>
      <c r="C46" s="273">
        <f>SUM(C47:C50)</f>
        <v>0</v>
      </c>
      <c r="D46" s="273">
        <f>SUM(D47:D50)</f>
        <v>0</v>
      </c>
      <c r="E46" s="273">
        <f t="shared" ref="E46:K46" si="12">SUM(E47:E50)</f>
        <v>4</v>
      </c>
      <c r="F46" s="273">
        <f t="shared" si="12"/>
        <v>2</v>
      </c>
      <c r="G46" s="273">
        <f t="shared" si="12"/>
        <v>0</v>
      </c>
      <c r="H46" s="273">
        <f t="shared" si="12"/>
        <v>0</v>
      </c>
      <c r="I46" s="273">
        <f t="shared" si="12"/>
        <v>20</v>
      </c>
      <c r="J46" s="273">
        <f t="shared" si="12"/>
        <v>36</v>
      </c>
      <c r="K46" s="273">
        <f t="shared" si="12"/>
        <v>3</v>
      </c>
      <c r="L46" s="273">
        <f>SUM(L47:L50)</f>
        <v>3</v>
      </c>
      <c r="M46" s="233">
        <f t="shared" si="6"/>
        <v>27</v>
      </c>
      <c r="N46" s="233">
        <f t="shared" si="5"/>
        <v>41</v>
      </c>
      <c r="O46" s="233">
        <f t="shared" si="7"/>
        <v>68</v>
      </c>
    </row>
    <row r="47" spans="2:15" s="237" customFormat="1" hidden="1" outlineLevel="1" x14ac:dyDescent="0.25">
      <c r="B47" s="159" t="s">
        <v>198</v>
      </c>
      <c r="C47" s="199">
        <v>0</v>
      </c>
      <c r="D47" s="199">
        <v>0</v>
      </c>
      <c r="E47" s="199">
        <v>2</v>
      </c>
      <c r="F47" s="199">
        <v>1</v>
      </c>
      <c r="G47" s="199">
        <v>0</v>
      </c>
      <c r="H47" s="199">
        <v>0</v>
      </c>
      <c r="I47" s="199">
        <v>10</v>
      </c>
      <c r="J47" s="199">
        <v>19</v>
      </c>
      <c r="K47" s="199">
        <v>2</v>
      </c>
      <c r="L47" s="199">
        <v>3</v>
      </c>
      <c r="M47" s="233">
        <f t="shared" si="6"/>
        <v>14</v>
      </c>
      <c r="N47" s="233">
        <f t="shared" si="5"/>
        <v>23</v>
      </c>
      <c r="O47" s="233">
        <f t="shared" si="7"/>
        <v>37</v>
      </c>
    </row>
    <row r="48" spans="2:15" s="237" customFormat="1" hidden="1" outlineLevel="1" x14ac:dyDescent="0.25">
      <c r="B48" s="159" t="s">
        <v>199</v>
      </c>
      <c r="C48" s="199"/>
      <c r="D48" s="199"/>
      <c r="E48" s="199"/>
      <c r="F48" s="199"/>
      <c r="G48" s="199"/>
      <c r="H48" s="199"/>
      <c r="I48" s="199"/>
      <c r="J48" s="199"/>
      <c r="K48" s="199"/>
      <c r="L48" s="199"/>
      <c r="M48" s="233">
        <f t="shared" si="6"/>
        <v>0</v>
      </c>
      <c r="N48" s="233">
        <f t="shared" si="5"/>
        <v>0</v>
      </c>
      <c r="O48" s="233">
        <f t="shared" si="7"/>
        <v>0</v>
      </c>
    </row>
    <row r="49" spans="2:15" s="237" customFormat="1" hidden="1" outlineLevel="1" x14ac:dyDescent="0.25">
      <c r="B49" s="159" t="s">
        <v>200</v>
      </c>
      <c r="C49" s="199">
        <v>0</v>
      </c>
      <c r="D49" s="199">
        <v>0</v>
      </c>
      <c r="E49" s="199">
        <v>2</v>
      </c>
      <c r="F49" s="199">
        <v>1</v>
      </c>
      <c r="G49" s="199">
        <v>0</v>
      </c>
      <c r="H49" s="199">
        <v>0</v>
      </c>
      <c r="I49" s="199">
        <v>6</v>
      </c>
      <c r="J49" s="199">
        <v>15</v>
      </c>
      <c r="K49" s="199">
        <v>0</v>
      </c>
      <c r="L49" s="199">
        <v>0</v>
      </c>
      <c r="M49" s="233">
        <f t="shared" si="6"/>
        <v>8</v>
      </c>
      <c r="N49" s="233">
        <f t="shared" si="5"/>
        <v>16</v>
      </c>
      <c r="O49" s="233">
        <f t="shared" si="7"/>
        <v>24</v>
      </c>
    </row>
    <row r="50" spans="2:15" s="237" customFormat="1" hidden="1" outlineLevel="1" x14ac:dyDescent="0.25">
      <c r="B50" s="159" t="s">
        <v>235</v>
      </c>
      <c r="C50" s="199">
        <v>0</v>
      </c>
      <c r="D50" s="199">
        <v>0</v>
      </c>
      <c r="E50" s="199">
        <v>0</v>
      </c>
      <c r="F50" s="199">
        <v>0</v>
      </c>
      <c r="G50" s="199">
        <v>0</v>
      </c>
      <c r="H50" s="199">
        <v>0</v>
      </c>
      <c r="I50" s="199">
        <v>4</v>
      </c>
      <c r="J50" s="199">
        <v>2</v>
      </c>
      <c r="K50" s="199">
        <v>1</v>
      </c>
      <c r="L50" s="199">
        <v>0</v>
      </c>
      <c r="M50" s="233">
        <f t="shared" si="6"/>
        <v>5</v>
      </c>
      <c r="N50" s="233">
        <f t="shared" si="5"/>
        <v>2</v>
      </c>
      <c r="O50" s="233">
        <f t="shared" si="7"/>
        <v>7</v>
      </c>
    </row>
    <row r="51" spans="2:15" s="237" customFormat="1" collapsed="1" x14ac:dyDescent="0.25">
      <c r="B51" s="158" t="s">
        <v>54</v>
      </c>
      <c r="C51" s="273">
        <f>SUM(C52:C55)</f>
        <v>0</v>
      </c>
      <c r="D51" s="273">
        <f>SUM(D52:D55)</f>
        <v>0</v>
      </c>
      <c r="E51" s="273">
        <f t="shared" ref="E51:K51" si="13">SUM(E52:E55)</f>
        <v>0</v>
      </c>
      <c r="F51" s="273">
        <f t="shared" si="13"/>
        <v>0</v>
      </c>
      <c r="G51" s="273">
        <f t="shared" si="13"/>
        <v>0</v>
      </c>
      <c r="H51" s="273">
        <f t="shared" si="13"/>
        <v>0</v>
      </c>
      <c r="I51" s="273">
        <f t="shared" si="13"/>
        <v>0</v>
      </c>
      <c r="J51" s="273">
        <f t="shared" si="13"/>
        <v>0</v>
      </c>
      <c r="K51" s="273">
        <f t="shared" si="13"/>
        <v>0</v>
      </c>
      <c r="L51" s="273">
        <f>SUM(L52:L55)</f>
        <v>0</v>
      </c>
      <c r="M51" s="233">
        <f t="shared" si="6"/>
        <v>0</v>
      </c>
      <c r="N51" s="233">
        <f t="shared" si="5"/>
        <v>0</v>
      </c>
      <c r="O51" s="233">
        <f t="shared" si="7"/>
        <v>0</v>
      </c>
    </row>
    <row r="52" spans="2:15" s="237" customFormat="1" hidden="1" outlineLevel="1" x14ac:dyDescent="0.25">
      <c r="B52" s="159" t="s">
        <v>198</v>
      </c>
      <c r="C52" s="199"/>
      <c r="D52" s="199"/>
      <c r="E52" s="199"/>
      <c r="F52" s="199"/>
      <c r="G52" s="199"/>
      <c r="H52" s="199"/>
      <c r="I52" s="199"/>
      <c r="J52" s="199"/>
      <c r="K52" s="199"/>
      <c r="L52" s="199"/>
      <c r="M52" s="233">
        <f t="shared" si="6"/>
        <v>0</v>
      </c>
      <c r="N52" s="233">
        <f t="shared" si="5"/>
        <v>0</v>
      </c>
      <c r="O52" s="233">
        <f t="shared" si="7"/>
        <v>0</v>
      </c>
    </row>
    <row r="53" spans="2:15" s="237" customFormat="1" hidden="1" outlineLevel="1" x14ac:dyDescent="0.25">
      <c r="B53" s="159" t="s">
        <v>199</v>
      </c>
      <c r="C53" s="199"/>
      <c r="D53" s="199"/>
      <c r="E53" s="199"/>
      <c r="F53" s="199"/>
      <c r="G53" s="199"/>
      <c r="H53" s="199"/>
      <c r="I53" s="199"/>
      <c r="J53" s="199"/>
      <c r="K53" s="199"/>
      <c r="L53" s="199"/>
      <c r="M53" s="233">
        <f t="shared" si="6"/>
        <v>0</v>
      </c>
      <c r="N53" s="233">
        <f t="shared" si="5"/>
        <v>0</v>
      </c>
      <c r="O53" s="233">
        <f t="shared" si="7"/>
        <v>0</v>
      </c>
    </row>
    <row r="54" spans="2:15" s="237" customFormat="1" hidden="1" outlineLevel="1" x14ac:dyDescent="0.25">
      <c r="B54" s="159" t="s">
        <v>200</v>
      </c>
      <c r="C54" s="199"/>
      <c r="D54" s="199"/>
      <c r="E54" s="199"/>
      <c r="F54" s="199"/>
      <c r="G54" s="199"/>
      <c r="H54" s="199"/>
      <c r="I54" s="199"/>
      <c r="J54" s="199"/>
      <c r="K54" s="199"/>
      <c r="L54" s="199"/>
      <c r="M54" s="233">
        <f t="shared" si="6"/>
        <v>0</v>
      </c>
      <c r="N54" s="233">
        <f t="shared" si="5"/>
        <v>0</v>
      </c>
      <c r="O54" s="233">
        <f t="shared" si="7"/>
        <v>0</v>
      </c>
    </row>
    <row r="55" spans="2:15" s="237" customFormat="1" hidden="1" outlineLevel="1" x14ac:dyDescent="0.25">
      <c r="B55" s="159" t="s">
        <v>235</v>
      </c>
      <c r="C55" s="199"/>
      <c r="D55" s="199"/>
      <c r="E55" s="199"/>
      <c r="F55" s="199"/>
      <c r="G55" s="199"/>
      <c r="H55" s="199"/>
      <c r="I55" s="199"/>
      <c r="J55" s="199"/>
      <c r="K55" s="199"/>
      <c r="L55" s="199"/>
      <c r="M55" s="233">
        <f t="shared" si="6"/>
        <v>0</v>
      </c>
      <c r="N55" s="233">
        <f t="shared" si="5"/>
        <v>0</v>
      </c>
      <c r="O55" s="233">
        <f t="shared" si="7"/>
        <v>0</v>
      </c>
    </row>
    <row r="56" spans="2:15" s="237" customFormat="1" collapsed="1" x14ac:dyDescent="0.25">
      <c r="B56" s="158" t="s">
        <v>8</v>
      </c>
      <c r="C56" s="273">
        <f>SUM(C57:C60)</f>
        <v>0</v>
      </c>
      <c r="D56" s="273">
        <f>SUM(D57:D60)</f>
        <v>0</v>
      </c>
      <c r="E56" s="273">
        <f t="shared" ref="E56:K56" si="14">SUM(E57:E60)</f>
        <v>8</v>
      </c>
      <c r="F56" s="273">
        <f t="shared" si="14"/>
        <v>7</v>
      </c>
      <c r="G56" s="273">
        <f t="shared" si="14"/>
        <v>14</v>
      </c>
      <c r="H56" s="273">
        <f t="shared" si="14"/>
        <v>2</v>
      </c>
      <c r="I56" s="273">
        <f t="shared" si="14"/>
        <v>31</v>
      </c>
      <c r="J56" s="273">
        <f t="shared" si="14"/>
        <v>18</v>
      </c>
      <c r="K56" s="273">
        <f t="shared" si="14"/>
        <v>0</v>
      </c>
      <c r="L56" s="273">
        <f>SUM(L57:L60)</f>
        <v>0</v>
      </c>
      <c r="M56" s="233">
        <f t="shared" si="6"/>
        <v>53</v>
      </c>
      <c r="N56" s="233">
        <f t="shared" si="5"/>
        <v>27</v>
      </c>
      <c r="O56" s="233">
        <f t="shared" si="7"/>
        <v>80</v>
      </c>
    </row>
    <row r="57" spans="2:15" s="237" customFormat="1" hidden="1" outlineLevel="1" x14ac:dyDescent="0.25">
      <c r="B57" s="159" t="s">
        <v>198</v>
      </c>
      <c r="C57" s="199">
        <v>0</v>
      </c>
      <c r="D57" s="199">
        <v>0</v>
      </c>
      <c r="E57" s="199">
        <v>4</v>
      </c>
      <c r="F57" s="199">
        <v>3</v>
      </c>
      <c r="G57" s="199">
        <v>7</v>
      </c>
      <c r="H57" s="199">
        <v>1</v>
      </c>
      <c r="I57" s="199">
        <v>15</v>
      </c>
      <c r="J57" s="199">
        <v>8</v>
      </c>
      <c r="K57" s="199">
        <v>0</v>
      </c>
      <c r="L57" s="199">
        <v>0</v>
      </c>
      <c r="M57" s="233">
        <f t="shared" si="6"/>
        <v>26</v>
      </c>
      <c r="N57" s="233">
        <f t="shared" si="5"/>
        <v>12</v>
      </c>
      <c r="O57" s="233">
        <f t="shared" si="7"/>
        <v>38</v>
      </c>
    </row>
    <row r="58" spans="2:15" s="237" customFormat="1" hidden="1" outlineLevel="1" x14ac:dyDescent="0.25">
      <c r="B58" s="159" t="s">
        <v>199</v>
      </c>
      <c r="C58" s="199">
        <v>0</v>
      </c>
      <c r="D58" s="199">
        <v>0</v>
      </c>
      <c r="E58" s="199">
        <v>0</v>
      </c>
      <c r="F58" s="199">
        <v>0</v>
      </c>
      <c r="G58" s="199">
        <v>0</v>
      </c>
      <c r="H58" s="199">
        <v>0</v>
      </c>
      <c r="I58" s="199">
        <v>0</v>
      </c>
      <c r="J58" s="199">
        <v>0</v>
      </c>
      <c r="K58" s="199">
        <v>0</v>
      </c>
      <c r="L58" s="199">
        <v>0</v>
      </c>
      <c r="M58" s="233">
        <f t="shared" si="6"/>
        <v>0</v>
      </c>
      <c r="N58" s="233">
        <f t="shared" si="5"/>
        <v>0</v>
      </c>
      <c r="O58" s="233">
        <f t="shared" si="7"/>
        <v>0</v>
      </c>
    </row>
    <row r="59" spans="2:15" s="237" customFormat="1" hidden="1" outlineLevel="1" x14ac:dyDescent="0.25">
      <c r="B59" s="159" t="s">
        <v>200</v>
      </c>
      <c r="C59" s="199">
        <v>0</v>
      </c>
      <c r="D59" s="199">
        <v>0</v>
      </c>
      <c r="E59" s="199">
        <v>4</v>
      </c>
      <c r="F59" s="199">
        <v>4</v>
      </c>
      <c r="G59" s="199">
        <v>7</v>
      </c>
      <c r="H59" s="199">
        <v>1</v>
      </c>
      <c r="I59" s="199">
        <v>16</v>
      </c>
      <c r="J59" s="199">
        <v>10</v>
      </c>
      <c r="K59" s="199">
        <v>0</v>
      </c>
      <c r="L59" s="199">
        <v>0</v>
      </c>
      <c r="M59" s="233">
        <f t="shared" si="6"/>
        <v>27</v>
      </c>
      <c r="N59" s="233">
        <f t="shared" si="5"/>
        <v>15</v>
      </c>
      <c r="O59" s="233">
        <f t="shared" si="7"/>
        <v>42</v>
      </c>
    </row>
    <row r="60" spans="2:15" s="237" customFormat="1" hidden="1" outlineLevel="1" x14ac:dyDescent="0.25">
      <c r="B60" s="159" t="s">
        <v>235</v>
      </c>
      <c r="C60" s="199"/>
      <c r="D60" s="199"/>
      <c r="E60" s="199"/>
      <c r="F60" s="199"/>
      <c r="G60" s="199"/>
      <c r="H60" s="199"/>
      <c r="I60" s="199"/>
      <c r="J60" s="199"/>
      <c r="K60" s="199"/>
      <c r="L60" s="199"/>
      <c r="M60" s="233">
        <f t="shared" si="6"/>
        <v>0</v>
      </c>
      <c r="N60" s="233">
        <f t="shared" si="5"/>
        <v>0</v>
      </c>
      <c r="O60" s="233">
        <f t="shared" si="7"/>
        <v>0</v>
      </c>
    </row>
    <row r="61" spans="2:15" s="237" customFormat="1" collapsed="1" x14ac:dyDescent="0.25">
      <c r="B61" s="19" t="s">
        <v>9</v>
      </c>
      <c r="C61" s="273">
        <f>SUM(C62:C65)</f>
        <v>2</v>
      </c>
      <c r="D61" s="273">
        <f>SUM(D62:D65)</f>
        <v>0</v>
      </c>
      <c r="E61" s="273">
        <f t="shared" ref="E61:K61" si="15">SUM(E62:E65)</f>
        <v>14</v>
      </c>
      <c r="F61" s="273">
        <f t="shared" si="15"/>
        <v>12</v>
      </c>
      <c r="G61" s="273">
        <f t="shared" si="15"/>
        <v>10</v>
      </c>
      <c r="H61" s="273">
        <f t="shared" si="15"/>
        <v>4</v>
      </c>
      <c r="I61" s="273">
        <f t="shared" si="15"/>
        <v>20</v>
      </c>
      <c r="J61" s="273">
        <f t="shared" si="15"/>
        <v>16</v>
      </c>
      <c r="K61" s="273">
        <f t="shared" si="15"/>
        <v>0</v>
      </c>
      <c r="L61" s="273">
        <f>SUM(L62:L65)</f>
        <v>0</v>
      </c>
      <c r="M61" s="233">
        <f t="shared" si="6"/>
        <v>46</v>
      </c>
      <c r="N61" s="233">
        <f t="shared" si="5"/>
        <v>32</v>
      </c>
      <c r="O61" s="233">
        <f t="shared" si="7"/>
        <v>78</v>
      </c>
    </row>
    <row r="62" spans="2:15" s="237" customFormat="1" hidden="1" outlineLevel="1" x14ac:dyDescent="0.25">
      <c r="B62" s="159" t="s">
        <v>198</v>
      </c>
      <c r="C62" s="199">
        <v>1</v>
      </c>
      <c r="D62" s="199">
        <v>0</v>
      </c>
      <c r="E62" s="199">
        <v>7</v>
      </c>
      <c r="F62" s="199">
        <v>6</v>
      </c>
      <c r="G62" s="199">
        <v>5</v>
      </c>
      <c r="H62" s="199">
        <v>2</v>
      </c>
      <c r="I62" s="199">
        <v>10</v>
      </c>
      <c r="J62" s="199">
        <v>8</v>
      </c>
      <c r="K62" s="199">
        <v>0</v>
      </c>
      <c r="L62" s="199">
        <v>0</v>
      </c>
      <c r="M62" s="233">
        <f t="shared" si="6"/>
        <v>23</v>
      </c>
      <c r="N62" s="233">
        <f t="shared" si="5"/>
        <v>16</v>
      </c>
      <c r="O62" s="233">
        <f t="shared" si="7"/>
        <v>39</v>
      </c>
    </row>
    <row r="63" spans="2:15" s="237" customFormat="1" hidden="1" outlineLevel="1" x14ac:dyDescent="0.25">
      <c r="B63" s="159" t="s">
        <v>199</v>
      </c>
      <c r="C63" s="199"/>
      <c r="D63" s="199"/>
      <c r="E63" s="199"/>
      <c r="F63" s="199"/>
      <c r="G63" s="199"/>
      <c r="H63" s="199"/>
      <c r="I63" s="199"/>
      <c r="J63" s="199"/>
      <c r="K63" s="199"/>
      <c r="L63" s="199"/>
      <c r="M63" s="233">
        <f t="shared" si="6"/>
        <v>0</v>
      </c>
      <c r="N63" s="233">
        <f t="shared" si="5"/>
        <v>0</v>
      </c>
      <c r="O63" s="233">
        <f t="shared" si="7"/>
        <v>0</v>
      </c>
    </row>
    <row r="64" spans="2:15" s="237" customFormat="1" hidden="1" outlineLevel="1" x14ac:dyDescent="0.25">
      <c r="B64" s="159" t="s">
        <v>200</v>
      </c>
      <c r="C64" s="199">
        <v>1</v>
      </c>
      <c r="D64" s="199">
        <v>0</v>
      </c>
      <c r="E64" s="199">
        <v>7</v>
      </c>
      <c r="F64" s="199">
        <v>6</v>
      </c>
      <c r="G64" s="199">
        <v>5</v>
      </c>
      <c r="H64" s="199">
        <v>2</v>
      </c>
      <c r="I64" s="199">
        <v>10</v>
      </c>
      <c r="J64" s="199">
        <v>8</v>
      </c>
      <c r="K64" s="199">
        <v>0</v>
      </c>
      <c r="L64" s="199">
        <v>0</v>
      </c>
      <c r="M64" s="233">
        <f t="shared" si="6"/>
        <v>23</v>
      </c>
      <c r="N64" s="233">
        <f t="shared" si="5"/>
        <v>16</v>
      </c>
      <c r="O64" s="233">
        <f t="shared" si="7"/>
        <v>39</v>
      </c>
    </row>
    <row r="65" spans="2:15" s="237" customFormat="1" hidden="1" outlineLevel="1" x14ac:dyDescent="0.25">
      <c r="B65" s="159" t="s">
        <v>235</v>
      </c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233">
        <f t="shared" si="6"/>
        <v>0</v>
      </c>
      <c r="N65" s="233">
        <f t="shared" si="5"/>
        <v>0</v>
      </c>
      <c r="O65" s="233">
        <f t="shared" si="7"/>
        <v>0</v>
      </c>
    </row>
    <row r="66" spans="2:15" s="237" customFormat="1" collapsed="1" x14ac:dyDescent="0.25">
      <c r="B66" s="19" t="s">
        <v>57</v>
      </c>
      <c r="C66" s="273">
        <f>SUM(C67:C70)</f>
        <v>0</v>
      </c>
      <c r="D66" s="273">
        <f>SUM(D67:D70)</f>
        <v>0</v>
      </c>
      <c r="E66" s="273">
        <f t="shared" ref="E66:K66" si="16">SUM(E67:E70)</f>
        <v>0</v>
      </c>
      <c r="F66" s="273">
        <f t="shared" si="16"/>
        <v>0</v>
      </c>
      <c r="G66" s="273">
        <f t="shared" si="16"/>
        <v>0</v>
      </c>
      <c r="H66" s="273">
        <f t="shared" si="16"/>
        <v>0</v>
      </c>
      <c r="I66" s="273">
        <f t="shared" si="16"/>
        <v>0</v>
      </c>
      <c r="J66" s="273">
        <f t="shared" si="16"/>
        <v>0</v>
      </c>
      <c r="K66" s="273">
        <f t="shared" si="16"/>
        <v>0</v>
      </c>
      <c r="L66" s="273">
        <f>SUM(L67:L70)</f>
        <v>0</v>
      </c>
      <c r="M66" s="233">
        <f t="shared" si="6"/>
        <v>0</v>
      </c>
      <c r="N66" s="233">
        <f t="shared" si="5"/>
        <v>0</v>
      </c>
      <c r="O66" s="233">
        <f t="shared" si="7"/>
        <v>0</v>
      </c>
    </row>
    <row r="67" spans="2:15" s="237" customFormat="1" hidden="1" outlineLevel="1" x14ac:dyDescent="0.25">
      <c r="B67" s="159" t="s">
        <v>198</v>
      </c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233">
        <f t="shared" si="6"/>
        <v>0</v>
      </c>
      <c r="N67" s="233">
        <f t="shared" si="5"/>
        <v>0</v>
      </c>
      <c r="O67" s="233">
        <f t="shared" si="7"/>
        <v>0</v>
      </c>
    </row>
    <row r="68" spans="2:15" s="237" customFormat="1" hidden="1" outlineLevel="1" x14ac:dyDescent="0.25">
      <c r="B68" s="159" t="s">
        <v>199</v>
      </c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233">
        <f t="shared" si="6"/>
        <v>0</v>
      </c>
      <c r="N68" s="233">
        <f t="shared" si="5"/>
        <v>0</v>
      </c>
      <c r="O68" s="233">
        <f t="shared" si="7"/>
        <v>0</v>
      </c>
    </row>
    <row r="69" spans="2:15" s="237" customFormat="1" hidden="1" outlineLevel="1" x14ac:dyDescent="0.25">
      <c r="B69" s="159" t="s">
        <v>200</v>
      </c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233">
        <f t="shared" si="6"/>
        <v>0</v>
      </c>
      <c r="N69" s="233">
        <f t="shared" si="5"/>
        <v>0</v>
      </c>
      <c r="O69" s="233">
        <f t="shared" si="7"/>
        <v>0</v>
      </c>
    </row>
    <row r="70" spans="2:15" s="237" customFormat="1" hidden="1" outlineLevel="1" x14ac:dyDescent="0.25">
      <c r="B70" s="159" t="s">
        <v>235</v>
      </c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233">
        <f t="shared" si="6"/>
        <v>0</v>
      </c>
      <c r="N70" s="233">
        <f t="shared" si="5"/>
        <v>0</v>
      </c>
      <c r="O70" s="233">
        <f t="shared" si="7"/>
        <v>0</v>
      </c>
    </row>
    <row r="71" spans="2:15" s="237" customFormat="1" collapsed="1" x14ac:dyDescent="0.25">
      <c r="B71" s="19" t="s">
        <v>10</v>
      </c>
      <c r="C71" s="273">
        <f>SUM(C72:C75)</f>
        <v>0</v>
      </c>
      <c r="D71" s="273">
        <f>SUM(D72:D75)</f>
        <v>0</v>
      </c>
      <c r="E71" s="273">
        <f t="shared" ref="E71:K71" si="17">SUM(E72:E75)</f>
        <v>6</v>
      </c>
      <c r="F71" s="273">
        <f t="shared" si="17"/>
        <v>8</v>
      </c>
      <c r="G71" s="273">
        <f t="shared" si="17"/>
        <v>5</v>
      </c>
      <c r="H71" s="273">
        <f t="shared" si="17"/>
        <v>21</v>
      </c>
      <c r="I71" s="273">
        <f t="shared" si="17"/>
        <v>21</v>
      </c>
      <c r="J71" s="273">
        <f t="shared" si="17"/>
        <v>34</v>
      </c>
      <c r="K71" s="273">
        <f t="shared" si="17"/>
        <v>0</v>
      </c>
      <c r="L71" s="273">
        <f>SUM(L72:L75)</f>
        <v>2</v>
      </c>
      <c r="M71" s="233">
        <f t="shared" si="6"/>
        <v>32</v>
      </c>
      <c r="N71" s="233">
        <f t="shared" si="5"/>
        <v>65</v>
      </c>
      <c r="O71" s="233">
        <f t="shared" si="7"/>
        <v>97</v>
      </c>
    </row>
    <row r="72" spans="2:15" s="237" customFormat="1" hidden="1" outlineLevel="1" x14ac:dyDescent="0.25">
      <c r="B72" s="159" t="s">
        <v>198</v>
      </c>
      <c r="C72" s="199">
        <v>0</v>
      </c>
      <c r="D72" s="199">
        <v>0</v>
      </c>
      <c r="E72" s="199">
        <v>4</v>
      </c>
      <c r="F72" s="199">
        <v>5</v>
      </c>
      <c r="G72" s="199">
        <v>2</v>
      </c>
      <c r="H72" s="199">
        <v>3</v>
      </c>
      <c r="I72" s="199">
        <v>11</v>
      </c>
      <c r="J72" s="199">
        <v>29</v>
      </c>
      <c r="K72" s="199">
        <v>0</v>
      </c>
      <c r="L72" s="199">
        <v>1</v>
      </c>
      <c r="M72" s="233">
        <f t="shared" si="6"/>
        <v>17</v>
      </c>
      <c r="N72" s="233">
        <f t="shared" si="5"/>
        <v>38</v>
      </c>
      <c r="O72" s="233">
        <f t="shared" si="7"/>
        <v>55</v>
      </c>
    </row>
    <row r="73" spans="2:15" s="237" customFormat="1" hidden="1" outlineLevel="1" x14ac:dyDescent="0.25">
      <c r="B73" s="159" t="s">
        <v>199</v>
      </c>
      <c r="C73" s="199">
        <v>0</v>
      </c>
      <c r="D73" s="199">
        <v>0</v>
      </c>
      <c r="E73" s="199">
        <v>0</v>
      </c>
      <c r="F73" s="199">
        <v>0</v>
      </c>
      <c r="G73" s="199">
        <v>0</v>
      </c>
      <c r="H73" s="199">
        <v>0</v>
      </c>
      <c r="I73" s="199">
        <v>0</v>
      </c>
      <c r="J73" s="199">
        <v>0</v>
      </c>
      <c r="K73" s="199">
        <v>0</v>
      </c>
      <c r="L73" s="199">
        <v>0</v>
      </c>
      <c r="M73" s="233">
        <f t="shared" si="6"/>
        <v>0</v>
      </c>
      <c r="N73" s="233">
        <f t="shared" si="5"/>
        <v>0</v>
      </c>
      <c r="O73" s="233">
        <f t="shared" si="7"/>
        <v>0</v>
      </c>
    </row>
    <row r="74" spans="2:15" s="237" customFormat="1" hidden="1" outlineLevel="1" x14ac:dyDescent="0.25">
      <c r="B74" s="159" t="s">
        <v>200</v>
      </c>
      <c r="C74" s="199">
        <v>0</v>
      </c>
      <c r="D74" s="199">
        <v>0</v>
      </c>
      <c r="E74" s="199">
        <v>2</v>
      </c>
      <c r="F74" s="199">
        <v>3</v>
      </c>
      <c r="G74" s="199">
        <v>3</v>
      </c>
      <c r="H74" s="199">
        <v>18</v>
      </c>
      <c r="I74" s="199">
        <v>10</v>
      </c>
      <c r="J74" s="199">
        <v>5</v>
      </c>
      <c r="K74" s="199">
        <v>0</v>
      </c>
      <c r="L74" s="199">
        <v>1</v>
      </c>
      <c r="M74" s="233">
        <f t="shared" si="6"/>
        <v>15</v>
      </c>
      <c r="N74" s="233">
        <f t="shared" si="5"/>
        <v>27</v>
      </c>
      <c r="O74" s="233">
        <f t="shared" si="7"/>
        <v>42</v>
      </c>
    </row>
    <row r="75" spans="2:15" s="237" customFormat="1" hidden="1" outlineLevel="1" x14ac:dyDescent="0.25">
      <c r="B75" s="159" t="s">
        <v>235</v>
      </c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233">
        <f t="shared" si="6"/>
        <v>0</v>
      </c>
      <c r="N75" s="233">
        <f t="shared" si="5"/>
        <v>0</v>
      </c>
      <c r="O75" s="233">
        <f t="shared" si="7"/>
        <v>0</v>
      </c>
    </row>
    <row r="76" spans="2:15" s="237" customFormat="1" collapsed="1" x14ac:dyDescent="0.25">
      <c r="B76" s="19" t="s">
        <v>58</v>
      </c>
      <c r="C76" s="273">
        <f>SUM(C77:C80)</f>
        <v>0</v>
      </c>
      <c r="D76" s="273">
        <f>SUM(D77:D80)</f>
        <v>0</v>
      </c>
      <c r="E76" s="273">
        <f t="shared" ref="E76:K76" si="18">SUM(E77:E80)</f>
        <v>0</v>
      </c>
      <c r="F76" s="273">
        <f t="shared" si="18"/>
        <v>0</v>
      </c>
      <c r="G76" s="273">
        <f t="shared" si="18"/>
        <v>0</v>
      </c>
      <c r="H76" s="273">
        <f t="shared" si="18"/>
        <v>0</v>
      </c>
      <c r="I76" s="273">
        <f t="shared" si="18"/>
        <v>0</v>
      </c>
      <c r="J76" s="273">
        <f t="shared" si="18"/>
        <v>0</v>
      </c>
      <c r="K76" s="273">
        <f t="shared" si="18"/>
        <v>0</v>
      </c>
      <c r="L76" s="273">
        <f>SUM(L77:L80)</f>
        <v>0</v>
      </c>
      <c r="M76" s="233">
        <f t="shared" si="6"/>
        <v>0</v>
      </c>
      <c r="N76" s="233">
        <f t="shared" si="5"/>
        <v>0</v>
      </c>
      <c r="O76" s="233">
        <f t="shared" si="7"/>
        <v>0</v>
      </c>
    </row>
    <row r="77" spans="2:15" s="237" customFormat="1" hidden="1" outlineLevel="1" x14ac:dyDescent="0.25">
      <c r="B77" s="159" t="s">
        <v>198</v>
      </c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233">
        <f t="shared" si="6"/>
        <v>0</v>
      </c>
      <c r="N77" s="233">
        <f t="shared" si="5"/>
        <v>0</v>
      </c>
      <c r="O77" s="233">
        <f t="shared" si="7"/>
        <v>0</v>
      </c>
    </row>
    <row r="78" spans="2:15" s="237" customFormat="1" hidden="1" outlineLevel="1" x14ac:dyDescent="0.25">
      <c r="B78" s="159" t="s">
        <v>199</v>
      </c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233">
        <f t="shared" si="6"/>
        <v>0</v>
      </c>
      <c r="N78" s="233">
        <f t="shared" si="5"/>
        <v>0</v>
      </c>
      <c r="O78" s="233">
        <f t="shared" si="7"/>
        <v>0</v>
      </c>
    </row>
    <row r="79" spans="2:15" s="237" customFormat="1" hidden="1" outlineLevel="1" x14ac:dyDescent="0.25">
      <c r="B79" s="159" t="s">
        <v>200</v>
      </c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233">
        <f t="shared" si="6"/>
        <v>0</v>
      </c>
      <c r="N79" s="233">
        <f t="shared" si="5"/>
        <v>0</v>
      </c>
      <c r="O79" s="233">
        <f t="shared" si="7"/>
        <v>0</v>
      </c>
    </row>
    <row r="80" spans="2:15" s="237" customFormat="1" hidden="1" outlineLevel="1" x14ac:dyDescent="0.25">
      <c r="B80" s="159" t="s">
        <v>235</v>
      </c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233">
        <f t="shared" si="6"/>
        <v>0</v>
      </c>
      <c r="N80" s="233">
        <f t="shared" si="5"/>
        <v>0</v>
      </c>
      <c r="O80" s="233">
        <f t="shared" si="7"/>
        <v>0</v>
      </c>
    </row>
    <row r="81" spans="2:15" s="237" customFormat="1" x14ac:dyDescent="0.25">
      <c r="B81" s="13"/>
      <c r="C81" s="240">
        <f>SUM(C21,C26,C31,C36,C41,C46,C51,C56,C61,C66,C71,C76)</f>
        <v>2</v>
      </c>
      <c r="D81" s="240">
        <f t="shared" ref="D81:O81" si="19">SUM(D21,D26,D31,D36,D41,D46,D51,D56,D61,D66,D71,D76)</f>
        <v>0</v>
      </c>
      <c r="E81" s="240">
        <f t="shared" si="19"/>
        <v>37</v>
      </c>
      <c r="F81" s="240">
        <f t="shared" si="19"/>
        <v>36</v>
      </c>
      <c r="G81" s="240">
        <f t="shared" si="19"/>
        <v>76</v>
      </c>
      <c r="H81" s="240">
        <f t="shared" si="19"/>
        <v>44</v>
      </c>
      <c r="I81" s="240">
        <f t="shared" si="19"/>
        <v>181</v>
      </c>
      <c r="J81" s="240">
        <f t="shared" si="19"/>
        <v>292</v>
      </c>
      <c r="K81" s="240">
        <f t="shared" si="19"/>
        <v>13</v>
      </c>
      <c r="L81" s="240">
        <f t="shared" si="19"/>
        <v>22</v>
      </c>
      <c r="M81" s="240">
        <f t="shared" si="19"/>
        <v>309</v>
      </c>
      <c r="N81" s="240">
        <f t="shared" si="19"/>
        <v>394</v>
      </c>
      <c r="O81" s="240">
        <f t="shared" si="19"/>
        <v>703</v>
      </c>
    </row>
    <row r="82" spans="2:15" x14ac:dyDescent="0.25">
      <c r="B82" s="13"/>
      <c r="C82" s="466">
        <f>SUM(C81:D81)</f>
        <v>2</v>
      </c>
      <c r="D82" s="467"/>
      <c r="E82" s="466">
        <f t="shared" ref="E82" si="20">SUM(E81:F81)</f>
        <v>73</v>
      </c>
      <c r="F82" s="467"/>
      <c r="G82" s="466">
        <f t="shared" ref="G82" si="21">SUM(G81:H81)</f>
        <v>120</v>
      </c>
      <c r="H82" s="467"/>
      <c r="I82" s="466">
        <f t="shared" ref="I82" si="22">SUM(I81:J81)</f>
        <v>473</v>
      </c>
      <c r="J82" s="467"/>
      <c r="K82" s="466">
        <f t="shared" ref="K82" si="23">SUM(K81:L81)</f>
        <v>35</v>
      </c>
      <c r="L82" s="467"/>
      <c r="M82" s="466">
        <f t="shared" ref="M82" si="24">SUM(M81:N81)</f>
        <v>703</v>
      </c>
      <c r="N82" s="467"/>
      <c r="O82" s="13"/>
    </row>
    <row r="83" spans="2:15" x14ac:dyDescent="0.25">
      <c r="B83" s="164" t="s">
        <v>33</v>
      </c>
      <c r="C83" s="6"/>
      <c r="D83" s="6"/>
      <c r="F83" s="165"/>
      <c r="G83" s="165"/>
      <c r="H83" s="165"/>
      <c r="I83" s="165"/>
      <c r="J83" s="165"/>
      <c r="K83" s="165"/>
      <c r="L83" s="166"/>
      <c r="M83" s="167"/>
      <c r="N83" s="116"/>
      <c r="O83" s="116"/>
    </row>
    <row r="84" spans="2:15" x14ac:dyDescent="0.25">
      <c r="B84" s="70"/>
      <c r="C84" s="353" t="s">
        <v>64</v>
      </c>
      <c r="D84" s="353"/>
      <c r="E84" s="353"/>
      <c r="F84" s="353"/>
      <c r="G84" s="353"/>
      <c r="H84" s="353"/>
      <c r="I84" s="353"/>
      <c r="J84" s="353"/>
      <c r="K84" s="353"/>
      <c r="L84" s="353"/>
    </row>
    <row r="85" spans="2:15" x14ac:dyDescent="0.25">
      <c r="B85" s="70"/>
      <c r="C85" s="348" t="s">
        <v>76</v>
      </c>
      <c r="D85" s="350"/>
      <c r="E85" s="353" t="s">
        <v>77</v>
      </c>
      <c r="F85" s="353"/>
      <c r="G85" s="348" t="s">
        <v>78</v>
      </c>
      <c r="H85" s="350"/>
      <c r="I85" s="348" t="s">
        <v>79</v>
      </c>
      <c r="J85" s="350"/>
      <c r="K85" s="348" t="s">
        <v>0</v>
      </c>
      <c r="L85" s="350"/>
      <c r="M85" s="353" t="s">
        <v>42</v>
      </c>
      <c r="N85" s="353"/>
      <c r="O85" s="353"/>
    </row>
    <row r="86" spans="2:15" x14ac:dyDescent="0.25">
      <c r="B86" s="188" t="s">
        <v>115</v>
      </c>
      <c r="C86" s="189" t="s">
        <v>2</v>
      </c>
      <c r="D86" s="172" t="s">
        <v>3</v>
      </c>
      <c r="E86" s="188" t="s">
        <v>2</v>
      </c>
      <c r="F86" s="172" t="s">
        <v>3</v>
      </c>
      <c r="G86" s="188" t="s">
        <v>2</v>
      </c>
      <c r="H86" s="172" t="s">
        <v>3</v>
      </c>
      <c r="I86" s="188" t="s">
        <v>2</v>
      </c>
      <c r="J86" s="172" t="s">
        <v>3</v>
      </c>
      <c r="K86" s="188" t="s">
        <v>2</v>
      </c>
      <c r="L86" s="172" t="s">
        <v>3</v>
      </c>
      <c r="M86" s="173" t="s">
        <v>2</v>
      </c>
      <c r="N86" s="174" t="s">
        <v>3</v>
      </c>
      <c r="O86" s="174" t="s">
        <v>7</v>
      </c>
    </row>
    <row r="87" spans="2:15" x14ac:dyDescent="0.25">
      <c r="B87" s="77" t="s">
        <v>116</v>
      </c>
      <c r="C87" s="77"/>
      <c r="D87" s="77"/>
      <c r="E87" s="77"/>
      <c r="F87" s="77"/>
      <c r="G87" s="77">
        <v>2</v>
      </c>
      <c r="H87" s="77">
        <v>8</v>
      </c>
      <c r="I87" s="77">
        <v>1</v>
      </c>
      <c r="J87" s="77"/>
      <c r="K87" s="77">
        <v>1</v>
      </c>
      <c r="L87" s="77"/>
      <c r="M87" s="188">
        <f>SUM(K87,I87,G87,E87,C87)</f>
        <v>4</v>
      </c>
      <c r="N87" s="188">
        <f>SUM(L87,J87,H87,F87,D87)</f>
        <v>8</v>
      </c>
      <c r="O87" s="188">
        <f>SUM(M87:N87)</f>
        <v>12</v>
      </c>
    </row>
    <row r="88" spans="2:15" x14ac:dyDescent="0.25">
      <c r="B88" s="77" t="s">
        <v>117</v>
      </c>
      <c r="C88" s="77"/>
      <c r="D88" s="77"/>
      <c r="E88" s="77">
        <v>2</v>
      </c>
      <c r="F88" s="77">
        <v>2</v>
      </c>
      <c r="G88" s="77">
        <v>3</v>
      </c>
      <c r="H88" s="77">
        <v>2</v>
      </c>
      <c r="I88" s="77">
        <v>38</v>
      </c>
      <c r="J88" s="77">
        <v>34</v>
      </c>
      <c r="K88" s="77"/>
      <c r="L88" s="77"/>
      <c r="M88" s="188">
        <f t="shared" ref="M88:N92" si="25">SUM(K88,I88,G88,E88,C88)</f>
        <v>43</v>
      </c>
      <c r="N88" s="188">
        <f t="shared" si="25"/>
        <v>38</v>
      </c>
      <c r="O88" s="188">
        <f t="shared" ref="O88:O92" si="26">SUM(M88:N88)</f>
        <v>81</v>
      </c>
    </row>
    <row r="89" spans="2:15" x14ac:dyDescent="0.25">
      <c r="B89" s="77" t="s">
        <v>118</v>
      </c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188">
        <f t="shared" si="25"/>
        <v>0</v>
      </c>
      <c r="N89" s="188">
        <f t="shared" si="25"/>
        <v>0</v>
      </c>
      <c r="O89" s="188">
        <f t="shared" si="26"/>
        <v>0</v>
      </c>
    </row>
    <row r="90" spans="2:15" x14ac:dyDescent="0.25">
      <c r="B90" s="77" t="s">
        <v>119</v>
      </c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188">
        <f t="shared" si="25"/>
        <v>0</v>
      </c>
      <c r="N90" s="188">
        <f t="shared" si="25"/>
        <v>0</v>
      </c>
      <c r="O90" s="188">
        <f t="shared" si="26"/>
        <v>0</v>
      </c>
    </row>
    <row r="91" spans="2:15" x14ac:dyDescent="0.25">
      <c r="B91" s="77" t="s">
        <v>72</v>
      </c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188">
        <f t="shared" si="25"/>
        <v>0</v>
      </c>
      <c r="N91" s="188">
        <f t="shared" si="25"/>
        <v>0</v>
      </c>
      <c r="O91" s="188">
        <f t="shared" si="26"/>
        <v>0</v>
      </c>
    </row>
    <row r="92" spans="2:15" x14ac:dyDescent="0.25">
      <c r="C92" s="197">
        <f t="shared" ref="C92:J92" si="27">SUM(C87:C90)</f>
        <v>0</v>
      </c>
      <c r="D92" s="197">
        <f>SUM(D87:D90)</f>
        <v>0</v>
      </c>
      <c r="E92" s="197">
        <f t="shared" si="27"/>
        <v>2</v>
      </c>
      <c r="F92" s="197">
        <f t="shared" si="27"/>
        <v>2</v>
      </c>
      <c r="G92" s="197">
        <f t="shared" si="27"/>
        <v>5</v>
      </c>
      <c r="H92" s="197">
        <f t="shared" si="27"/>
        <v>10</v>
      </c>
      <c r="I92" s="197">
        <f t="shared" si="27"/>
        <v>39</v>
      </c>
      <c r="J92" s="197">
        <f t="shared" si="27"/>
        <v>34</v>
      </c>
      <c r="K92" s="197">
        <f>SUM(K87:K90)</f>
        <v>1</v>
      </c>
      <c r="L92" s="197">
        <f>SUM(L87:L90)</f>
        <v>0</v>
      </c>
      <c r="M92" s="188">
        <f>SUM(K92,I92,G92,E92,C92)</f>
        <v>47</v>
      </c>
      <c r="N92" s="188">
        <f t="shared" si="25"/>
        <v>46</v>
      </c>
      <c r="O92" s="188">
        <f t="shared" si="26"/>
        <v>93</v>
      </c>
    </row>
    <row r="93" spans="2:15" x14ac:dyDescent="0.25">
      <c r="C93" s="351">
        <f>SUM(C92:D92)</f>
        <v>0</v>
      </c>
      <c r="D93" s="352"/>
      <c r="E93" s="351">
        <f t="shared" ref="E93" si="28">SUM(E92:F92)</f>
        <v>4</v>
      </c>
      <c r="F93" s="352"/>
      <c r="G93" s="351">
        <f t="shared" ref="G93" si="29">SUM(G92:H92)</f>
        <v>15</v>
      </c>
      <c r="H93" s="352"/>
      <c r="I93" s="351">
        <f t="shared" ref="I93" si="30">SUM(I92:J92)</f>
        <v>73</v>
      </c>
      <c r="J93" s="352"/>
      <c r="K93" s="351">
        <f>SUM(K92:L92)</f>
        <v>1</v>
      </c>
      <c r="L93" s="352"/>
      <c r="M93" s="351">
        <f>SUM(M92:N92)</f>
        <v>93</v>
      </c>
      <c r="N93" s="352"/>
      <c r="O93" s="79"/>
    </row>
    <row r="95" spans="2:15" x14ac:dyDescent="0.25">
      <c r="B95" s="187" t="s">
        <v>120</v>
      </c>
      <c r="C95" s="179"/>
      <c r="D95" s="179"/>
      <c r="E95" s="179"/>
      <c r="F95" s="179"/>
      <c r="G95" s="179"/>
      <c r="H95" s="179"/>
      <c r="I95" s="179"/>
      <c r="J95" s="179"/>
      <c r="M95" s="166"/>
      <c r="N95" s="167"/>
    </row>
    <row r="96" spans="2:15" x14ac:dyDescent="0.25">
      <c r="B96" s="13"/>
      <c r="C96" s="13"/>
      <c r="E96" s="165"/>
      <c r="F96" s="165"/>
      <c r="G96" s="165"/>
      <c r="H96" s="165"/>
      <c r="I96" s="165"/>
      <c r="J96" s="165"/>
      <c r="K96" s="165"/>
      <c r="L96" s="165"/>
      <c r="M96" s="166"/>
      <c r="N96" s="167"/>
    </row>
    <row r="97" spans="2:16" x14ac:dyDescent="0.25">
      <c r="B97" s="13"/>
      <c r="D97" s="343" t="s">
        <v>64</v>
      </c>
      <c r="E97" s="343"/>
      <c r="F97" s="343"/>
      <c r="G97" s="343"/>
      <c r="H97" s="343"/>
      <c r="I97" s="343"/>
      <c r="J97" s="343"/>
      <c r="K97" s="343"/>
      <c r="L97" s="343"/>
      <c r="M97" s="343"/>
      <c r="N97" s="167"/>
    </row>
    <row r="98" spans="2:16" x14ac:dyDescent="0.25">
      <c r="B98" s="13"/>
      <c r="D98" s="377" t="s">
        <v>76</v>
      </c>
      <c r="E98" s="343"/>
      <c r="F98" s="344" t="s">
        <v>77</v>
      </c>
      <c r="G98" s="345"/>
      <c r="H98" s="344" t="s">
        <v>78</v>
      </c>
      <c r="I98" s="345"/>
      <c r="J98" s="343" t="s">
        <v>79</v>
      </c>
      <c r="K98" s="343"/>
      <c r="L98" s="343" t="s">
        <v>0</v>
      </c>
      <c r="M98" s="343"/>
      <c r="N98" s="343" t="s">
        <v>42</v>
      </c>
      <c r="O98" s="343"/>
      <c r="P98" s="343"/>
    </row>
    <row r="99" spans="2:16" x14ac:dyDescent="0.25">
      <c r="B99" s="343" t="s">
        <v>197</v>
      </c>
      <c r="C99" s="343"/>
      <c r="D99" s="187" t="s">
        <v>2</v>
      </c>
      <c r="E99" s="190" t="s">
        <v>3</v>
      </c>
      <c r="F99" s="187" t="s">
        <v>2</v>
      </c>
      <c r="G99" s="190" t="s">
        <v>3</v>
      </c>
      <c r="H99" s="187" t="s">
        <v>2</v>
      </c>
      <c r="I99" s="190" t="s">
        <v>3</v>
      </c>
      <c r="J99" s="187" t="s">
        <v>2</v>
      </c>
      <c r="K99" s="190" t="s">
        <v>3</v>
      </c>
      <c r="L99" s="187" t="s">
        <v>2</v>
      </c>
      <c r="M99" s="190" t="s">
        <v>3</v>
      </c>
      <c r="N99" s="187" t="s">
        <v>2</v>
      </c>
      <c r="O99" s="190" t="s">
        <v>3</v>
      </c>
      <c r="P99" s="190" t="s">
        <v>7</v>
      </c>
    </row>
    <row r="100" spans="2:16" x14ac:dyDescent="0.25">
      <c r="B100" s="477" t="s">
        <v>121</v>
      </c>
      <c r="C100" s="4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182">
        <f>SUM(L100,J100,H100,F100,D100)</f>
        <v>0</v>
      </c>
      <c r="O100" s="182">
        <f>SUM(M100,K100,I100,G100,E100)</f>
        <v>0</v>
      </c>
      <c r="P100" s="182">
        <f>SUM(N100:O100)</f>
        <v>0</v>
      </c>
    </row>
    <row r="101" spans="2:16" x14ac:dyDescent="0.25">
      <c r="B101" s="477" t="s">
        <v>122</v>
      </c>
      <c r="C101" s="477"/>
      <c r="D101" s="77">
        <v>1</v>
      </c>
      <c r="E101" s="77">
        <v>0</v>
      </c>
      <c r="F101" s="77">
        <v>9</v>
      </c>
      <c r="G101" s="77">
        <v>9</v>
      </c>
      <c r="H101" s="77">
        <v>10</v>
      </c>
      <c r="I101" s="77">
        <v>3</v>
      </c>
      <c r="J101" s="77">
        <v>17</v>
      </c>
      <c r="K101" s="77">
        <v>18</v>
      </c>
      <c r="L101" s="77"/>
      <c r="M101" s="77"/>
      <c r="N101" s="182">
        <f t="shared" ref="N101:O108" si="31">SUM(L101,J101,H101,F101,D101)</f>
        <v>37</v>
      </c>
      <c r="O101" s="182">
        <f t="shared" si="31"/>
        <v>30</v>
      </c>
      <c r="P101" s="182">
        <f t="shared" ref="P101:P108" si="32">SUM(N101:O101)</f>
        <v>67</v>
      </c>
    </row>
    <row r="102" spans="2:16" x14ac:dyDescent="0.25">
      <c r="B102" s="477" t="s">
        <v>123</v>
      </c>
      <c r="C102" s="4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182">
        <f t="shared" si="31"/>
        <v>0</v>
      </c>
      <c r="O102" s="182">
        <f t="shared" si="31"/>
        <v>0</v>
      </c>
      <c r="P102" s="182">
        <f t="shared" si="32"/>
        <v>0</v>
      </c>
    </row>
    <row r="103" spans="2:16" x14ac:dyDescent="0.25">
      <c r="B103" s="477" t="s">
        <v>124</v>
      </c>
      <c r="C103" s="4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182">
        <f t="shared" si="31"/>
        <v>0</v>
      </c>
      <c r="O103" s="182">
        <f t="shared" si="31"/>
        <v>0</v>
      </c>
      <c r="P103" s="182">
        <f t="shared" si="32"/>
        <v>0</v>
      </c>
    </row>
    <row r="104" spans="2:16" x14ac:dyDescent="0.25">
      <c r="B104" s="477" t="s">
        <v>125</v>
      </c>
      <c r="C104" s="4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182">
        <f t="shared" si="31"/>
        <v>0</v>
      </c>
      <c r="O104" s="182">
        <f t="shared" si="31"/>
        <v>0</v>
      </c>
      <c r="P104" s="182">
        <f t="shared" si="32"/>
        <v>0</v>
      </c>
    </row>
    <row r="105" spans="2:16" x14ac:dyDescent="0.25">
      <c r="B105" s="477" t="s">
        <v>126</v>
      </c>
      <c r="C105" s="477"/>
      <c r="D105" s="77"/>
      <c r="E105" s="77"/>
      <c r="F105" s="77">
        <v>1</v>
      </c>
      <c r="G105" s="77">
        <v>3</v>
      </c>
      <c r="H105" s="77">
        <v>6</v>
      </c>
      <c r="I105" s="77">
        <v>4</v>
      </c>
      <c r="J105" s="77">
        <v>6</v>
      </c>
      <c r="K105" s="77">
        <v>10</v>
      </c>
      <c r="L105" s="77"/>
      <c r="M105" s="77"/>
      <c r="N105" s="182">
        <f t="shared" si="31"/>
        <v>13</v>
      </c>
      <c r="O105" s="182">
        <f t="shared" si="31"/>
        <v>17</v>
      </c>
      <c r="P105" s="182">
        <f t="shared" si="32"/>
        <v>30</v>
      </c>
    </row>
    <row r="106" spans="2:16" x14ac:dyDescent="0.25">
      <c r="B106" s="477" t="s">
        <v>127</v>
      </c>
      <c r="C106" s="477"/>
      <c r="D106" s="77"/>
      <c r="E106" s="77"/>
      <c r="F106" s="77">
        <v>10</v>
      </c>
      <c r="G106" s="77">
        <v>12</v>
      </c>
      <c r="H106" s="77">
        <v>16</v>
      </c>
      <c r="I106" s="77">
        <v>7</v>
      </c>
      <c r="J106" s="77">
        <v>23</v>
      </c>
      <c r="K106" s="77">
        <v>27</v>
      </c>
      <c r="L106" s="77"/>
      <c r="M106" s="77"/>
      <c r="N106" s="182">
        <f t="shared" si="31"/>
        <v>49</v>
      </c>
      <c r="O106" s="182">
        <f t="shared" si="31"/>
        <v>46</v>
      </c>
      <c r="P106" s="182">
        <f t="shared" si="32"/>
        <v>95</v>
      </c>
    </row>
    <row r="107" spans="2:16" x14ac:dyDescent="0.25">
      <c r="B107" s="477" t="s">
        <v>128</v>
      </c>
      <c r="C107" s="4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182">
        <f t="shared" si="31"/>
        <v>0</v>
      </c>
      <c r="O107" s="182">
        <f t="shared" si="31"/>
        <v>0</v>
      </c>
      <c r="P107" s="182">
        <f t="shared" si="32"/>
        <v>0</v>
      </c>
    </row>
    <row r="108" spans="2:16" x14ac:dyDescent="0.25">
      <c r="B108" s="477" t="s">
        <v>129</v>
      </c>
      <c r="C108" s="4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182">
        <f t="shared" si="31"/>
        <v>0</v>
      </c>
      <c r="O108" s="182">
        <f t="shared" si="31"/>
        <v>0</v>
      </c>
      <c r="P108" s="182">
        <f t="shared" si="32"/>
        <v>0</v>
      </c>
    </row>
    <row r="109" spans="2:16" x14ac:dyDescent="0.25">
      <c r="B109" s="13"/>
      <c r="D109" s="183">
        <f>SUM(D100:D108)</f>
        <v>1</v>
      </c>
      <c r="E109" s="183">
        <f t="shared" ref="E109:P109" si="33">SUM(E100:E108)</f>
        <v>0</v>
      </c>
      <c r="F109" s="183">
        <f t="shared" si="33"/>
        <v>20</v>
      </c>
      <c r="G109" s="183">
        <f t="shared" si="33"/>
        <v>24</v>
      </c>
      <c r="H109" s="183">
        <f t="shared" si="33"/>
        <v>32</v>
      </c>
      <c r="I109" s="183">
        <f t="shared" si="33"/>
        <v>14</v>
      </c>
      <c r="J109" s="183">
        <f t="shared" si="33"/>
        <v>46</v>
      </c>
      <c r="K109" s="183">
        <f t="shared" si="33"/>
        <v>55</v>
      </c>
      <c r="L109" s="183">
        <f t="shared" si="33"/>
        <v>0</v>
      </c>
      <c r="M109" s="183">
        <f t="shared" si="33"/>
        <v>0</v>
      </c>
      <c r="N109" s="183">
        <f t="shared" si="33"/>
        <v>99</v>
      </c>
      <c r="O109" s="183">
        <f t="shared" si="33"/>
        <v>93</v>
      </c>
      <c r="P109" s="183">
        <f t="shared" si="33"/>
        <v>192</v>
      </c>
    </row>
    <row r="110" spans="2:16" x14ac:dyDescent="0.25">
      <c r="B110" s="13"/>
      <c r="D110" s="346">
        <f>SUM(D109:E109)</f>
        <v>1</v>
      </c>
      <c r="E110" s="347"/>
      <c r="F110" s="346">
        <f t="shared" ref="F110" si="34">SUM(F109:G109)</f>
        <v>44</v>
      </c>
      <c r="G110" s="347"/>
      <c r="H110" s="346">
        <f t="shared" ref="H110" si="35">SUM(H109:I109)</f>
        <v>46</v>
      </c>
      <c r="I110" s="347"/>
      <c r="J110" s="346">
        <f t="shared" ref="J110" si="36">SUM(J109:K109)</f>
        <v>101</v>
      </c>
      <c r="K110" s="347"/>
      <c r="L110" s="346">
        <f t="shared" ref="L110" si="37">SUM(L109:M109)</f>
        <v>0</v>
      </c>
      <c r="M110" s="347"/>
      <c r="N110" s="346">
        <f t="shared" ref="N110" si="38">SUM(N109:O109)</f>
        <v>192</v>
      </c>
      <c r="O110" s="347"/>
    </row>
  </sheetData>
  <mergeCells count="62">
    <mergeCell ref="C18:L18"/>
    <mergeCell ref="N110:O110"/>
    <mergeCell ref="D110:E110"/>
    <mergeCell ref="N98:P98"/>
    <mergeCell ref="B99:C99"/>
    <mergeCell ref="B100:C100"/>
    <mergeCell ref="B101:C101"/>
    <mergeCell ref="B102:C102"/>
    <mergeCell ref="B103:C103"/>
    <mergeCell ref="B104:C104"/>
    <mergeCell ref="B105:C105"/>
    <mergeCell ref="B106:C106"/>
    <mergeCell ref="B107:C107"/>
    <mergeCell ref="B108:C108"/>
    <mergeCell ref="F110:G110"/>
    <mergeCell ref="H110:I110"/>
    <mergeCell ref="J110:K110"/>
    <mergeCell ref="L110:M110"/>
    <mergeCell ref="D97:M97"/>
    <mergeCell ref="D98:E98"/>
    <mergeCell ref="F98:G98"/>
    <mergeCell ref="H98:I98"/>
    <mergeCell ref="J98:K98"/>
    <mergeCell ref="L98:M98"/>
    <mergeCell ref="M85:O85"/>
    <mergeCell ref="C93:D93"/>
    <mergeCell ref="E93:F93"/>
    <mergeCell ref="G93:H93"/>
    <mergeCell ref="I93:J93"/>
    <mergeCell ref="K93:L93"/>
    <mergeCell ref="M93:N93"/>
    <mergeCell ref="C84:L84"/>
    <mergeCell ref="C85:D85"/>
    <mergeCell ref="E85:F85"/>
    <mergeCell ref="G85:H85"/>
    <mergeCell ref="I85:J85"/>
    <mergeCell ref="K85:L85"/>
    <mergeCell ref="M8:O8"/>
    <mergeCell ref="C15:D15"/>
    <mergeCell ref="E15:F15"/>
    <mergeCell ref="G15:H15"/>
    <mergeCell ref="I15:J15"/>
    <mergeCell ref="K15:L15"/>
    <mergeCell ref="M15:N15"/>
    <mergeCell ref="C7:L7"/>
    <mergeCell ref="C8:D8"/>
    <mergeCell ref="E8:F8"/>
    <mergeCell ref="G8:H8"/>
    <mergeCell ref="I8:J8"/>
    <mergeCell ref="K8:L8"/>
    <mergeCell ref="M19:O19"/>
    <mergeCell ref="C82:D82"/>
    <mergeCell ref="E82:F82"/>
    <mergeCell ref="G82:H82"/>
    <mergeCell ref="I82:J82"/>
    <mergeCell ref="K82:L82"/>
    <mergeCell ref="M82:N82"/>
    <mergeCell ref="C19:D19"/>
    <mergeCell ref="E19:F19"/>
    <mergeCell ref="G19:H19"/>
    <mergeCell ref="I19:J19"/>
    <mergeCell ref="K19:L19"/>
  </mergeCells>
  <pageMargins left="0.7" right="0.7" top="0.75" bottom="0.75" header="0.3" footer="0.3"/>
  <pageSetup paperSize="9" orientation="portrait" r:id="rId1"/>
  <ignoredErrors>
    <ignoredError sqref="M10:O13 C14:O14 C15:N15 M87:O91 O92 M92:N92 C93:N93 C92:L92 N100:P108 P109 N109:O109 D110:O110 D109:M109" unlockedFormula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P a s e o   1 "   I d = " { C 2 F 3 1 5 8 5 - D 8 1 3 - 4 A B 5 - B F 1 4 - 4 1 C 6 F 7 6 B 3 9 F 8 } "   T o u r I d = " 4 d f 5 8 b 5 d - c 4 2 e - 4 0 7 d - a c f 7 - a f d 7 9 9 a f d 9 4 1 "   X m l V e r = " 6 "   M i n X m l V e r = " 3 " > < D e s c r i p t i o n > L a   d e s c r i p c i � n   d e l   p a s e o   v a   a q u � < / D e s c r i p t i o n > < I m a g e > i V B O R w 0 K G g o A A A A N S U h E U g A A A N Q A A A B 1 C A Y A A A A 2 n s 9 T A A A A A X N S R 0 I A r s 4 c 6 Q A A A A R n Q U 1 B A A C x j w v 8 Y Q U A A A A J c E h Z c w A A B C E A A A Q h A V l M W R s A A C g / S U R B V H h e 7 Z 1 5 b G T Z d d 6 / V x t Z G 4 v 7 v r P 3 7 u l l u m f V z G g 2 C Y Y R R 5 I j 2 T B i W U k c Z D O Q P 7 J B E A J D E B I b k a H A C I J Y g m J b 0 o y U O I o t y f J o m e m e a c 1 M 9 / S + s t n c 9 3 2 p Y r H 2 P f e 7 V Y 9 8 L F a x y U l 3 s 4 p 8 v 0 Y 1 a 3 l V L L 5 3 z z 3 L P e d c 5 a 0 L 1 1 I o E E L G A 5 l 7 x U d Z a R I 1 9 i S a y u O w G D N P 5 i G R S M B o X H 9 Q L B a D 2 W z O P M r P v N + A W k c S F 0 d K 8 H x H J P P s 9 k i J K 5 5 K J W E w G D L P p L k x a c G T z d H M o / R x S X E z r j 9 M w t c U R f w t S e C 9 w V K Y j S k c r I 2 h e 8 a S O a K 4 4 P d / s T M C g / i b + L c F o g p m v E a E o x G 0 l 4 f F O V C w t O R G V V U V b D Z r 5 l 1 r p M S b B v o H o A v U Q 6 K t I o E m V x w 9 c 2 a c F o O S g 2 0 7 h E J B W K 2 2 z K O N J J N p A e D F i i c U + C M K K m x i N G e 4 M m 7 B 0 6 0 a Y R C 3 z b 4 C B U p R 1 k t K K K b A a s 4 9 H O Z 8 B h j F H x U X v 9 I n f k 1 C f A e z m B N G 3 C b 5 + s v 7 w j g v B K s Y M Y n T 0 F U V w 5 z f i O W Q 5 p w I I X n 9 Y A Q + n w + B Q B A 1 N T U Y G R n B v n 1 d m Q P S T E 5 O i f 9 T a G 5 u h n g 3 T 3 u h 3 I q X M Y 8 R M y t G O c P P C S 3 C A b 8 Z 1 F J a H q S d Y t G 0 s P B T O Z t S m C h k Z 3 v T A 0 A r T F N y Z t 3 8 9 y e p e r L Q C t M H w y W Z e 8 C H 4 v 5 d o X l u T Z v h D S v i s w 2 Y 9 J p W h c l l p W A r q H c K z b t e R o s C T h J 9 C + Z V Y b J l z g O F i T i d T i F M 1 V K Y g s G g f E 5 L Q 0 M 9 y s p c 8 r 7 y 1 s X r u a e k H S B k 2 J + 5 V 7 z U i U F 1 p C 6 K v z v f j Y O N 5 n V m F Q W A N 5 p 7 H N B G z e h T T S g t 8 X g C J l P a N E w I 2 0 p 7 P D + H Q r k c N O D k k R a U l l r X m Z H 3 h a Z 0 l C T R U r 5 e c F W y N V R U a B y L E F Q t / E 7 n B k q l x q U A R + L K O k F T o e m p D k J y a c w i J p S 1 z y 4 W O K F Q S 7 8 g / p 7 S P J o 6 H o 9 j Y W F R C p j J l J 5 Q C L W Y 3 + + H 8 r M C E q j g L h A o U m N e g M V S g s N N H 8 + f o P J I 2 / I p M e h z a x r V B C Q 8 b m x s D M v L y 8 I X i 2 P U X 4 V o O I z q t i f w Z G s K N Y 6 N Q p X L j 8 v m u v C p T t Y H Y R A D p 3 v G L E 3 N J S H A W v g 9 X 9 k f l p o z I b 6 3 U d x Z D B i k L 8 W Z v 1 i o s S d w o i m W e b Q 5 I 8 M j a G l t W S d Q V 6 9 e w + n T T + o C 9 S g 4 W h 9 D Q 1 l u z U C i k Q g s J R t n e r I S N s A p N A v l a D O B y v U Z 9 H N 6 J y O I G Z 3 S 9 P L 7 V h B a W c Q n T j Y L / 2 7 9 6 E 4 K g T J s I l C 3 p i w w u a / L i e H A w b R v S 6 1 H c 1 I L B U q 1 H v l N W y r i i A n B I z S B i 4 1 D t T E s j d 8 S k 5 U R h w 4 d E F o n g N m Z W X G u L b B Z r W J S S S A U D K G y s h z d 3 f c w N j 6 J q q p q c a t E Q 2 M j j P / w 9 / / F V 9 O n Y u d v M a V S / C x + a O 6 0 V u Q X K K O Y 2 c J C g 2 h n O J U S E 4 U o 8 0 C Q T 6 A S G d N R h a Z I m V U R m i e O M 2 1 A a 3 k c M 0 E 7 D j Q 7 0 X 3 7 O v a 1 1 Y n B v / Z Z c X F c L g 1 F M 8 8 v / K / a U j 8 a x Q C x 2 W y r / h 3 N o U D M I A R I k U G P Z l d C + F T r N R Y f 8 + 8 P C j + r Y G b q b b A Y M G L w x j t 4 8 4 0 3 s b j k l q b 5 G 2 9 + H 8 3 N L b j 4 0 S V 8 J G 6 f + + x v S M F y O B x o a 2 v F s W O H 4 f F 4 U F V Z I T T U R z c K R 0 M p + z L 3 i h v a 4 s + 0 B K T A 0 L S K x 2 P y f k R o l d L S U j n 7 x W J R M V A f Z B K m E B c m H O e b J H 0 o 8 R n 8 r J K S U i y L C 1 h e U Z E 5 j i a g 0 D j i c w k 1 W z g U g j / p x N C S S Z o z t + 7 0 o L H z m B T W k 4 2 x V R / B 6 1 2 G y 1 U u 7 2 v p 7 u 4 W A + U Y Q u J z K H g W i 0 U K y O i S Q W g e 8 b f E D d J 3 y u V T F T s W M a m 9 1 J l 7 S Y J + 0 s j I q N R I l Z W V 8 n o S m u B z c 3 O 6 Q D 0 K 6 K D n W y P K 9 n 2 o g b g G x U G r v s b n V f L 5 O d r P I d n m Y S i a w q X x U t g t K R k B Z N T x R 2 d v Y / / R p 6 Q G e v 1 A O H N k + r 2 T k 5 P i n t A 8 4 r 7 b 7 c H B g / t h F S Y O u X L 1 J o I V z 6 G 9 M i Z u C f l Z N P + y t d N u g V H U T 3 b l v n 6 c Y C h U D K F r O d t X g u M N U W k C a 4 y u n b 3 t F v J Y a R K t E F A A a K J x E P N 5 a j H + p B D x l s / c I 9 l h d w q Y F q N R g R L 3 r 4 b T / c I E s 1 e 3 o 8 E V x 6 v 7 1 4 Q p K h R g b / 8 g W l p a x K 0 Z r c L Z P n 7 8 2 K o w 9 c 6 Z M O x 1 4 k x L B H X O J M 7 2 l + L S W M m u F S Z S Y c 2 v Y 0 q E R q J 5 1 z 8 v r A z N J e A 1 v D N j 0 d e h H g W d V V u L F h G j 0 Y R g M J B 5 t J 7 N B I r Q D 6 O p F 4 m E 5 b E + 3 0 r m F Q q Y g q S y t t B q M q S E M A G V N q H Z x M f + + M I U f n h + D G e v j m H / / r V g E H 0 x C r U n a J D C w / U m G E y 4 O m 7 B h Z H d Z d 4 d F 6 b v g Z o 4 O q r i 8 r z Q V D c o K d S Y F z N H r D H q N s I b M k g / d D C 8 D + M e E y 4 M G Y X G i i A q L I w X O / w w K z E o P 7 9 0 s 2 B M v g D W r 0 A X K 6 / u C 4 t B m X m w B a L R q P R R s s k 2 4 1 S Y V R E M B F B V v d 7 s 4 P H q T 3 f I h O 7 x C F 4 + v L Z g f P f u X X Q d P I 7 e c S + W 5 q b x q U 8 c y r y y h n f Z L T S l B R 9 N V 2 e e 2 Z 0 c a 4 j J h e h c c F K 5 d 6 9 H n O e w X L R d S l T D H V v z V 1 X 8 I + f E d T b j n b f + C n V 1 d X B V 1 O o C 9 S h o c f q x r 1 Z c m F h c h r Y j 1 C S p p B S a W D Q G s 8 U s b X G D Y p C v e 9 y L q K 1 r y L x 7 j X w C t R k r 3 m W U u c p l K P v m a A z H G p M y R B 6 K J v B h 9 y K U k g o 8 e 8 C G S k c 6 M G I y m a X 5 W C K + B w d S X M y 2 / J 1 3 F 8 r W p + H s M q K + O b R b p 6 W Z 3 d n Z I X / m g q b 0 y J J 5 N S t E S 6 0 Q y H m f M M / F a X p l f 9 r n K h i B C q E V S T w 4 O b Q Y 2 F e d d t 5 V K F C 0 v b V w 8 P I i 0 r Q q V X x i E A t z g m p N X I 2 o G O j M 6 / P 7 f O K 4 K O w O p 8 y E y C Y d P V w 7 Z 9 o E W 6 0 w M u J X m v G J C I V Z 9 Z F U g g E / l l e C W E g 2 Y S F Q f O t H H w c G Z u 7 f 7 8 W h Q w d z T l w r I U X m S O a C e Y x V 9 g R m N W t t z 7 Z H Y f z i P / 2 X X x X u 6 4 7 / i 8 E l x t L u u J C 0 x W s c a 0 G C l J j l s q N 1 D E b w O R 7 L 8 P l / / M P / h K 6 u T r i X f f j 6 n / x X v P r a q 5 i a n M a f f + d N G T A 4 e + 4 8 G u o b M T c / D 7 v d g R s 3 b 6 O v b x B / 8 Z 3 v o r d 3 A H / 2 r W 9 L s + P 6 j V s y r 2 x w a F i Y K 3 X y d 3 H G X P f 7 x d g x Z k L s K h T i O + 5 6 G b z Y C 3 C 9 j w n N P / n b n 4 p z N Y L v f e 9 N j I 5 P 4 o f / 9 2 / E J G X B d 7 7 3 B o w t r 2 e O 3 g h T s b h Y P i s 0 l M r k s p F B C Z 2 H z Z x v v X n A R d R s 1 D U j l e P H n 4 D D W Y a J 8 Q n 8 3 h d / F 2 + / f R Y X P 7 o s 1 z n K y y t w 6 9 Y t a T Y O D Q 2 J C 2 7 A h x c u o K 6 + D u 1 t b T j 1 5 E m c P H k S F Z W V + P D D C 0 K g K H A 3 M 5 + c 9 t F U l h Y X Y B Z a j a a M G g x Z 9 I a R M j u R S G 7 P v C x m D t f G 5 D n 4 z c 9 9 D r / z 2 7 + N P / n 6 H + P 3 / / G X 8 P X / 8 s d 4 / b V X 8 G / + 3 Z c z R w o T P k c + p E V c 4 s m s r B G i / O L y r Y I w + Y K p l l 1 j 8 p F n 2 i J w l q R P b f a a E W F k j g u 0 W i h 4 J u N G W z 3 X + 1 W i 0 Y h M D 1 J R T U n 1 p / p e + l H M l H Y 4 n f I 4 1 T z k 9 + D 7 z w 1 s N C l 3 E x Z f j 8 x 1 L H N V y M h q R 5 M L b Q 1 V G B g Y Q F N T o 5 i 4 S l a D O m Q l L M y 9 s e 3 n Y u o a 6 h F x e W x t k H N A 8 2 J p L x g v a j b a 1 C A t D B 5 s F Q o R f w 8 F L Z 0 9 k b 7 E z N u z O R z y v t b X o l D 3 z X + 8 J N 6 d h h k g W y V m q k A q 4 o N / e R 7 N b V 0 Y n v R i e m Z a C J g L l y 5 f w 7 2 e v s y R w u e M 0 3 f a 3 h L B 8 c a 4 L P d Q f l k g G i q w y z Q U y Q 5 O E F V j 5 A q V 5 8 o A 3 0 w 7 k X A 4 t C F g w b C 6 1 F J C c E z C P 0 v E Y 0 K g T F K I 1 B Q l f q 7 q i A 8 u W e S 6 y p 5 E T D 5 q 3 V M o q s i 6 N r n 2 R j Q T 4 K G 6 u E x c 3 l 8 T l 5 k U t 2 / f x Y k T T w j z 3 o i 7 0 2 v n T l w p n t R C u O 0 + B h c 3 T h A c x F s p n c h F w O / L 3 F u D E T s t F D B G C B n o s N r s U o h K x W P W V V F z U T P y O / D 3 U 1 B 5 a 3 J t f a b f d Y h z w f o t L m J f G C 1 Z F S b m 8 1 H Q 1 F u z 8 K O O 1 A v N n q k Z c 7 v d 8 m c 4 a w 3 f k H N s 7 8 R t l 3 J 9 Y r 0 W U g e z 1 v x T y R W 6 5 Q V X M W X M N C 3 Z W m 5 h b l a G 6 e f n Z q R w u d 1 L M v j A R U p C U 5 D + V T r 2 J 3 y u J P C R G E h 7 m T M t M R l C 5 + 2 F N h + e q l / I m x y r 4 n K V y Z / a q o J U Q l g C m f t F g 3 C z Z c M M Y k w V / s z q C R l k E 5 M Z T X i V M B i Q D c 2 w b B h y V 6 G / w 4 x 1 / 0 o 6 x Y h m I y N 2 W l r a O u S a V 0 U F M 6 G t 8 q d N a C q 7 3 S 5 D 9 Q x A q M G K p Y C h a P t A P A x Y t c x l C 6 Z l q Z R Y T F h c W M g 5 4 a m w R u r I k S P y / r n + t c n I L I a l 8 s s r t / O / 8 z E S S D Z v y Y e a m f E i G I i i t d G B U C A M p 6 M E 7 p W o 7 L 5 T 4 T T D 7 L B n j i w s q G j s 4 u I 9 1 c K e B I p 4 z I T Y L H 9 J X G B m T 2 i h Q C m b + F C E w q F G 9 V R / K 5 / v p Z q b l 4 W Z 4 y u Q M n V t k e K j 5 m / / 7 F / j x V d / D d O T 4 x j s 6 4 b J a M C L L 7 4 o 1 + 4 W 5 u f w 6 U 9 9 G p e v X M G V q 1 f x 1 T / 8 S u Z d 6 + E 5 Z G M W 1 k K R 8 z e m E b d 3 y P v K 2 1 f u F I R A + Z N N W x I o 9 e S z 1 D q Z m U V o K s l 7 4 r + C + G P y w E F + v H w c Z e X l G B k a l m Y D O + W o M G y e j K c r a S k c 8 r m M o G y F f K 3 I O N u q 5 i S / w 3 t D N v G c f L h j 3 O 2 e h U V M 6 T a r C V O z f n S 2 l q O t y Y m J G R / G p 3 x 4 8 t T a e X m Y c P z w T 6 d P d L B m Y x J z 9 7 0 e r H h X 8 N x z z 6 y e s 1 y s Z K w E T k 4 e z 7 K 4 j k 3 y c W F M U d t g Z G g B K 0 t e r C z 7 k R Q m z 6 3 b M w h 4 x a w f j 8 C 7 6 M 0 c V Z h Q Y 8 w m W m E T J t m M + U l Y X K 0 y I j c 9 P S 1 T Y P p 6 + x E W J h 2 z y N k j g m x F m C L C V 1 J / U m B U K E j a x 2 R 6 x b L j w k Q O d l X g Q F c V r K U W d L W V w 2 q z I C J c O 4 f T i t q a d H j / U c D J m H 9 / L m H q 7 x / A w Q P 7 8 f z z z 2 4 q T K S s r A z D w 6 O Y m 5 t f F S a i v H 2 1 Q D R U Y m s a i o m I p m Q M x h K L 1 F J 8 T M c 6 J d S w W d x f L o J u O 3 R + G V V S 7 + e C F 8 X j d s u q 0 A e h 7 e k 3 5 2 O J h o K g G C / R u A J H S U r 6 C Y Q a f d x j x u D i 1 j S e G c L J F i Z o N G W U 3 8 c s T n g s k Z L n X J V T j j u b u G z + K A 3 Z D O o d 8 a Z c g 2 t u e h k N j e W I 0 w d k U p y Y a E z C B J 5 b 8 K O u z i U 0 R B A O 8 a E x Z W v f 8 + P A p p Z M P 1 K Z m p q S f m a 5 s B 6 2 y v D w i C w 0 d D r X J o C i E 6 j d Q K m 4 k M + 2 R 2 R A 4 J V 9 7 E q a e S E L V t E y 9 Y h B h n l h 3 3 d 2 d G 6 Y O W 9 N m W U f B A 4 O m j E s S b g 7 Y 5 Z r J l r 4 t t c y h Y W q M D + I F b c P E a E 2 R q b 8 e P a p Z g w N L Q l z V B H f o 0 p o 1 D n U V F t R V V 2 G 4 I o f k z M B 4 c e m U O a w I J F S h L b k G p g B b e 0 b y 0 B 8 w r q I x n l s C Y L B s N R S H m + 6 p q u q Q m j v u Q A i s Q S 6 u t a X p z w s W P 7 P V m F s / T U 7 O y c j p d Q y 2 1 3 K C A Z D 4 r 3 m d V a E E K i 7 B S J Q j X t G o A g L 2 k 4 1 R W T K T z 4 t R X h x K E I 0 3 2 Z n Z 9 D Q 0 C i f F 6 4 W z g 9 t L 0 L 3 C T G I q K 2 2 K l D F D g U n H E t P Q J x Q a O p R Y z / b l g 6 J r 6 z 4 h O m W T s X S w l Z s / / 1 / f F M G H s 6 c P o W / / p s f 4 7 e + 8 H k M D Q 9 L o f / y f / i 3 8 j j 6 t 4 z 4 l Z e n m 1 w S 5 Z 0 C E S j f H h O o F z r D Q l M B 7 w 6 U S r t + M 6 F S 8 f t 9 c s G W t U s f R y h O N U V R Z U 9 i Y M G E s T 2 Y G f H K P u F r C 6 m i L 8 t a N W b u a / 2 f d Q j B C Y d Y d l O i W S Z V 7 6 V F h t E + r 3 d F m O V r x Y e F s 7 D L 2 x 7 i w + F S W V b + U l d a k N i h 9 U E 4 H E 5 p t 3 P 9 i W s o J C H u K 3 H x O B b B 3 M w y z A o d y i R i o Q h S Y g Z l S b f K z a l 0 Q K K l I r G 6 9 p L P 3 N x t c D I x C k F i k I b R 0 J T 4 Z z a b Z A o R B W M D 4 k Q x Y X b 9 s O Q 5 W z u f 1 H B W 6 / r r t k d O Z 2 H C R i c j S y Z 5 0 T j Q b 0 8 / O E n 1 8 O F D G V s / f a l t V g u C o R j 8 v o j w a W y w m F h d x s 8 T + l 4 o o e w L z D 7 l b M w S z 5 R q c P 1 u t 8 M k W m p m w o x 7 a i j e a m t r Z T 7 e 7 O w s l p Y 8 8 v X t Q H M x O / V L F 6 g d h k m p n 9 y X 1 l I L f g O m c 9 T Y Z D P k F j M n n Q J B R E y u Y 5 N + T M 4 G 4 f U E E Y 5 w L S s O s 8 W E J U 8 Y 8 V T 6 O J V I Y i 2 T u i S r l / l u 5 U D t W j 0 a z x u D C L y p 5 5 A L 7 C U l F g w M D A k N t v V z w o n N 6 / V i f H w i 8 4 w U K H 5 o o d z 2 H r x 8 j P a p P h S 3 w 6 H W U m G H 0 m y y z 9 S Z E 3 U 4 f b w O r Y 1 O M T C M s N s t K L O b 0 F C z e Y 0 T h W u 3 w 7 2 0 1 G W D p a W l n J E 8 a n O H w 4 7 9 + 7 u w u L i w u m i 7 F T o 6 O m Q 7 A R Z 2 c o F X O X u 9 u y C m q Z V 4 o 3 D O 9 5 6 j n A + 7 5 w L e e / c 9 T E 1 P y X b I j Y 0 N O H b s K M Z G x / H c r / 8 T z P i 2 F 8 B 5 v j 2 C i 6 M l 8 q f N k h K C a 5 H l 7 i X G p D D / U v A E t x c y L h b U i Y p R 0 s V F 7 p q x M R T f f e 8 e j h 0 9 m n m U z j i h 1 m H z F l W L 5 Y K + V w 9 7 U h w 8 I D N U G P X b t Q L F V P v 7 s 2 a N C 1 l c C N c I n x C D n / q I e X / 0 s U h A + A B 2 m 3 X T K B + 7 x T I s 7 w 4 a 5 E 5 8 2 Z Q m F u G 0 W X D / y s 9 x + 8 4 t p I Q / 9 f q X / i j z 6 u 7 B m p h H m 9 M n N R D P I 3 c e 5 A 6 E 2 d y 6 d R s n T 5 7 I P F q D 7 Q a Y G s a o a j b z 8 / P S V K y u X v 9 5 B S N Q y 7 F 0 o u H D h I u d n I 3 Z W a j Y O F A T 2 3 T D A Z q J u b a L e U 3 M y K o I M X K o C m I u e B y b c n Z U J W S V q t r I k s + z Z 0 J 2 r U + x E Q 7 6 8 f d O P n i S 7 u v r w 8 G D B z O P 1 j M 4 O C S F R p t B 0 d f X L 8 z D f T K w k Y 3 x 9 / 7 5 H x T E 7 h v h 5 N r i 2 M O C T U e 6 q u L C 2 S 8 + c 2 Z J m G D N 5 f G 8 Y e 3 2 y j i G N b 6 W C v 9 e Q t 9 a 6 4 v l w x M y w u 1 P 4 b v f + g b O / u j P A d 8 I W s q C e P 5 Y A 8 a 9 Q s O L z 5 m + 9 n 1 M 9 l 5 C T c f p z L s K H 6 s x j v n 7 v 0 B l u U N o e C O u X L m G b 3 7 z 2 8 J X K s O 1 6 z f w 3 T f e x L l z 7 6 G 2 t h 4 L w h R s a 2 3 J a d 4 x 9 Y u Z F P S P u N B L P + y g M P H y m Y J C Q 9 0 r E A 3 V k r m n o 6 W t I o 5 9 1 c I 2 z 3 H 9 K D T c / Y K r / 4 f r Y r A K j Z x K J h A K R 3 B l 1 I C E e f O 8 t G q 7 c M Z L k h h 1 M + L F b q p R L A t B t o a H Y S p v R 0 j 4 W C z x K B H u W o M 9 g F u z T u E 3 c A W n 8 G H 9 Q a V x E c 1 1 Z a h x s k o 6 K R v g s D q G P p J 3 e Q U V 3 L 1 E m N N M f 6 I Z L c 6 o E K 4 l u M r K p D / E 3 D 5 u D G C 3 2 + R j J i 1 z C 5 v N U M 7 d K A y B 8 k R 1 g d q M O k d C t g / e x E e W i 7 4 c J A s L 8 x j H 8 c y z H w c O C Q U N h h E M D Q 6 g + Y l P 4 8 o v / 1 I O 0 i N P n E b E t d H f K F Q 6 h c b m b T O i 0 f R 5 Z R b K j 3 7 y U 9 T W N e L O n b s 4 d f w I n n 7 6 t D T t G I C g Q F H I 3 j 3 / A R r q 6 + W e u 0 e O H s X U 5 C R + 9 f 7 7 + M q X / 7 0 u U M U I M 6 X Z 8 4 D m 2 F J A O M b c 8 l M 8 4 P 5 E J C V U V 3 + o H d y 1 n Q u 3 M h t f v r J 7 y V W k y M h e p e 8 j t H e 2 Y 2 Z 6 B k e O H F 7 1 e / j a G o p c 3 K 0 X Q q K d s A I R B f Z M K z h W S j M I w e y K F F 0 U I V z M v J i d m 5 e 9 E f l x q Z S w J M 7 d 6 C m I c + 2 J P p q C s t 3 M x J U 3 Z B 9 z V 2 U 9 m q s s s N k c i A r T 5 F v f + p a s 0 9 n X 1 Y X 6 h g Z 8 / j c / g / H 5 I O b R k d O R 3 g p 8 W 1 Z p V c H A w F M w R z S T Q q b d u q f n / n 1 E w i w Z M c v i z s q q S t k Z i s m w 1 D z u q F 0 2 r K E 2 4 j a g 3 s x 6 F H 0 o p i F p i 0 F z I c P m u k D t D s K h A J 7 u N M O c c M v B U F H h Q k 1 N L S Y m x t H U 1 C w z A 9 4 d T C / 0 r p u c N R h j I V y 4 M Y 9 D X e W o r H b K 5 N 2 x c Q + c z l I M j a + g v d E O q 8 v x s Y X y c U N t 8 0 K r V 2 o T p 9 M p v / f Y 2 P h q 6 b q W e 7 N m H K y N Y d m z h H k x G V G b 9 f Y y + r c W g K D A M H W J n 5 U r K M G I o P L u z c I Q K H d E F 6 i H g S 3 l x n T P e 6 g W f g B 3 U p x f W M C 5 c 2 d R W 9 8 s G 7 h E o i m c e v p F r I R S i F v z Z F r v E m L R C D p M v e m N E c T 4 b 2 1 p l W t L + / a l d 3 l h w O H y t T u y M c v P 3 n p L n K t 5 u U 7 1 m c 9 8 F j d v 3 M A f / K t / h p / 9 / G 3 0 9 f f L C t 3 W l m a 8 + s r L w l c d F s K V S L c s E N q M A k a T k H s S 6 w K 1 C z E a 6 F 8 p 0 k x r s X n Q W W + V u + s t y V b m n F m 5 9 W d S + A I b N Q 1 f b U z 1 Y E p J d / U p Z t j U s 8 K 4 j L a K m N D a k + j s a M f y s h c T k 9 y 5 v Q r m E i c 6 W u u E n 5 l E f 2 + / 9 L W 4 0 7 v s J p X p z c H s 9 H f e e V e a f C + 8 8 A k Y H 5 C e L w T q f o E I 1 O 6 e L X c K W 2 w W W O m H L 1 k G Y 8 3 J z L M b 4 W 4 h z C 5 x L 8 x g 0 N + I 5 7 u S U r h 2 Q + 1 U a v 4 K v H P c j a Q R H o 8 b F y 5 + B I f w m Z q E T / S l L / 4 O V n w + Y R p P 4 t j R I 1 h c X M L o 6 J g 0 F 5 k h U V t b I 0 1 n F n d S A 1 H Y m E A 7 P 7 + 4 W k t l E M 4 a / S 6 5 k 6 Q u U L s b d j o t L 0 3 i R F M M 5 + / 5 E D f n L i t X c 9 4 Y L l 6 w P r V a L q + F a U x M a y I 9 w u e Y 1 u y N V O h U 2 h L o K n P L n n s V F e V y e Y H F g d R A p d Z S W Q 7 P n f W 5 x S d L O u g j 9 f T c l 5 q K W R H c 0 b C t o w v / 6 w c / E J r q B f z V / / m h F M D e 3 l 4 8 8 8 y z G B k d w b N P P y U E 6 l a B C F R Y F 6 h H i Y n m n 3 I f r v o u u a D 7 3 k A p X t 4 X x k + v r + A 3 z p R J b U Q 4 O 3 f 3 9 M n t c + g b f O p T r 8 s B y J m b k b D u 7 n v C / D G L g f W / 8 b V v / A V 6 h Q J U j M V R a X 2 i a h Y 1 V e W y w x S 3 + q R v x f I L 1 k W p s L 5 J 9 o g w m D E / O y 1 r n h g u p 6 n H / h 7 5 C A Q C c s F Y e a 9 A B G p J F 6 h H D p 3 0 C q c F J x q j M m + v w R 6 C I 8 6 o V 1 v m C M g t X 7 w + v x g g Q V R V V k r T y G g y Y n x J + G V R L 8 y p k I x 2 0 d y J C k f c V e 6 S r Z x z h a 0 L j c a y d H 9 y C h T 3 3 J q Z m c E T T x x d 9 Z c Y g L D Z b W h s a M D U z I J 8 L p W I 4 K k z p 2 W 2 x G b R z X v 3 7 u P o 0 c O 6 Q O 1 1 n u 8 I y z Z g W h h m Z n i Y s y 5 3 R W R D G F Y G q 9 A s s l h M 6 B 8 Y k q b T j C e K U K I E s D c h E k 8 v J h c q s V g E r x x I N 3 A Z G h p G e 3 v 7 W q B B M a K / r 0 9 W R b M O r X v a g P L E u P j b S 2 F 3 V c J s U m T r O h W a i w y V U z P R L O R 6 l R C o 3 g I R q H Q 3 H 5 3 H y y e 7 I q s 7 S m S j N s m c m Z 1 D U + P a p t p 3 u + + j o 6 M d t + 9 0 I x j w w W p z Y G R k C O 2 t b W h o r B e m k R X D 4 T Z E E 5 t H x H a S I 3 V R N L q S u H n z N k 6 d W k u l Y l u x m p p q 2 b 3 3 w r A F 4 a g 4 N 5 r 2 2 C 9 1 R W W W S v e 9 X l j M J o Q y 6 U h s X m q y l O g C t Z d h b p 7 D d w 0 r y 4 t w 2 h 2 o q C w X Z t C s 8 C 8 a Z N U q U 3 H Y a Y n C x H U Y m n p c b + H O 9 Y s L 8 z L D g B W w j I K N z A V w o K U C 3 D S O 2 d x n T j + J m F B V 5 w e E Z s v q 1 1 4 o M J M i M n 0 Z 5 o Z n M s + k J 5 F V 0 y 7 H C j i z M g 7 U J n D 1 4 n l E U y b U u c y I i f N S K o S p s a l R C N T t A h G o k C 5 Q j x u G h s c v / E + h Y a z S Q T 9 x 4 i T s N h v e + t l b s j 6 I g k U / g 6 L 3 3 D P p 0 o 3 7 9 + + j q a l J C h j 5 6 t f + M x o b m 3 D 2 7 F m 8 9 v q n h F 8 V x n U h U M e F b x I K R / F r X / x K U d a j S f K l l G R g C Y 2 9 F G h w r t W t K e c L R K A W d Y F 6 7 D z V G o W r N L / D w 9 m a 6 y 6 X L l 3 B y y + / J J 9 j j q A Y a d K 3 I p c v X 8 E z z z w t f S 6 W m P M n f Q p G y u i f W E q s c j u f o u Q B A k X M 3 t t w W d K V 1 X K n l P O 3 + w p E o N Z s d J 1 H j 8 W Y R G 3 s j t R E + Y r l r l + 7 g S e O H 5 N m H 4 U k E A j B 7 r C h r j Y t T I Q L m t e v 3 x T a 7 R i 0 m 3 A z s K G G m V n o O L S F Y s e C Y w s C 1 W a 4 J 4 M 3 L K F f W F j U B W q v o i 7 k c u c P D g g 6 4 g w l q 1 A 7 + Y Q g u c r S l d R 8 T M H L F j 6 Z I S C E x y Y c c y 3 q v l Y s k w j F D L J B T N G R R 6 A Y F G Q k s 9 G V w L H G d M E l N 7 O L s a 7 q / J 0 C E a i g L l D / v 5 Q J 8 y 1 7 k w C V 5 f 6 3 M T U x j M N H T + H A w Q M o M 0 d w t 7 s b U 1 P T M t z 7 y s s v y j W o r q 5 0 4 i i 5 d u 0 6 z p z J X f b O s g f W B f m i F p R b 4 z n X a L j 9 K H d M J O x Z Q d i O Y G T J i O g u a G H W 8 + 6 3 E Q s t y + 6 x L 7 / 8 s t y C S B e o P Y J T c Q v t I g a 9 w Y J T L U k Z n W O l K r s o s d z j 6 N F D U p u w A Q l n W 9 b + M G v i x I n N K 3 9 Z v M g s D O L 1 L s P l 2 t p 2 M J P L R v T O F 0 e G x W a o T X E 8 H o + c n J R f 3 e k v C I F a C N Z n 7 u k 8 a q K B Z f z 6 q V I Z w W P w o L q 6 e t W U U 8 P G T D V i k O H Q o d z d g H L B s L p M 2 9 k E 7 p 6 u 3 f M q I o R 6 1 h N F h c u B u z M W Y R 4 W n + Z 6 s T O E 7 l s 3 c f r M k 3 o r 5 r 1 I i 2 l I + k 1 M L 2 L j R 6 1 f R G F i f t v E + I T M t N 4 O + Y S J G 3 e r Z G 8 g V 2 I x o 7 m 6 V J i r K b n d D l O D i o 1 3 e x W c O n 0 K C w s L Q k P d L R A N F d A 1 1 O O C A Q l G 4 V i e k B 1 k 6 O 7 u w Z E j h z b N W 8 v F i h D C M l f + V n D + i A I l z g 5 C m 2 8 q H o 8 L g T K Y E Y w a c G X 8 w Z s n F A r h o B f P t f h 1 D b U X m f Q a Z U g 7 W 5 h o s p U 5 P 1 6 J + 2 b C R O y W 5 A Z h W t 8 o J Q 2 D H c l Y B F Z j G O W l x a O t S q x l i C d k y S Z P a i H c d B 4 X v X N m L G v M M J W B g U H U 1 d V K P 2 q 7 / O V 3 3 s Q v f n k W Z 8 + + h x / 9 5 C 3 x j E F m b w + P j I G 9 / P i Z 2 s + V x X g a g e Z j h t + N R h N i s a j 8 a T e u 3 y q m k O H f M h R o k u l M O Y f 3 4 7 7 p P F 6 u T W w 0 p x g y 9 / p 8 q x o q I T R W t h a J R a P y J z M o u N j L 1 / m z f 2 B A R r l m 5 + b Q c + 8 e l t x u / N 1 b P 8 P M z B z e / + C C H H D 8 X A o L 3 6 t d B A 4 F g / K x U f h g J r M Z d o c T i h i Z 7 u j G 7 T o L m W B M m L X v 3 x 0 o C B 9 q P r C 2 + q 7 z e G g p T 6 C t L C D X o V j G z U K 6 / v 4 + 2 W L r / v 0 + v P T S C / K 4 Y M A P 7 4 o P f p 8 f + w / s l 8 / l g o u 8 F M J k K q 2 N o p G o X P D l + 8 s r 0 s E I C i B f k 2 H 7 S A S R W B x 3 F i r x f H t a Y z H 5 l r 5 d L A H 8 a p t 7 C O 8 0 1 E 7 K + 9 0 F I l B + X a A e N 7 Q M j D P n c O H i R d y 4 c U M I 0 I v 4 R 1 / 6 I l x l T l n + z Y R Z C o D J Z E R L S 4 u s / W H d j w o 1 k 1 q c t x 3 4 m V z 0 1 W o p F R Z B J p R S f J j Z u K D Y 0 A V q j 9 N S H s d B z Q 5 / W l i e Q R O N + 1 O R 3 t 5 + 7 N v X u S 4 8 T u 1 j s 2 / e 7 z s b C l R 2 Q E R L M e 9 S L 7 R U Y f z T 2 R k m l t l a O D d s O 5 z O L k 9 z 6 N A B u N 0 e q b 3 Y j o t Y c m i Z b F Z W v A i F g v I + T T o K V D 5 u T B Z P q D w b p n 4 V f N i c X 1 B G T n Q e G X O b d C / i V p l a u N j L r q o W i 1 n 2 A 9 9 M O F T K y l z C f E x r u V y b l 6 k w 4 Z S b x B U r J x t j Y r x y s B b C L Q 8 M t G Y 3 g d d 5 u H T P 5 v a D l r 3 e d R u N a a E Z y G 5 B 2 b u g Z x P w + z L 3 0 n C t a 2 k x 3 Q B F V g C H 1 9 5 f 7 J e Z p f H F O x 3 o P F T o t 8 z 5 1 m u q + w t W 8 V x K T G j s R L t x u D P Z l j l / L A H J 9 T q D F g y B q 9 D c o + 9 U k 6 m n o i 9 W U p r u t + 4 T Z m E x W y L l 1 v Q a m / L B v a G C m B j m f N v L G 9 N 5 d K g b W z O R l R r q q 1 / 7 I z z / 3 H O y z w T X j H w B v x j 8 C n r 7 + v D f / v Q b 8 P n 9 M A v h 0 P a t Y 2 h 8 O x k X D L d H k u b i r J s S x E I e V E f v Q f m w Q A R q V h e o g q K z I o z g 3 D 3 Z W H + z B o 8 q I y O j s h O S C k v h 1 e g g o Q b j L Z + Q h Y I B 3 J q v z L n J d j H A E h Y 2 D i 1 4 H 0 p n Z x j 2 l O L Y s a O Z J i 2 5 4 U I u T T 5 q L v p D W i h M 6 X S j d A M T N V M i H 1 a b v W i F i b A u j O l c u g + l k x e a L i x C z E V P T 6 8 U K L Z p 5 g K w N k 9 P h Q L E N C M e t 7 z s k Z k R u W A 6 E x t k F j v c Y 0 o I l F Z N 7 O R N p 9 D g V c k X 5 m b 2 B F O W m E L E b I m V l f X R P B W W w P M Y 9 q t g P z 8 K W D a h c A g f D h e n 7 6 R l 8 O L 3 d Q 2 l s z k t L c 1 y l w r u P t H X N 4 D R 0 V H Z w p i a S Q s 3 L W P 3 I / p O K u F Q c I O Z x / U r w t Y m H s 9 S 2 i w 0 V x R 9 y J w 0 P f W 7 U C 7 0 D B f E 3 z K z U p 2 5 p 1 M I s L P P K 8 L J J q x E d b l c U i P x P q t 8 f / G L d 2 T 4 e 3 J y E m 1 t L b I H n 8 P h w K 1 b t 8 H N y f z + A J 5 9 5 o x 8 f 8 D v h 1 2 8 p m V i I Y D p Y D o I s Z v W G Z U L 9 3 d e o C J x M 9 y B z Q v U d B 4 v b K b / Q k d E + j + s 4 u W e S e t R M C K 0 l X v J g 9 b W F h l e Z 8 b 6 s t B m A S F M 3 B D a Y U + v M R F G + B i Y i A l X 6 / 2 h U v E 4 8 8 I u Q / e h d H I S z j R L Y Y b 5 R m E i K X S 0 t + H 0 6 Z M w m w x y c 2 z u Y l F V W S 6 0 k 3 e d M B E K U 9 9 M H L 8 a 3 L 3 C R H Q f S m c d S j w A q y G I G l t Y a K e U 3 I X i Q Z R X V M i s d J W F B T f 6 + / s z j 4 D Z m R m h y R Y x 4 d t e V n o x o g u U z j r G b 7 + F 2 + / / N Q a v / h S j Y + O 4 f f s O g q H c 4 W 4 V 7 q Z O v 4 q d l K a m p n D y 5 B O y u F A N p d c 3 N A g T c G / 4 y M r F 3 p G C 8 K G W / O n d H H Q K g 5 c 6 I 4 i G f T L k z X W m B 0 E f i Y L F Y I T N Z p V B D K J W 4 J J i r n P a K r q G 0 s k J M 6 f V q t 2 t Q B + J G q m y s m J V m A i F i V k U N 6 e K t 8 5 p O + h B C Z 2 8 M A y e j + z M B n U L 0 V w L w e G E s E A C e 2 P u 1 j W U T k 6 o V b T J r l r Y Q C W 7 L / n Q 4 L C s j + r u 7 p b m n 8 r A g g l X J o o / C 2 K r F E Z y r E 7 B 4 f P 5 5 E J u L s x G y J 3 k t b D t F + u b j h 0 7 J u u j q L G o x W Z W T M I U z B y 0 B 5 A 1 X Y V w 0 y k s 6 A c x y L B V G I h Q 4 Z a h k 5 N T m P A o i K 7 t l r k n 0 H 0 o n Z w w B 2 9 w a D j z K D 8 3 b 3 X j T 7 7 x p x g e m c D 4 x D Q + u n Q V b 7 / z L t 7 / 4 C L e + e k P Z A r T X k L 5 q G 9 s 5 8 P m M T M W / b t / 0 a 9 Y 6 K q O o 7 0 i h p G R E X R 2 d m a e z U d 6 M r w 2 F M D p T i t i w s E y m o y 4 P F 4 q f C 1 F + l t 7 C V 2 g d D b w 6 v 6 w 3 E 2 D H W T H x i f x x h v f l 5 2 O m B H B d a m m x k b 8 + M c / w a u v v i K b t H A x 9 7 e + 8 A / w o w u z K K v N H c j Y K + g V u z r r M I p r Q c e a z f u j s b g s 3 f j C F z 4 v M y H q a m t R W V E p Q + O f / e z f R 0 1 1 t c y I O H 3 6 t F y H q m p o y 3 z K 3 k W 5 1 D + + 4 x o q H D N h c Q / k e R U D T 7 V G 4 S p N y q R Y 9 p P Y D k O L J o y 4 i 3 C 3 9 4 e I v g 6 l s w 4 K E 8 l V 0 r 4 Z X H r a 6 8 J E d I H S y Q n 7 m m + G J 2 i Q Q Q d 2 e r 0 2 b s G 5 g d 2 f p 7 c V d B 9 K Z x 2 + s A H L y 8 v Y v 3 9 z c y 8 h N N K v h k p k L / J l 8 R 6 d N A W y s M v / d Q o B p z D 5 m D G e L 0 t C h T u 2 6 2 y k Q B Z 2 d Q o B R v g I + + z l g n 4 S S z A + G C 6 R j f 1 1 N q L r a p 1 V q h w J v C d 8 o X z a S R E C x 9 t u 6 K H 3 q N A F S m c V k 5 A T o y E l d 2 L P h 6 r F d H J T E E G J h Z W 1 P Y j 4 l M 7 O M L 1 i h N W S Q p k r d / V 0 V G g m t h z W y Y 9 h b Q / B n f u n Z c d X m f c 4 o a i C 0 l K r 3 K A 6 m 5 B u 6 j 0 Q 3 e T T W Y X + U V d V X L Z L N m S l i U 9 7 j b g 6 r k f 2 H o Q u U D o S 6 h 6 r K Y W m 8 o Q U L O 1 W N D T z e u a 2 v 9 v 7 X k S v 2 N W R d F b F 8 H x H u l 1 Y d l + I V E q / S F t F a K j s 0 b 0 T N 5 2 d Z m j J v L o D x u z M n P y p Y j a m 8 P q B c D o L Q G d T C i J T Q m f n 4 X U o E S b f o l 9 B R W V F + s k s 9 M 3 D H 4 z u Q + l I 2 I e v y p 6 E J b m y Y a s a C p K e / L o 1 d B 9 K J 4 0 Q G m 4 t M 7 v o h W J c 7 0 M N L p p l 2 p H O g 9 F 9 K B 0 J 9 w R g f t 5 8 t B K L m q a U 3 I V j 3 P P g D Q N 0 0 u g m n 4 6 E C 7 q R u A G O 8 A A S 3 r H M s 8 A V f e 1 p W + h B C R 0 J L T p f R I F S e 0 Y 2 r S Q U s u Q D Q u Z N Z Q n U O x N w l u g 2 I d E 1 l M 4 G T C Y z J i Y m M D c 9 C l f 4 X u b Z j X A B e M Z n R F C Y h R R G H T 0 o o a P B n P G o 5 5 N N c F a 3 w W P e D 9 M m n S o Z q G A E c E W v 2 F 0 l c w p 3 + q Z T C H D / W / a J q L Q l Z Y N K t l E u N e n p 5 d t B n 1 p 0 1 u E V 2 m Z 4 y Y Q x j w m H a + O w W M y y 8 S X N u 8 d F n f D J i j U r Q w 9 K 6 K y D J l x U a C m G y 5 0 l S R m U 4 C B 5 T Q j V k 8 1 R 1 I r B / q i Z E 3 4 Z 0 5 2 K E e X 6 6 M y O f / O R 2 b U C Q 5 3 C w m p O S e E q z u H 9 u A H + H 2 4 y D 2 z O C g w M A A A A A E l F T k S u Q m C C < / I m a g e > < / T o u r > < / T o u r s > < C o l o r s / > < / V i s u a l i z a t i o n > 
</file>

<file path=customXml/item2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P a s e o   1 "   D e s c r i p t i o n = " L a   d e s c r i p c i � n   d e l   p a s e o   v a   a q u �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1 c 7 e 8 4 0 d - f a 1 d - 4 5 b d - 9 4 3 5 - 8 b 7 f f e a b b 0 7 4 " > < T r a n s i t i o n > M o v e T o < / T r a n s i t i o n > < E f f e c t > S t a t i o n < / E f f e c t > < T h e m e > B i n g R o a d < / T h e m e > < T h e m e W i t h L a b e l > t r u e < / T h e m e W i t h L a b e l > < F l a t M o d e E n a b l e d > t r u e 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 - 4 . 5 3 2 6 9 8 8 7 5 3 8 6 5 7 6 5 < / L a t i t u d e > < L o n g i t u d e > - 1 0 1 . 6 9 2 9 9 2 5 3 5 4 5 8 6 1 < / L o n g i t u d e > < R o t a t i o n > 0 < / R o t a t i o n > < P i v o t A n g l e > - 0 . 0 3 3 4 8 7 4 8 6 5 1 0 7 8 8 1 4 5 < / P i v o t A n g l e > < D i s t a n c e > 3 . 5 1 5 6 2 5 < / D i s t a n c e > < / C a m e r a > < I m a g e > i V B O R w 0 K G g o A A A A N S U h E U g A A A N Q A A A B 1 C A Y A A A A 2 n s 9 T A A A A A X N S R 0 I A r s 4 c 6 Q A A A A R n Q U 1 B A A C x j w v 8 Y Q U A A A A J c E h Z c w A A B C E A A A Q h A V l M W R s A A C g / S U R B V H h e 7 Z 1 5 b G T Z d d 6 / V x t Z G 4 v 7 v r P 3 7 u l l u m f V z G g 2 C Y Y R R 5 I j 2 T B i W U k c Z D O Q P 7 J B E A J D E B I b k a H A C I J Y g m J b 0 o y U O I o t y f J o m e m e a c 1 M 9 / S + s t n c 9 3 2 p Y r H 2 P f e 7 V Y 9 8 L F a x y U l 3 s 4 p 8 v 0 Y 1 a 3 l V L L 5 3 z z 3 L P e d c 5 a 0 L 1 1 I o E E L G A 5 l 7 x U d Z a R I 1 9 i S a y u O w G D N P 5 i G R S M B o X H 9 Q L B a D 2 W z O P M r P v N + A W k c S F 0 d K 8 H x H J P P s 9 k i J K 5 5 K J W E w G D L P p L k x a c G T z d H M o / R x S X E z r j 9 M w t c U R f w t S e C 9 w V K Y j S k c r I 2 h e 8 a S O a K 4 4 P d / s T M C g / i b + L c F o g p m v E a E o x G 0 l 4 f F O V C w t O R G V V U V b D Z r 5 l 1 r p M S b B v o H o A v U Q 6 K t I o E m V x w 9 c 2 a c F o O S g 2 0 7 h E J B W K 2 2 z K O N J J N p A e D F i i c U + C M K K m x i N G e 4 M m 7 B 0 6 0 a Y R C 3 z b 4 C B U p R 1 k t K K K b A a s 4 9 H O Z 8 B h j F H x U X v 9 I n f k 1 C f A e z m B N G 3 C b 5 + s v 7 w j g v B K s Y M Y n T 0 F U V w 5 z f i O W Q 5 p w I I X n 9 Y A Q + n w + B Q B A 1 N T U Y G R n B v n 1 d m Q P S T E 5 O i f 9 T a G 5 u h n g 3 T 3 u h 3 I q X M Y 8 R M y t G O c P P C S 3 C A b 8 Z 1 F J a H q S d Y t G 0 s P B T O Z t S m C h k Z 3 v T A 0 A r T F N y Z t 3 8 9 y e p e r L Q C t M H w y W Z e 8 C H 4 v 5 d o X l u T Z v h D S v i s w 2 Y 9 J p W h c l l p W A r q H c K z b t e R o s C T h J 9 C + Z V Y b J l z g O F i T i d T i F M 1 V K Y g s G g f E 5 L Q 0 M 9 y s p c 8 r 7 y 1 s X r u a e k H S B k 2 J + 5 V 7 z U i U F 1 p C 6 K v z v f j Y O N 5 n V m F Q W A N 5 p 7 H N B G z e h T T S g t 8 X g C J l P a N E w I 2 0 p 7 P D + H Q r k c N O D k k R a U l l r X m Z H 3 h a Z 0 l C T R U r 5 e c F W y N V R U a B y L E F Q t / E 7 n B k q l x q U A R + L K O k F T o e m p D k J y a c w i J p S 1 z y 4 W O K F Q S 7 8 g / p 7 S P J o 6 H o 9 j Y W F R C p j J l J 5 Q C L W Y 3 + + H 8 r M C E q j g L h A o U m N e g M V S g s N N H 8 + f o P J I 2 / I p M e h z a x r V B C Q 8 b m x s D M v L y 8 I X i 2 P U X 4 V o O I z q t i f w Z G s K N Y 6 N Q p X L j 8 v m u v C p T t Y H Y R A D p 3 v G L E 3 N J S H A W v g 9 X 9 k f l p o z I b 6 3 U d x Z D B i k L 8 W Z v 1 i o s S d w o i m W e b Q 5 I 8 M j a G l t W S d Q V 6 9 e w + n T T + o C 9 S g 4 W h 9 D Q 1 l u z U C i k Q g s J R t n e r I S N s A p N A v l a D O B y v U Z 9 H N 6 J y O I G Z 3 S 9 P L 7 V h B a W c Q n T j Y L / 2 7 9 6 E 4 K g T J s I l C 3 p i w w u a / L i e H A w b R v S 6 1 H c 1 I L B U q 1 H v l N W y r i i A n B I z S B i 4 1 D t T E s j d 8 S k 5 U R h w 4 d E F o n g N m Z W X G u L b B Z r W J S S S A U D K G y s h z d 3 f c w N j 6 J q q p q c a t E Q 2 M j j P / w 9 / / F V 9 O n Y u d v M a V S / C x + a O 6 0 V u Q X K K O Y 2 c J C g 2 h n O J U S E 4 U o 8 0 C Q T 6 A S G d N R h a Z I m V U R m i e O M 2 1 A a 3 k c M 0 E 7 D j Q 7 0 X 3 7 O v a 1 1 Y n B v / Z Z c X F c L g 1 F M 8 8 v / K / a U j 8 a x Q C x 2 W y r / h 3 N o U D M I A R I k U G P Z l d C + F T r N R Y f 8 + 8 P C j + r Y G b q b b A Y M G L w x j t 4 8 4 0 3 s b j k l q b 5 G 2 9 + H 8 3 N L b j 4 0 S V 8 J G 6 f + + x v S M F y O B x o a 2 v F s W O H 4 f F 4 U F V Z I T T U R z c K R 0 M p + z L 3 i h v a 4 s + 0 B K T A 0 L S K x 2 P y f k R o l d L S U j n 7 x W J R M V A f Z B K m E B c m H O e b J H 0 o 8 R n 8 r J K S U i y L C 1 h e U Z E 5 j i a g 0 D j i c w k 1 W z g U g j / p x N C S S Z o z t + 7 0 o L H z m B T W k 4 2 x V R / B 6 1 2 G y 1 U u 7 2 v p 7 u 4 W A + U Y Q u J z K H g W i 0 U K y O i S Q W g e 8 b f E D d J 3 y u V T F T s W M a m 9 1 J l 7 S Y J + 0 s j I q N R I l Z W V 8 n o S m u B z c 3 O 6 Q D 0 K 6 K D n W y P K 9 n 2 o g b g G x U G r v s b n V f L 5 O d r P I d n m Y S i a w q X x U t g t K R k B Z N T x R 2 d v Y / / R p 6 Q G e v 1 A O H N k + r 2 T k 5 P i n t A 8 4 r 7 b 7 c H B g / t h F S Y O u X L 1 J o I V z 6 G 9 M i Z u C f l Z N P + y t d N u g V H U T 3 b l v n 6 c Y C h U D K F r O d t X g u M N U W k C a 4 y u n b 3 t F v J Y a R K t E F A A a K J x E P N 5 a j H + p B D x l s / c I 9 l h d w q Y F q N R g R L 3 r 4 b T / c I E s 1 e 3 o 8 E V x 6 v 7 1 4 Q p K h R g b / 8 g W l p a x K 0 Z r c L Z P n 7 8 2 K o w 9 c 6 Z M O x 1 4 k x L B H X O J M 7 2 l + L S W M m u F S Z S Y c 2 v Y 0 q E R q J 5 1 z 8 v r A z N J e A 1 v D N j 0 d e h H g W d V V u L F h G j 0 Y R g M J B 5 t J 7 N B I r Q D 6 O p F 4 m E 5 b E + 3 0 r m F Q q Y g q S y t t B q M q S E M A G V N q H Z x M f + + M I U f n h + D G e v j m H / / r V g E H 0 x C r U n a J D C w / U m G E y 4 O m 7 B h Z H d Z d 4 d F 6 b v g Z o 4 O q r i 8 r z Q V D c o K d S Y F z N H r D H q N s I b M k g / d D C 8 D + M e E y 4 M G Y X G i i A q L I w X O / w w K z E o P 7 9 0 s 2 B M v g D W r 0 A X K 6 / u C 4 t B m X m w B a L R q P R R s s k 2 4 1 S Y V R E M B F B V v d 7 s 4 P H q T 3 f I h O 7 x C F 4 + v L Z g f P f u X X Q d P I 7 e c S + W 5 q b x q U 8 c y r y y h n f Z L T S l B R 9 N V 2 e e 2 Z 0 c a 4 j J h e h c c F K 5 d 6 9 H n O e w X L R d S l T D H V v z V 1 X 8 I + f E d T b j n b f + C n V 1 d X B V 1 O o C 9 S h o c f q x r 1 Z c m F h c h r Y j 1 C S p p B S a W D Q G s 8 U s b X G D Y p C v e 9 y L q K 1 r y L x 7 j X w C t R k r 3 m W U u c p l K P v m a A z H G p M y R B 6 K J v B h 9 y K U k g o 8 e 8 C G S k c 6 M G I y m a X 5 W C K + B w d S X M y 2 / J 1 3 F 8 r W p + H s M q K + O b R b p 6 W Z 3 d n Z I X / m g q b 0 y J J 5 N S t E S 6 0 Q y H m f M M / F a X p l f 9 r n K h i B C q E V S T w 4 O b Q Y 2 F e d d t 5 V K F C 0 v b V w 8 P I i 0 r Q q V X x i E A t z g m p N X I 2 o G O j M 6 / P 7 f O K 4 K O w O p 8 y E y C Y d P V w 7 Z 9 o E W 6 0 w M u J X m v G J C I V Z 9 Z F U g g E / l l e C W E g 2 Y S F Q f O t H H w c G Z u 7 f 7 8 W h Q w d z T l w r I U X m S O a C e Y x V 9 g R m N W t t z 7 Z H Y f z i P / 2 X X x X u 6 4 7 / i 8 E l x t L u u J C 0 x W s c a 0 G C l J j l s q N 1 D E b w O R 7 L 8 P l / / M P / h K 6 u T r i X f f j 6 n / x X v P r a q 5 i a n M a f f + d N G T A 4 e + 4 8 G u o b M T c / D 7 v d g R s 3 b 6 O v b x B / 8 Z 3 v o r d 3 A H / 2 r W 9 L s + P 6 j V s y r 2 x w a F i Y K 3 X y d 3 H G X P f 7 x d g x Z k L s K h T i O + 5 6 G b z Y C 3 C 9 j w n N P / n b n 4 p z N Y L v f e 9 N j I 5 P 4 o f / 9 2 / E J G X B d 7 7 3 B o w t r 2 e O 3 g h T s b h Y P i s 0 l M r k s p F B C Z 2 H z Z x v v X n A R d R s 1 D U j l e P H n 4 D D W Y a J 8 Q n 8 3 h d / F 2 + / f R Y X P 7 o s 1 z n K y y t w 6 9 Y t a T Y O D Q 2 J C 2 7 A h x c u o K 6 + D u 1 t b T j 1 5 E m c P H k S F Z W V + P D D C 0 K g K H A 3 M 5 + c 9 t F U l h Y X Y B Z a j a a M G g x Z 9 I a R M j u R S G 7 P v C x m D t f G 5 D n 4 z c 9 9 D r / z 2 7 + N P / n 6 H + P 3 / / G X 8 P X / 8 s d 4 / b V X 8 G / + 3 Z c z R w o T P k c + p E V c 4 s m s r B G i / O L y r Y I w + Y K p l l 1 j 8 p F n 2 i J w l q R P b f a a E W F k j g u 0 W i h 4 J u N G W z 3 X + 1 W i 0 Y h M D 1 J R T U n 1 p / p e + l H M l H Y 4 n f I 4 1 T z k 9 + D 7 z w 1 s N C l 3 E x Z f j 8 x 1 L H N V y M h q R 5 M L b Q 1 V G B g Y Q F N T o 5 i 4 S l a D O m Q l L M y 9 s e 3 n Y u o a 6 h F x e W x t k H N A 8 2 J p L x g v a j b a 1 C A t D B 5 s F Q o R f w 8 F L Z 0 9 k b 7 E z N u z O R z y v t b X o l D 3 z X + 8 J N 6 d h h k g W y V m q k A q 4 o N / e R 7 N b V 0 Y n v R i e m Z a C J g L l y 5 f w 7 2 e v s y R w u e M 0 3 f a 3 h L B 8 c a 4 L P d Q f l k g G i q w y z Q U y Q 5 O E F V j 5 A q V 5 8 o A 3 0 w 7 k X A 4 t C F g w b C 6 1 F J C c E z C P 0 v E Y 0 K g T F K I 1 B Q l f q 7 q i A 8 u W e S 6 y p 5 E T D 5 q 3 V M o q s i 6 N r n 2 R j Q T 4 K G 6 u E x c 3 l 8 T l 5 k U t 2 / f x Y k T T w j z 3 o i 7 0 2 v n T l w p n t R C u O 0 + B h c 3 T h A c x F s p n c h F w O / L 3 F u D E T s t F D B G C B n o s N r s U o h K x W P W V V F z U T P y O / D 3 U 1 B 5 a 3 J t f a b f d Y h z w f o t L m J f G C 1 Z F S b m 8 1 H Q 1 F u z 8 K O O 1 A v N n q k Z c 7 v d 8 m c 4 a w 3 f k H N s 7 8 R t l 3 J 9 Y r 0 W U g e z 1 v x T y R W 6 5 Q V X M W X M N C 3 Z W m 5 h b l a G 6 e f n Z q R w u d 1 L M v j A R U p C U 5 D + V T r 2 J 3 y u J P C R G E h 7 m T M t M R l C 5 + 2 F N h + e q l / I m x y r 4 n K V y Z / a q o J U Q l g C m f t F g 3 C z Z c M M Y k w V / s z q C R l k E 5 M Z T X i V M B i Q D c 2 w b B h y V 6 G / w 4 x 1 / 0 o 6 x Y h m I y N 2 W l r a O u S a V 0 U F M 6 G t 8 q d N a C q 7 3 S 5 D 9 Q x A q M G K p Y C h a P t A P A x Y t c x l C 6 Z l q Z R Y T F h c W M g 5 4 a m w R u r I k S P y / r n + t c n I L I a l 8 s s r t / O / 8 z E S S D Z v y Y e a m f E i G I i i t d G B U C A M p 6 M E 7 p W o 7 L 5 T 4 T T D 7 L B n j i w s q G j s 4 u I 9 1 c K e B I p 4 z I T Y L H 9 J X G B m T 2 i h Q C m b + F C E w q F G 9 V R / K 5 / v p Z q b l 4 W Z 4 y u Q M n V t k e K j 5 m / / 7 F / j x V d / D d O T 4 x j s 6 4 b J a M C L L 7 4 o 1 + 4 W 5 u f w 6 U 9 9 G p e v X M G V q 1 f x 1 T / 8 S u Z d 6 + E 5 Z G M W 1 k K R 8 z e m E b d 3 y P v K 2 1 f u F I R A + Z N N W x I o 9 e S z 1 D q Z m U V o K s l 7 4 r + C + G P y w E F + v H w c Z e X l G B k a l m Y D O + W o M G y e j K c r a S k c 8 r m M o G y F f K 3 I O N u q 5 i S / w 3 t D N v G c f L h j 3 O 2 e h U V M 6 T a r C V O z f n S 2 l q O t y Y m J G R / G p 3 x 4 8 t T a e X m Y c P z w T 6 d P d L B m Y x J z 9 7 0 e r H h X 8 N x z z 6 y e s 1 y s Z K w E T k 4 e z 7 K 4 j k 3 y c W F M U d t g Z G g B K 0 t e r C z 7 k R Q m z 6 3 b M w h 4 x a w f j 8 C 7 6 M 0 c V Z h Q Y 8 w m W m E T J t m M + U l Y X K 0 y I j c 9 P S 1 T Y P p 6 + x E W J h 2 z y N k j g m x F m C L C V 1 J / U m B U K E j a x 2 R 6 x b L j w k Q O d l X g Q F c V r K U W d L W V w 2 q z I C J c O 4 f T i t q a d H j / U c D J m H 9 / L m H q 7 x / A w Q P 7 8 f z z z 2 4 q T K S s r A z D w 6 O Y m 5 t f F S a i v H 2 1 Q D R U Y m s a i o m I p m Q M x h K L 1 F J 8 T M c 6 J d S w W d x f L o J u O 3 R + G V V S 7 + e C F 8 X j d s u q 0 A e h 7 e k 3 5 2 O J h o K g G C / R u A J H S U r 6 C Y Q a f d x j x u D i 1 j S e G c L J F i Z o N G W U 3 8 c s T n g s k Z L n X J V T j j u b u G z + K A 3 Z D O o d 8 a Z c g 2 t u e h k N j e W I 0 w d k U p y Y a E z C B J 5 b 8 K O u z i U 0 R B A O 8 a E x Z W v f 8 + P A p p Z M P 1 K Z m p q S f m a 5 s B 6 2 y v D w i C w 0 d D r X J o C i E 6 j d Q K m 4 k M + 2 R 2 R A 4 J V 9 7 E q a e S E L V t E y 9 Y h B h n l h 3 3 d 2 d G 6 Y O W 9 N m W U f B A 4 O m j E s S b g 7 Y 5 Z r J l r 4 t t c y h Y W q M D + I F b c P E a E 2 R q b 8 e P a p Z g w N L Q l z V B H f o 0 p o 1 D n U V F t R V V 2 G 4 I o f k z M B 4 c e m U O a w I J F S h L b k G p g B b e 0 b y 0 B 8 w r q I x n l s C Y L B s N R S H m + 6 p q u q Q m j v u Q A i s Q S 6 u t a X p z w s W P 7 P V m F s / T U 7 O y c j p d Q y 2 1 3 K C A Z D 4 r 3 m d V a E E K i 7 B S J Q j X t G o A g L 2 k 4 1 R W T K T z 4 t R X h x K E I 0 3 2 Z n Z 9 D Q 0 C i f F 6 4 W z g 9 t L 0 L 3 C T G I q K 2 2 K l D F D g U n H E t P Q J x Q a O p R Y z / b l g 6 J r 6 z 4 h O m W T s X S w l Z s / / 1 / f F M G H s 6 c P o W / / p s f 4 7 e + 8 H k M D Q 9 L o f / y f / i 3 8 j j 6 t 4 z 4 l Z e n m 1 w S 5 Z 0 C E S j f H h O o F z r D Q l M B 7 w 6 U S r t + M 6 F S 8 f t 9 c s G W t U s f R y h O N U V R Z U 9 i Y M G E s T 2 Y G f H K P u F r C 6 m i L 8 t a N W b u a / 2 f d Q j B C Y d Y d l O i W S Z V 7 6 V F h t E + r 3 d F m O V r x Y e F s 7 D L 2 x 7 i w + F S W V b + U l d a k N i h 9 U E 4 H E 5 p t 3 P 9 i W s o J C H u K 3 H x O B b B 3 M w y z A o d y i R i o Q h S Y g Z l S b f K z a l 0 Q K K l I r G 6 9 p L P 3 N x t c D I x C k F i k I b R 0 J T 4 Z z a b Z A o R B W M D 4 k Q x Y X b 9 s O Q 5 W z u f 1 H B W 6 / r r t k d O Z 2 H C R i c j S y Z 5 0 T j Q b 0 8 / O E n 1 8 O F D G V s / f a l t V g u C o R j 8 v o j w a W y w m F h d x s 8 T + l 4 o o e w L z D 7 l b M w S z 5 R q c P 1 u t 8 M k W m p m w o x 7 a i j e a m t r Z T 7 e 7 O w s l p Y 8 8 v X t Q H M x O / V L F 6 g d h k m p n 9 y X 1 l I L f g O m c 9 T Y Z D P k F j M n n Q J B R E y u Y 5 N + T M 4 G 4 f U E E Y 5 w L S s O s 8 W E J U 8 Y 8 V T 6 O J V I Y i 2 T u i S r l / l u 5 U D t W j 0 a z x u D C L y p 5 5 A L 7 C U l F g w M D A k N t v V z w o n N 6 / V i f H w i 8 4 w U K H 5 o o d z 2 H r x 8 j P a p P h S 3 w 6 H W U m G H 0 m y y z 9 S Z E 3 U 4 f b w O r Y 1 O M T C M s N s t K L O b 0 F C z e Y 0 T h W u 3 w 7 2 0 1 G W D p a W l n J E 8 a n O H w 4 7 9 + 7 u w u L i w u m i 7 F T o 6 O m Q 7 A R Z 2 c o F X O X u 9 u y C m q Z V 4 o 3 D O 9 5 6 j n A + 7 5 w L e e / c 9 T E 1 P y X b I j Y 0 N O H b s K M Z G x / H c r / 8 T z P i 2 F 8 B 5 v j 2 C i 6 M l 8 q f N k h K C a 5 H l 7 i X G p D D / U v A E t x c y L h b U i Y p R 0 s V F 7 p q x M R T f f e 8 e j h 0 9 m n m U z j i h 1 m H z F l W L 5 Y K + V w 9 7 U h w 8 I D N U G P X b t Q L F V P v 7 s 2 a N C 1 l c C N c I n x C D n / q I e X / 0 s U h A + A B 2 m 3 X T K B + 7 x T I s 7 w 4 a 5 E 5 8 2 Z Q m F u G 0 W X D / y s 9 x + 8 4 t p I Q / 9 f q X / i j z 6 u 7 B m p h H m 9 M n N R D P I 3 c e 5 A 6 E 2 d y 6 d R s n T 5 7 I P F q D 7 Q a Y G s a o a j b z 8 / P S V K y u X v 9 5 B S N Q y 7 F 0 o u H D h I u d n I 3 Z W a j Y O F A T 2 3 T D A Z q J u b a L e U 3 M y K o I M X K o C m I u e B y b c n Z U J W S V q t r I k s + z Z 0 J 2 r U + x E Q 7 6 8 f d O P n i S 7 u v r w 8 G D B z O P 1 j M 4 O C S F R p t B 0 d f X L 8 z D f T K w k Y 3 x 9 / 7 5 H x T E 7 h v h 5 N r i 2 M O C T U e 6 q u L C 2 S 8 + c 2 Z J m G D N 5 f G 8 Y e 3 2 y j i G N b 6 W C v 9 e Q t 9 a 6 4 v l w x M y w u 1 P 4 b v f + g b O / u j P A d 8 I W s q C e P 5 Y A 8 a 9 Q s O L z 5 m + 9 n 1 M 9 l 5 C T c f p z L s K H 6 s x j v n 7 v 0 B l u U N o e C O u X L m G b 3 7 z 2 8 J X K s O 1 6 z f w 3 T f e x L l z 7 6 G 2 t h 4 L w h R s a 2 3 J a d 4 x 9 Y u Z F P S P u N B L P + y g M P H y m Y J C Q 9 0 r E A 3 V k r m n o 6 W t I o 5 9 1 c I 2 z 3 H 9 K D T c / Y K r / 4 f r Y r A K j Z x K J h A K R 3 B l 1 I C E e f O 8 t G q 7 c M Z L k h h 1 M + L F b q p R L A t B t o a H Y S p v R 0 j 4 W C z x K B H u W o M 9 g F u z T u E 3 c A W n 8 G H 9 Q a V x E c 1 1 Z a h x s k o 6 K R v g s D q G P p J 3 e Q U V 3 L 1 E m N N M f 6 I Z L c 6 o E K 4 l u M r K p D / E 3 D 5 u D G C 3 2 + R j J i 1 z C 5 v N U M 7 d K A y B 8 k R 1 g d q M O k d C t g / e x E e W i 7 4 c J A s L 8 x j H 8 c y z H w c O C Q U N h h E M D Q 6 g + Y l P 4 8 o v / 1 I O 0 i N P n E b E t d H f K F Q 6 h c b m b T O i 0 f R 5 Z R b K j 3 7 y U 9 T W N e L O n b s 4 d f w I n n 7 6 t D T t G I C g Q F H I 3 j 3 / A R r q 6 + W e u 0 e O H s X U 5 C R + 9 f 7 7 + M q X / 7 0 u U M U I M 6 X Z 8 4 D m 2 F J A O M b c 8 l M 8 4 P 5 E J C V U V 3 + o H d y 1 n Q u 3 M h t f v r J 7 y V W k y M h e p e 8 j t H e 2 Y 2 Z 6 B k e O H F 7 1 e / j a G o p c 3 K 0 X Q q K d s A I R B f Z M K z h W S j M I w e y K F F 0 U I V z M v J i d m 5 e 9 E f l x q Z S w J M 7 d 6 C m I c + 2 J P p q C s t 3 M x J U 3 Z B 9 z V 2 U 9 m q s s s N k c i A r T 5 F v f + p a s 0 9 n X 1 Y X 6 h g Z 8 / j c / g / H 5 I O b R k d O R 3 g p 8 W 1 Z p V c H A w F M w R z S T Q q b d u q f n / n 1 E w i w Z M c v i z s q q S t k Z i s m w 1 D z u q F 0 2 r K E 2 4 j a g 3 s x 6 F H 0 o p i F p i 0 F z I c P m u k D t D s K h A J 7 u N M O c c M v B U F H h Q k 1 N L S Y m x t H U 1 C w z A 9 4 d T C / 0 r p u c N R h j I V y 4 M Y 9 D X e W o r H b K 5 N 2 x c Q + c z l I M j a + g v d E O q 8 v x s Y X y c U N t 8 0 K r V 2 o T p 9 M p v / f Y 2 P h q 6 b q W e 7 N m H K y N Y d m z h H k x G V G b 9 f Y y + r c W g K D A M H W J n 5 U r K M G I o P L u z c I Q K H d E F 6 i H g S 3 l x n T P e 6 g W f g B 3 U p x f W M C 5 c 2 d R W 9 8 s G 7 h E o i m c e v p F r I R S i F v z Z F r v E m L R C D p M v e m N E c T 4 b 2 1 p l W t L + / a l d 3 l h w O H y t T u y M c v P 3 n p L n K t 5 u U 7 1 m c 9 8 F j d v 3 M A f / K t / h p / 9 / G 3 0 9 f f L C t 3 W l m a 8 + s r L w l c d F s K V S L c s E N q M A k a T k H s S 6 w K 1 C z E a 6 F 8 p 0 k x r s X n Q W W + V u + s t y V b m n F m 5 9 W d S + A I b N Q 1 f b U z 1 Y E p J d / U p Z t j U s 8 K 4 j L a K m N D a k + j s a M f y s h c T k 9 y 5 v Q r m E i c 6 W u u E n 5 l E f 2 + / 9 L W 4 0 7 v s J p X p z c H s 9 H f e e V e a f C + 8 8 A k Y H 5 C e L w T q f o E I 1 O 6 e L X c K W 2 w W W O m H L 1 k G Y 8 3 J z L M b 4 W 4 h z C 5 x L 8 x g 0 N + I 5 7 u S U r h 2 Q + 1 U a v 4 K v H P c j a Q R H o 8 b F y 5 + B I f w m Z q E T / S l L / 4 O V n w + Y R p P 4 t j R I 1 h c X M L o 6 J g 0 F 5 k h U V t b I 0 1 n F n d S A 1 H Y m E A 7 P 7 + 4 W k t l E M 4 a / S 6 5 k 6 Q u U L s b d j o t L 0 3 i R F M M 5 + / 5 E D f n L i t X c 9 4 Y L l 6 w P r V a L q + F a U x M a y I 9 w u e Y 1 u y N V O h U 2 h L o K n P L n n s V F e V y e Y H F g d R A p d Z S W Q 7 P n f W 5 x S d L O u g j 9 f T c l 5 q K W R H c 0 b C t o w v / 6 w c / E J r q B f z V / / m h F M D e 3 l 4 8 8 8 y z G B k d w b N P P y U E 6 l a B C F R Y F 6 h H i Y n m n 3 I f r v o u u a D 7 3 k A p X t 4 X x k + v r + A 3 z p R J b U Q 4 O 3 f 3 9 M n t c + g b f O p T r 8 s B y J m b k b D u 7 n v C / D G L g f W / 8 b V v / A V 6 h Q J U j M V R a X 2 i a h Y 1 V e W y w x S 3 + q R v x f I L 1 k W p s L 5 J 9 o g w m D E / O y 1 r n h g u p 6 n H / h 7 5 C A Q C c s F Y e a 9 A B G p J F 6 h H D p 3 0 C q c F J x q j M m + v w R 6 C I 8 6 o V 1 v m C M g t X 7 w + v x g g Q V R V V k r T y G g y Y n x J + G V R L 8 y p k I x 2 0 d y J C k f c V e 6 S r Z x z h a 0 L j c a y d H 9 y C h T 3 3 J q Z m c E T T x x d 9 Z c Y g L D Z b W h s a M D U z I J 8 L p W I 4 K k z p 2 W 2 x G b R z X v 3 7 u P o 0 c O 6 Q O 1 1 n u 8 I y z Z g W h h m Z n i Y s y 5 3 R W R D G F Y G q 9 A s s l h M 6 B 8 Y k q b T j C e K U K I E s D c h E k 8 v J h c q s V g E r x x I N 3 A Z G h p G e 3 v 7 W q B B M a K / r 0 9 W R b M O r X v a g P L E u P j b S 2 F 3 V c J s U m T r O h W a i w y V U z P R L O R 6 l R C o 3 g I R q H Q 3 H 5 3 H y y e 7 I q s 7 S m S j N s m c m Z 1 D U + P a p t p 3 u + + j o 6 M d t + 9 0 I x j w w W p z Y G R k C O 2 t b W h o r B e m k R X D 4 T Z E E 5 t H x H a S I 3 V R N L q S u H n z N k 6 d W k u l Y l u x m p p q 2 b 3 3 w r A F 4 a g 4 N 5 r 2 2 C 9 1 R W W W S v e 9 X l j M J o Q y 6 U h s X m q y l O g C t Z d h b p 7 D d w 0 r y 4 t w 2 h 2 o q C w X Z t C s 8 C 8 a Z N U q U 3 H Y a Y n C x H U Y m n p c b + H O 9 Y s L 8 z L D g B W w j I K N z A V w o K U C 3 D S O 2 d x n T j + J m F B V 5 w e E Z s v q 1 1 4 o M J M i M n 0 Z 5 o Z n M s + k J 5 F V 0 y 7 H C j i z M g 7 U J n D 1 4 n l E U y b U u c y I i f N S K o S p s a l R C N T t A h G o k C 5 Q j x u G h s c v / E + h Y a z S Q T 9 x 4 i T s N h v e + t l b s j 6 I g k U / g 6 L 3 3 D P p 0 o 3 7 9 + + j q a l J C h j 5 6 t f + M x o b m 3 D 2 7 F m 8 9 v q n h F 8 V x n U h U M e F b x I K R / F r X / x K U d a j S f K l l G R g C Y 2 9 F G h w r t W t K e c L R K A W d Y F 6 7 D z V G o W r N L / D w 9 m a 6 y 6 X L l 3 B y y + / J J 9 j j q A Y a d K 3 I p c v X 8 E z z z w t f S 6 W m P M n f Q p G y u i f W E q s c j u f o u Q B A k X M 3 t t w W d K V 1 X K n l P O 3 + w p E o N Z s d J 1 H j 8 W Y R G 3 s j t R E + Y r l r l + 7 g S e O H 5 N m H 4 U k E A j B 7 r C h r j Y t T I Q L m t e v 3 x T a 7 R i 0 m 3 A z s K G G m V n o O L S F Y s e C Y w s C 1 W a 4 J 4 M 3 L K F f W F j U B W q v o i 7 k c u c P D g g 6 4 g w l q 1 A 7 + Y Q g u c r S l d R 8 T M H L F j 6 Z I S C E x y Y c c y 3 q v l Y s k w j F D L J B T N G R R 6 A Y F G Q k s 9 G V w L H G d M E l N 7 O L s a 7 q / J 0 C E a i g L l D / v 5 Q J 8 y 1 7 k w C V 5 f 6 3 M T U x j M N H T + H A w Q M o M 0 d w t 7 s b U 1 P T M t z 7 y s s v y j W o r q 5 0 4 i i 5 d u 0 6 z p z J X f b O s g f W B f m i F p R b 4 z n X a L j 9 K H d M J O x Z Q d i O Y G T J i O g u a G H W 8 + 6 3 E Q s t y + 6 x L 7 / 8 s t y C S B e o P Y J T c Q v t I g a 9 w Y J T L U k Z n W O l K r s o s d z j 6 N F D U p u w A Q l n W 9 b + M G v i x I n N K 3 9 Z v M g s D O L 1 L s P l 2 t p 2 M J P L R v T O F 0 e G x W a o T X E 8 H o + c n J R f 3 e k v C I F a C N Z n 7 u k 8 a q K B Z f z 6 q V I Z w W P w o L q 6 e t W U U 8 P G T D V i k O H Q o d z d g H L B s L p M 2 9 k E 7 p 6 u 3 f M q I o R 6 1 h N F h c u B u z M W Y R 4 W n + Z 6 s T O E 7 l s 3 c f r M k 3 o r 5 r 1 I i 2 l I + k 1 M L 2 L j R 6 1 f R G F i f t v E + I T M t N 4 O + Y S J G 3 e r Z G 8 g V 2 I x o 7 m 6 V J i r K b n d D l O D i o 1 3 e x W c O n 0 K C w s L Q k P d L R A N F d A 1 1 O O C A Q l G 4 V i e k B 1 k 6 O 7 u w Z E j h z b N W 8 v F i h D C M l f + V n D + i A I l z g 5 C m 2 8 q H o 8 L g T K Y E Y w a c G X 8 w Z s n F A r h o B f P t f h 1 D b U X m f Q a Z U g 7 W 5 h o s p U 5 P 1 6 J + 2 b C R O y W 5 A Z h W t 8 o J Q 2 D H c l Y B F Z j G O W l x a O t S q x l i C d k y S Z P a i H c d B 4 X v X N m L G v M M J W B g U H U 1 d V K P 2 q 7 / O V 3 3 s Q v f n k W Z 8 + + h x / 9 5 C 3 x j E F m b w + P j I G 9 / P i Z 2 s + V x X g a g e Z j h t + N R h N i s a j 8 a T e u 3 y q m k O H f M h R o k u l M O Y f 3 4 7 7 p P F 6 u T W w 0 p x g y 9 / p 8 q x o q I T R W t h a J R a P y J z M o u N j L 1 / m z f 2 B A R r l m 5 + b Q c + 8 e l t x u / N 1 b P 8 P M z B z e / + C C H H D 8 X A o L 3 6 t d B A 4 F g / K x U f h g J r M Z d o c T i h i Z 7 u j G 7 T o L m W B M m L X v 3 x 0 o C B 9 q P r C 2 + q 7 z e G g p T 6 C t L C D X o V j G z U K 6 / v 4 + 2 W L r / v 0 + v P T S C / K 4 Y M A P 7 4 o P f p 8 f + w / s l 8 / l g o u 8 F M J k K q 2 N o p G o X P D l + 8 s r 0 s E I C i B f k 2 H 7 S A S R W B x 3 F i r x f H t a Y z H 5 l r 5 d L A H 8 a p t 7 C O 8 0 1 E 7 K + 9 0 F I l B + X a A e N 7 Q M j D P n c O H i R d y 4 c U M I 0 I v 4 R 1 / 6 I l x l T l n + z Y R Z C o D J Z E R L S 4 u s / W H d j w o 1 k 1 q c t x 3 4 m V z 0 1 W o p F R Z B J p R S f J j Z u K D Y 0 A V q j 9 N S H s d B z Q 5 / W l i e Q R O N + 1 O R 3 t 5 + 7 N v X u S 4 8 T u 1 j s 2 / e 7 z s b C l R 2 Q E R L M e 9 S L 7 R U Y f z T 2 R k m l t l a O D d s O 5 z O L k 9 z 6 N A B u N 0 e q b 3 Y j o t Y c m i Z b F Z W v A i F g v I + T T o K V D 5 u T B Z P q D w b p n 4 V f N i c X 1 B G T n Q e G X O b d C / i V p l a u N j L r q o W i 1 n 2 A 9 9 M O F T K y l z C f E x r u V y b l 6 k w 4 Z S b x B U r J x t j Y r x y s B b C L Q 8 M t G Y 3 g d d 5 u H T P 5 v a D l r 3 e d R u N a a E Z y G 5 B 2 b u g Z x P w + z L 3 0 n C t a 2 k x 3 Q B F V g C H 1 9 5 f 7 J e Z p f H F O x 3 o P F T o t 8 z 5 1 m u q + w t W 8 V x K T G j s R L t x u D P Z l j l / L A H J 9 T q D F g y B q 9 D c o + 9 U k 6 m n o i 9 W U p r u t + 4 T Z m E x W y L l 1 v Q a m / L B v a G C m B j m f N v L G 9 N 5 d K g b W z O R l R r q q 1 / 7 I z z / 3 H O y z w T X j H w B v x j 8 C n r 7 + v D f / v Q b 8 P n 9 M A v h 0 P a t Y 2 h 8 O x k X D L d H k u b i r J s S x E I e V E f v Q f m w Q A R q V h e o g q K z I o z g 3 D 3 Z W H + z B o 8 q I y O j s h O S C k v h 1 e g g o Q b j L Z + Q h Y I B 3 J q v z L n J d j H A E h Y 2 D i 1 4 H 0 p n Z x j 2 l O L Y s a O Z J i 2 5 4 U I u T T 5 q L v p D W i h M 6 X S j d A M T N V M i H 1 a b v W i F i b A u j O l c u g + l k x e a L i x C z E V P T 6 8 U K L Z p 5 g K w N k 9 P h Q L E N C M e t 7 z s k Z k R u W A 6 E x t k F j v c Y 0 o I l F Z N 7 O R N p 9 D g V c k X 5 m b 2 B F O W m E L E b I m V l f X R P B W W w P M Y 9 q t g P z 8 K W D a h c A g f D h e n 7 6 R l 8 O L 3 d Q 2 l s z k t L c 1 y l w r u P t H X N 4 D R 0 V H Z w p i a S Q s 3 L W P 3 I / p O K u F Q c I O Z x / U r w t Y m H s 9 S 2 i w 0 V x R 9 y J w 0 P f W 7 U C 7 0 D B f E 3 z K z U p 2 5 p 1 M I s L P P K 8 L J J q x E d b l c U i P x P q t 8 f / G L d 2 T 4 e 3 J y E m 1 t L b I H n 8 P h w K 1 b t 8 H N y f z + A J 5 9 5 o x 8 f 8 D v h 1 2 8 p m V i I Y D p Y D o I s Z v W G Z U L 9 3 d e o C J x M 9 y B z Q v U d B 4 v b K b / Q k d E + j + s 4 u W e S e t R M C K 0 l X v J g 9 b W F h l e Z 8 b 6 s t B m A S F M 3 B D a Y U + v M R F G + B i Y i A l X 6 / 2 h U v E 4 8 8 I u Q / e h d H I S z j R L Y Y b 5 R m E i K X S 0 t + H 0 6 Z M w m w x y c 2 z u Y l F V W S 6 0 k 3 e d M B E K U 9 9 M H L 8 a 3 L 3 C R H Q f S m c d S j w A q y G I G l t Y a K e U 3 I X i Q Z R X V M i s d J W F B T f 6 + / s z j 4 D Z m R m h y R Y x 4 d t e V n o x o g u U z j r G b 7 + F 2 + / / N Q a v / h S j Y + O 4 f f s O g q H c 4 W 4 V 7 q Z O v 4 q d l K a m p n D y 5 B O y u F A N p d c 3 N A g T c G / 4 y M r F 3 p G C 8 K G W / O n d H H Q K g 5 c 6 I 4 i G f T L k z X W m B 0 E f i Y L F Y I T N Z p V B D K J W 4 J J i r n P a K r q G 0 s k J M 6 f V q t 2 t Q B + J G q m y s m J V m A i F i V k U N 6 e K t 8 5 p O + h B C Z 2 8 M A y e j + z M B n U L 0 V w L w e G E s E A C e 2 P u 1 j W U T k 6 o V b T J r l r Y Q C W 7 L / n Q 4 L C s j + r u 7 p b m n 8 r A g g l X J o o / C 2 K r F E Z y r E 7 B 4 f P 5 5 E J u L s x G y J 3 k t b D t F + u b j h 0 7 J u u j q L G o x W Z W T M I U z B y 0 B 5 A 1 X Y V w 0 y k s 6 A c x y L B V G I h Q 4 Z a h k 5 N T m P A o i K 7 t l r k n 0 H 0 o n Z w w B 2 9 w a D j z K D 8 3 b 3 X j T 7 7 x p x g e m c D 4 x D Q + u n Q V b 7 / z L t 7 / 4 C L e + e k P Z A r T X k L 5 q G 9 s 5 8 P m M T M W / b t / 0 a 9 Y 6 K q O o 7 0 i h p G R E X R 2 d m a e z U d 6 M r w 2 F M D p T i t i w s E y m o y 4 P F 4 q f C 1 F + l t 7 C V 2 g d D b w 6 v 6 w 3 E 2 D H W T H x i f x x h v f l 5 2 O m B H B d a m m x k b 8 + M c / w a u v v i K b t H A x 9 7 e + 8 A / w o w u z K K v N H c j Y K + g V u z r r M I p r Q c e a z f u j s b g s 3 f j C F z 4 v M y H q a m t R W V E p Q + O f / e z f R 0 1 1 t c y I O H 3 6 t F y H q m p o y 3 z K 3 k W 5 1 D + + 4 x o q H D N h c Q / k e R U D T 7 V G 4 S p N y q R Y 9 p P Y D k O L J o y 4 i 3 C 3 9 4 e I v g 6 l s w 4 K E 8 l V 0 r 4 Z X H r a 6 8 J E d I H S y Q n 7 m m + G J 2 i Q Q Q d 2 e r 0 2 b s G 5 g d 2 f p 7 c V d B 9 K Z x 2 + s A H L y 8 v Y v 3 9 z c y 8 h N N K v h k p k L / J l 8 R 6 d N A W y s M v / d Q o B p z D 5 m D G e L 0 t C h T u 2 6 2 y k Q B Z 2 d Q o B R v g I + + z l g n 4 S S z A + G C 6 R j f 1 1 N q L r a p 1 V q h w J v C d 8 o X z a S R E C x 9 t u 6 K H 3 q N A F S m c V k 5 A T o y E l d 2 L P h 6 r F d H J T E E G J h Z W 1 P Y j 4 l M 7 O M L 1 i h N W S Q p k r d / V 0 V G g m t h z W y Y 9 h b Q / B n f u n Z c d X m f c 4 o a i C 0 l K r 3 K A 6 m 5 B u 6 j 0 Q 3 e T T W Y X + U V d V X L Z L N m S l i U 9 7 j b g 6 r k f 2 H o Q u U D o S 6 h 6 r K Y W m 8 o Q U L O 1 W N D T z e u a 2 v 9 v 7 X k S v 2 N W R d F b F 8 H x H u l 1 Y d l + I V E q / S F t F a K j s 0 b 0 T N 5 2 d Z m j J v L o D x u z M n P y p Y j a m 8 P q B c D o L Q G d T C i J T Q m f n 4 X U o E S b f o l 9 B R W V F + s k s 9 M 3 D H 4 z u Q + l I 2 I e v y p 6 E J b m y Y a s a C p K e / L o 1 d B 9 K J 4 0 Q G m 4 t M 7 v o h W J c 7 0 M N L p p l 2 p H O g 9 F 9 K B 0 J 9 w R g f t 5 8 t B K L m q a U 3 I V j 3 P P g D Q N 0 0 u g m n 4 6 E C 7 q R u A G O 8 A A S 3 r H M s 8 A V f e 1 p W + h B C R 0 J L T p f R I F S e 0 Y 2 r S Q U s u Q D Q u Z N Z Q n U O x N w l u g 2 I d E 1 l M 4 G T C Y z J i Y m M D c 9 C l f 4 X u b Z j X A B e M Z n R F C Y h R R G H T 0 o o a P B n P G o 5 5 N N c F a 3 w W P e D 9 M m n S o Z q G A E c E W v 2 F 0 l c w p 3 + q Z T C H D / W / a J q L Q l Z Y N K t l E u N e n p 5 d t B n 1 p 0 1 u E V 2 m Z 4 y Y Q x j w m H a + O w W M y y 8 S X N u 8 d F n f D J i j U r Q w 9 K 6 K y D J l x U a C m G y 5 0 l S R m U 4 C B 5 T Q j V k 8 1 R 1 I r B / q i Z E 3 4 Z 0 5 2 K E e X 6 6 M y O f / O R 2 b U C Q 5 3 C w m p O S e E q z u H 9 u A H + H 2 4 y D 2 z O C g w M A A A A A E l F T k S u Q m C C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 N a m e = " C a p a   1 "   G u i d = " 1 a 2 6 0 c d 2 - 9 5 8 c - 4 b 3 5 - b 6 2 f - 6 4 0 2 a a 3 4 f 0 3 6 "   R e v = " 1 "   R e v G u i d = " c 9 2 5 3 7 9 a - 1 9 f 7 - 4 2 6 6 - 9 0 2 d - b 6 2 6 4 f c f 1 2 f a "   V i s i b l e = " t r u e "   I n s t O n l y = " t r u e " & g t ; & l t ; G e o V i s 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Props1.xml><?xml version="1.0" encoding="utf-8"?>
<ds:datastoreItem xmlns:ds="http://schemas.openxmlformats.org/officeDocument/2006/customXml" ds:itemID="{389EB108-9AE5-49A5-A8B9-965649CB8102}">
  <ds:schemaRefs>
    <ds:schemaRef ds:uri="http://www.w3.org/2001/XMLSchema"/>
    <ds:schemaRef ds:uri="http://microsoft.data.visualization.Client.Excel/1.0"/>
  </ds:schemaRefs>
</ds:datastoreItem>
</file>

<file path=customXml/itemProps2.xml><?xml version="1.0" encoding="utf-8"?>
<ds:datastoreItem xmlns:ds="http://schemas.openxmlformats.org/officeDocument/2006/customXml" ds:itemID="{C2F31585-D813-4AB5-BF14-41C6F76B39F8}">
  <ds:schemaRefs>
    <ds:schemaRef ds:uri="http://www.w3.org/2001/XMLSchema"/>
    <ds:schemaRef ds:uri="http://microsoft.data.visualization.engine.tours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PROGRAMAS Y EDADES</vt:lpstr>
      <vt:lpstr>MUNICIPIOS</vt:lpstr>
      <vt:lpstr>GRAFICOS</vt:lpstr>
      <vt:lpstr>1.H.E.V.S</vt:lpstr>
      <vt:lpstr>2.RECREACIÓN</vt:lpstr>
      <vt:lpstr>3.ESCUELAS D</vt:lpstr>
      <vt:lpstr>4.INTERCOLEGIADOS</vt:lpstr>
      <vt:lpstr>5.DEPORTE A.</vt:lpstr>
      <vt:lpstr>6. DEPORTE S.C.</vt:lpstr>
      <vt:lpstr>BASE DE DATOS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2021-11-30T16:13:31Z</dcterms:modified>
</cp:coreProperties>
</file>