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defaultThemeVersion="124226"/>
  <xr:revisionPtr revIDLastSave="0" documentId="13_ncr:1_{FEC126B6-62BC-4D2E-9F23-20DCF9D57CB1}" xr6:coauthVersionLast="47" xr6:coauthVersionMax="47" xr10:uidLastSave="{00000000-0000-0000-0000-000000000000}"/>
  <bookViews>
    <workbookView xWindow="-120" yWindow="-120" windowWidth="20730" windowHeight="11160" tabRatio="961" activeTab="4" xr2:uid="{00000000-000D-0000-FFFF-FFFF00000000}"/>
  </bookViews>
  <sheets>
    <sheet name="(1) Deporte Asociado" sheetId="19" r:id="rId1"/>
    <sheet name="(2) Juegos Intercolegiados" sheetId="17" r:id="rId2"/>
    <sheet name="(3) Deporte Social y C" sheetId="9" r:id="rId3"/>
    <sheet name="(4) Recreacion y Aprove T" sheetId="15" r:id="rId4"/>
    <sheet name="(5) Habitos y Estilo VS" sheetId="11" r:id="rId5"/>
    <sheet name="Evaluación de Controles" sheetId="33" state="hidden" r:id="rId6"/>
    <sheet name="Resumen" sheetId="21" state="hidden" r:id="rId7"/>
    <sheet name="Evolución" sheetId="22" state="hidden" r:id="rId8"/>
    <sheet name="Listas" sheetId="4" state="hidden" r:id="rId9"/>
    <sheet name="Impactos" sheetId="24" state="hidden" r:id="rId10"/>
    <sheet name="Idea Zonas" sheetId="26" state="hidden" r:id="rId11"/>
    <sheet name="formatos pre" sheetId="34" state="hidden" r:id="rId12"/>
  </sheets>
  <definedNames>
    <definedName name="_xlnm._FilterDatabase" localSheetId="8" hidden="1">Listas!$AC$12:$AC$15</definedName>
    <definedName name="_xlnm.Print_Area" localSheetId="0">'(1) Deporte Asociado'!$A$1:$AC$17</definedName>
    <definedName name="_xlnm.Print_Area" localSheetId="1">'(2) Juegos Intercolegiados'!$A$1:$AA$22</definedName>
    <definedName name="_xlnm.Print_Area" localSheetId="2">'(3) Deporte Social y C'!$A$1:$AA$21</definedName>
    <definedName name="_xlnm.Print_Area" localSheetId="3">'(4) Recreacion y Aprove T'!$A$1:$AA$19</definedName>
    <definedName name="_xlnm.Print_Area" localSheetId="5">'Evaluación de Controles'!$B$1:$Y$18</definedName>
    <definedName name="_xlnm.Print_Area" localSheetId="7">Evolución!$B$1:$Q$17</definedName>
    <definedName name="_xlnm.Print_Area" localSheetId="9">Impactos!$A$1:$G$12</definedName>
    <definedName name="_xlnm.Print_Area" localSheetId="6">Resumen!$A$1:$BD$26</definedName>
    <definedName name="_xlnm.Criteria" localSheetId="8">Listas!$AC$12:$AC$15</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'(2) Juegos Intercolegiados'!$7:$8</definedName>
    <definedName name="_xlnm.Print_Titles" localSheetId="2">'(3) Deporte Social y C'!$7:$8</definedName>
    <definedName name="_xlnm.Print_Titles" localSheetId="4">'(5) Habitos y Estilo VS'!$9:$10</definedName>
    <definedName name="_xlnm.Print_Titles" localSheetId="5">'Evaluación de Controles'!$1:$3</definedName>
    <definedName name="Z_31578BE1_199E_4DDD_BD28_180CDA7042A3_.wvu.Cols" localSheetId="0" hidden="1">'(1) Deporte Asociado'!#REF!,'(1) Deporte Asociado'!$E:$E,'(1) Deporte Asociado'!$J:$L,'(1) Deporte Asociado'!$P:$P,'(1) Deporte Asociado'!$R:$S,'(1) Deporte Asociado'!$U:$W</definedName>
    <definedName name="Z_31578BE1_199E_4DDD_BD28_180CDA7042A3_.wvu.Cols" localSheetId="1" hidden="1">'(2) Juegos Intercolegiados'!#REF!,'(2) Juegos Intercolegiados'!$E:$E,'(2) Juegos Intercolegiados'!$J:$L,'(2) Juegos Intercolegiados'!$P:$P,'(2) Juegos Intercolegiados'!$R:$S,'(2) Juegos Intercolegiados'!$U:$W</definedName>
    <definedName name="Z_31578BE1_199E_4DDD_BD28_180CDA7042A3_.wvu.Cols" localSheetId="2" hidden="1">'(3) Deporte Social y C'!#REF!,'(3) Deporte Social y C'!$E:$E,'(3) Deporte Social y C'!$J:$L,'(3) Deporte Social y C'!$P:$P,'(3) Deporte Social y C'!$R:$S,'(3) Deporte Social y C'!$U:$W</definedName>
    <definedName name="Z_31578BE1_199E_4DDD_BD28_180CDA7042A3_.wvu.Cols" localSheetId="3" hidden="1">'(4) Recreacion y Aprove T'!#REF!,'(4) Recreacion y Aprove T'!$E:$E,'(4) Recreacion y Aprove T'!$J:$L,'(4) Recreacion y Aprove T'!$P:$P,'(4) Recreacion y Aprove T'!$R:$S,'(4) Recreacion y Aprove T'!$U:$W</definedName>
    <definedName name="Z_31578BE1_199E_4DDD_BD28_180CDA7042A3_.wvu.Cols" localSheetId="4" hidden="1">'(5) Habitos y Estilo VS'!#REF!,'(5) Habitos y Estilo VS'!$E:$E,'(5) Habitos y Estilo VS'!$J:$L,'(5) Habitos y Estilo VS'!$P:$P,'(5) Habitos y Estilo VS'!$R:$S,'(5) Habitos y Estilo VS'!$U:$W</definedName>
    <definedName name="Z_31578BE1_199E_4DDD_BD28_180CDA7042A3_.wvu.Cols" localSheetId="6" hidden="1">Resumen!$Q:$AE,Resumen!$AH:$AX</definedName>
    <definedName name="Z_31578BE1_199E_4DDD_BD28_180CDA7042A3_.wvu.PrintArea" localSheetId="1" hidden="1">'(2) Juegos Intercolegiados'!$A$1:$U$17</definedName>
    <definedName name="Z_31578BE1_199E_4DDD_BD28_180CDA7042A3_.wvu.PrintArea" localSheetId="2" hidden="1">'(3) Deporte Social y C'!$A$1:$U$10</definedName>
    <definedName name="Z_31578BE1_199E_4DDD_BD28_180CDA7042A3_.wvu.PrintArea" localSheetId="3" hidden="1">'(4) Recreacion y Aprove T'!$A$1:$U$9</definedName>
    <definedName name="Z_31578BE1_199E_4DDD_BD28_180CDA7042A3_.wvu.PrintArea" localSheetId="4" hidden="1">'(5) Habitos y Estilo VS'!$A$4:$U$12</definedName>
    <definedName name="Z_31578BE1_199E_4DDD_BD28_180CDA7042A3_.wvu.PrintArea" localSheetId="5" hidden="1">'Evaluación de Controles'!$B$1:$Y$12</definedName>
    <definedName name="Z_31578BE1_199E_4DDD_BD28_180CDA7042A3_.wvu.PrintArea" localSheetId="7" hidden="1">Evolución!$K$1:$Q$10</definedName>
    <definedName name="Z_31578BE1_199E_4DDD_BD28_180CDA7042A3_.wvu.PrintArea" localSheetId="9" hidden="1">Impactos!$A$1:$G$12</definedName>
    <definedName name="Z_31578BE1_199E_4DDD_BD28_180CDA7042A3_.wvu.PrintArea" localSheetId="6" hidden="1">Resumen!$A$2:$O$29</definedName>
    <definedName name="Z_31578BE1_199E_4DDD_BD28_180CDA7042A3_.wvu.PrintTitles" localSheetId="1" hidden="1">'(2) Juegos Intercolegiados'!$7:$8</definedName>
    <definedName name="Z_31578BE1_199E_4DDD_BD28_180CDA7042A3_.wvu.PrintTitles" localSheetId="2" hidden="1">'(3) Deporte Social y C'!$7:$8</definedName>
    <definedName name="Z_31578BE1_199E_4DDD_BD28_180CDA7042A3_.wvu.PrintTitles" localSheetId="4" hidden="1">'(5) Habitos y Estilo VS'!$9:$10</definedName>
    <definedName name="Z_31578BE1_199E_4DDD_BD28_180CDA7042A3_.wvu.PrintTitles" localSheetId="5" hidden="1">'Evaluación de Controles'!$1:$3</definedName>
    <definedName name="Z_42BB51DB_DC3E_4DA5_9499_5574EB19780E_.wvu.Cols" localSheetId="0" hidden="1">'(1) Deporte Asociado'!#REF!,'(1) Deporte Asociado'!$E:$E,'(1) Deporte Asociado'!$J:$L,'(1) Deporte Asociado'!$P:$P,'(1) Deporte Asociado'!$R:$S,'(1) Deporte Asociado'!$U:$W</definedName>
    <definedName name="Z_42BB51DB_DC3E_4DA5_9499_5574EB19780E_.wvu.Cols" localSheetId="1" hidden="1">'(2) Juegos Intercolegiados'!#REF!,'(2) Juegos Intercolegiados'!$E:$E,'(2) Juegos Intercolegiados'!$J:$L,'(2) Juegos Intercolegiados'!$P:$P,'(2) Juegos Intercolegiados'!$R:$S,'(2) Juegos Intercolegiados'!$U:$W</definedName>
    <definedName name="Z_42BB51DB_DC3E_4DA5_9499_5574EB19780E_.wvu.Cols" localSheetId="2" hidden="1">'(3) Deporte Social y C'!#REF!,'(3) Deporte Social y C'!$E:$E,'(3) Deporte Social y C'!$J:$L,'(3) Deporte Social y C'!$P:$P,'(3) Deporte Social y C'!$R:$S,'(3) Deporte Social y C'!$U:$W</definedName>
    <definedName name="Z_42BB51DB_DC3E_4DA5_9499_5574EB19780E_.wvu.Cols" localSheetId="3" hidden="1">'(4) Recreacion y Aprove T'!#REF!,'(4) Recreacion y Aprove T'!$E:$E,'(4) Recreacion y Aprove T'!$J:$L,'(4) Recreacion y Aprove T'!$P:$P,'(4) Recreacion y Aprove T'!$R:$S,'(4) Recreacion y Aprove T'!$U:$W</definedName>
    <definedName name="Z_42BB51DB_DC3E_4DA5_9499_5574EB19780E_.wvu.Cols" localSheetId="4" hidden="1">'(5) Habitos y Estilo VS'!#REF!,'(5) Habitos y Estilo VS'!$E:$E,'(5) Habitos y Estilo VS'!$J:$L,'(5) Habitos y Estilo VS'!$P:$P,'(5) Habitos y Estilo VS'!$R:$S,'(5) Habitos y Estilo VS'!$U:$W</definedName>
    <definedName name="Z_42BB51DB_DC3E_4DA5_9499_5574EB19780E_.wvu.Cols" localSheetId="6" hidden="1">Resumen!$Q:$AE,Resumen!$AH:$AX</definedName>
    <definedName name="Z_42BB51DB_DC3E_4DA5_9499_5574EB19780E_.wvu.PrintArea" localSheetId="1" hidden="1">'(2) Juegos Intercolegiados'!$A$1:$U$17</definedName>
    <definedName name="Z_42BB51DB_DC3E_4DA5_9499_5574EB19780E_.wvu.PrintArea" localSheetId="2" hidden="1">'(3) Deporte Social y C'!$A$1:$U$10</definedName>
    <definedName name="Z_42BB51DB_DC3E_4DA5_9499_5574EB19780E_.wvu.PrintArea" localSheetId="3" hidden="1">'(4) Recreacion y Aprove T'!$A$1:$U$9</definedName>
    <definedName name="Z_42BB51DB_DC3E_4DA5_9499_5574EB19780E_.wvu.PrintArea" localSheetId="4" hidden="1">'(5) Habitos y Estilo VS'!$A$4:$U$12</definedName>
    <definedName name="Z_42BB51DB_DC3E_4DA5_9499_5574EB19780E_.wvu.PrintArea" localSheetId="5" hidden="1">'Evaluación de Controles'!$B$1:$Y$12</definedName>
    <definedName name="Z_42BB51DB_DC3E_4DA5_9499_5574EB19780E_.wvu.PrintArea" localSheetId="7" hidden="1">Evolución!$K$1:$Q$10</definedName>
    <definedName name="Z_42BB51DB_DC3E_4DA5_9499_5574EB19780E_.wvu.PrintArea" localSheetId="9" hidden="1">Impactos!$A$1:$G$12</definedName>
    <definedName name="Z_42BB51DB_DC3E_4DA5_9499_5574EB19780E_.wvu.PrintArea" localSheetId="6" hidden="1">Resumen!$A$2:$O$29</definedName>
    <definedName name="Z_42BB51DB_DC3E_4DA5_9499_5574EB19780E_.wvu.PrintTitles" localSheetId="1" hidden="1">'(2) Juegos Intercolegiados'!$7:$8</definedName>
    <definedName name="Z_42BB51DB_DC3E_4DA5_9499_5574EB19780E_.wvu.PrintTitles" localSheetId="2" hidden="1">'(3) Deporte Social y C'!$7:$8</definedName>
    <definedName name="Z_42BB51DB_DC3E_4DA5_9499_5574EB19780E_.wvu.PrintTitles" localSheetId="4" hidden="1">'(5) Habitos y Estilo VS'!$9:$10</definedName>
    <definedName name="Z_42BB51DB_DC3E_4DA5_9499_5574EB19780E_.wvu.PrintTitles" localSheetId="5" hidden="1">'Evaluación de Controles'!$1:$3</definedName>
    <definedName name="Z_4890415D_ABA4_4363_9A7D_9DAD39F08A9F_.wvu.Cols" localSheetId="0" hidden="1">'(1) Deporte Asociado'!#REF!,'(1) Deporte Asociado'!$E:$E,'(1) Deporte Asociado'!$J:$L,'(1) Deporte Asociado'!$P:$P,'(1) Deporte Asociado'!$R:$S,'(1) Deporte Asociado'!$U:$W</definedName>
    <definedName name="Z_4890415D_ABA4_4363_9A7D_9DAD39F08A9F_.wvu.Cols" localSheetId="6" hidden="1">Resumen!$Q:$AE,Resumen!$AH:$AX</definedName>
    <definedName name="Z_4890415D_ABA4_4363_9A7D_9DAD39F08A9F_.wvu.PrintArea" localSheetId="1" hidden="1">'(2) Juegos Intercolegiados'!$A$1:$U$10</definedName>
    <definedName name="Z_4890415D_ABA4_4363_9A7D_9DAD39F08A9F_.wvu.PrintArea" localSheetId="2" hidden="1">'(3) Deporte Social y C'!$A$1:$U$10</definedName>
    <definedName name="Z_4890415D_ABA4_4363_9A7D_9DAD39F08A9F_.wvu.PrintArea" localSheetId="3" hidden="1">'(4) Recreacion y Aprove T'!$A$1:$U$9</definedName>
    <definedName name="Z_4890415D_ABA4_4363_9A7D_9DAD39F08A9F_.wvu.PrintArea" localSheetId="4" hidden="1">'(5) Habitos y Estilo VS'!$A$4:$U$12</definedName>
    <definedName name="Z_4890415D_ABA4_4363_9A7D_9DAD39F08A9F_.wvu.PrintArea" localSheetId="5" hidden="1">'Evaluación de Controles'!$B$1:$Y$12</definedName>
    <definedName name="Z_4890415D_ABA4_4363_9A7D_9DAD39F08A9F_.wvu.PrintArea" localSheetId="7" hidden="1">Evolución!$K$1:$Q$10</definedName>
    <definedName name="Z_4890415D_ABA4_4363_9A7D_9DAD39F08A9F_.wvu.PrintArea" localSheetId="9" hidden="1">Impactos!$A$1:$G$12</definedName>
    <definedName name="Z_4890415D_ABA4_4363_9A7D_9DAD39F08A9F_.wvu.PrintArea" localSheetId="6" hidden="1">Resumen!$A$2:$O$29</definedName>
    <definedName name="Z_4890415D_ABA4_4363_9A7D_9DAD39F08A9F_.wvu.PrintTitles" localSheetId="1" hidden="1">'(2) Juegos Intercolegiados'!$7:$8</definedName>
    <definedName name="Z_4890415D_ABA4_4363_9A7D_9DAD39F08A9F_.wvu.PrintTitles" localSheetId="2" hidden="1">'(3) Deporte Social y C'!$7:$8</definedName>
    <definedName name="Z_4890415D_ABA4_4363_9A7D_9DAD39F08A9F_.wvu.PrintTitles" localSheetId="4" hidden="1">'(5) Habitos y Estilo VS'!$9:$10</definedName>
    <definedName name="Z_4890415D_ABA4_4363_9A7D_9DAD39F08A9F_.wvu.PrintTitles" localSheetId="5" hidden="1">'Evaluación de Controles'!$1:$3</definedName>
    <definedName name="Z_915A0EBC_A358_405B_93F7_90752DA34B9F_.wvu.Cols" localSheetId="0" hidden="1">'(1) Deporte Asociado'!#REF!,'(1) Deporte Asociado'!$E:$E,'(1) Deporte Asociado'!$J:$L,'(1) Deporte Asociado'!$P:$P,'(1) Deporte Asociado'!$R:$S,'(1) Deporte Asociado'!$U:$W</definedName>
    <definedName name="Z_915A0EBC_A358_405B_93F7_90752DA34B9F_.wvu.Cols" localSheetId="1" hidden="1">'(2) Juegos Intercolegiados'!#REF!,'(2) Juegos Intercolegiados'!$E:$E,'(2) Juegos Intercolegiados'!$J:$L,'(2) Juegos Intercolegiados'!$P:$P,'(2) Juegos Intercolegiados'!$R:$S,'(2) Juegos Intercolegiados'!$U:$W</definedName>
    <definedName name="Z_915A0EBC_A358_405B_93F7_90752DA34B9F_.wvu.Cols" localSheetId="2" hidden="1">'(3) Deporte Social y C'!#REF!,'(3) Deporte Social y C'!$E:$E,'(3) Deporte Social y C'!$J:$L,'(3) Deporte Social y C'!$P:$P,'(3) Deporte Social y C'!$R:$S,'(3) Deporte Social y C'!$U:$W</definedName>
    <definedName name="Z_915A0EBC_A358_405B_93F7_90752DA34B9F_.wvu.Cols" localSheetId="3" hidden="1">'(4) Recreacion y Aprove T'!#REF!,'(4) Recreacion y Aprove T'!$E:$E,'(4) Recreacion y Aprove T'!$J:$L,'(4) Recreacion y Aprove T'!$P:$P,'(4) Recreacion y Aprove T'!$R:$S,'(4) Recreacion y Aprove T'!$U:$W</definedName>
    <definedName name="Z_915A0EBC_A358_405B_93F7_90752DA34B9F_.wvu.Cols" localSheetId="4" hidden="1">'(5) Habitos y Estilo VS'!#REF!,'(5) Habitos y Estilo VS'!$E:$E,'(5) Habitos y Estilo VS'!$J:$L,'(5) Habitos y Estilo VS'!$P:$P,'(5) Habitos y Estilo VS'!$R:$S,'(5) Habitos y Estilo VS'!$U:$W</definedName>
    <definedName name="Z_915A0EBC_A358_405B_93F7_90752DA34B9F_.wvu.Cols" localSheetId="6" hidden="1">Resumen!$Q:$AE,Resumen!$AH:$AX</definedName>
    <definedName name="Z_915A0EBC_A358_405B_93F7_90752DA34B9F_.wvu.PrintArea" localSheetId="1" hidden="1">'(2) Juegos Intercolegiados'!$A$1:$U$17</definedName>
    <definedName name="Z_915A0EBC_A358_405B_93F7_90752DA34B9F_.wvu.PrintArea" localSheetId="2" hidden="1">'(3) Deporte Social y C'!$A$1:$U$10</definedName>
    <definedName name="Z_915A0EBC_A358_405B_93F7_90752DA34B9F_.wvu.PrintArea" localSheetId="3" hidden="1">'(4) Recreacion y Aprove T'!$A$1:$U$9</definedName>
    <definedName name="Z_915A0EBC_A358_405B_93F7_90752DA34B9F_.wvu.PrintArea" localSheetId="4" hidden="1">'(5) Habitos y Estilo VS'!$A$4:$U$12</definedName>
    <definedName name="Z_915A0EBC_A358_405B_93F7_90752DA34B9F_.wvu.PrintArea" localSheetId="5" hidden="1">'Evaluación de Controles'!$B$1:$Y$12</definedName>
    <definedName name="Z_915A0EBC_A358_405B_93F7_90752DA34B9F_.wvu.PrintArea" localSheetId="7" hidden="1">Evolución!$K$1:$Q$10</definedName>
    <definedName name="Z_915A0EBC_A358_405B_93F7_90752DA34B9F_.wvu.PrintArea" localSheetId="9" hidden="1">Impactos!$A$1:$G$12</definedName>
    <definedName name="Z_915A0EBC_A358_405B_93F7_90752DA34B9F_.wvu.PrintArea" localSheetId="6" hidden="1">Resumen!$A$2:$O$29</definedName>
    <definedName name="Z_915A0EBC_A358_405B_93F7_90752DA34B9F_.wvu.PrintTitles" localSheetId="1" hidden="1">'(2) Juegos Intercolegiados'!$7:$8</definedName>
    <definedName name="Z_915A0EBC_A358_405B_93F7_90752DA34B9F_.wvu.PrintTitles" localSheetId="2" hidden="1">'(3) Deporte Social y C'!$7:$8</definedName>
    <definedName name="Z_915A0EBC_A358_405B_93F7_90752DA34B9F_.wvu.PrintTitles" localSheetId="4" hidden="1">'(5) Habitos y Estilo VS'!$9:$10</definedName>
    <definedName name="Z_915A0EBC_A358_405B_93F7_90752DA34B9F_.wvu.PrintTitles" localSheetId="5" hidden="1">'Evaluación de Controles'!$1:$3</definedName>
    <definedName name="Z_97D65C1E_976A_4956_97FC_0E8188ABCFAA_.wvu.Cols" localSheetId="0" hidden="1">'(1) Deporte Asociado'!#REF!,'(1) Deporte Asociado'!$E:$E,'(1) Deporte Asociado'!$J:$L,'(1) Deporte Asociado'!$P:$P,'(1) Deporte Asociado'!$R:$S,'(1) Deporte Asociado'!$U:$W</definedName>
    <definedName name="Z_97D65C1E_976A_4956_97FC_0E8188ABCFAA_.wvu.Cols" localSheetId="1" hidden="1">'(2) Juegos Intercolegiados'!#REF!,'(2) Juegos Intercolegiados'!$E:$E,'(2) Juegos Intercolegiados'!$J:$L,'(2) Juegos Intercolegiados'!$P:$P,'(2) Juegos Intercolegiados'!$R:$S,'(2) Juegos Intercolegiados'!$U:$W</definedName>
    <definedName name="Z_97D65C1E_976A_4956_97FC_0E8188ABCFAA_.wvu.Cols" localSheetId="2" hidden="1">'(3) Deporte Social y C'!#REF!,'(3) Deporte Social y C'!$E:$E,'(3) Deporte Social y C'!$J:$L,'(3) Deporte Social y C'!$P:$P,'(3) Deporte Social y C'!$R:$S,'(3) Deporte Social y C'!$U:$W</definedName>
    <definedName name="Z_97D65C1E_976A_4956_97FC_0E8188ABCFAA_.wvu.Cols" localSheetId="3" hidden="1">'(4) Recreacion y Aprove T'!#REF!,'(4) Recreacion y Aprove T'!$E:$E,'(4) Recreacion y Aprove T'!$J:$L,'(4) Recreacion y Aprove T'!$P:$P,'(4) Recreacion y Aprove T'!$R:$S,'(4) Recreacion y Aprove T'!$U:$W</definedName>
    <definedName name="Z_97D65C1E_976A_4956_97FC_0E8188ABCFAA_.wvu.Cols" localSheetId="4" hidden="1">'(5) Habitos y Estilo VS'!#REF!,'(5) Habitos y Estilo VS'!$E:$E,'(5) Habitos y Estilo VS'!$J:$L,'(5) Habitos y Estilo VS'!$P:$P,'(5) Habitos y Estilo VS'!$R:$S,'(5) Habitos y Estilo VS'!$U:$W</definedName>
    <definedName name="Z_97D65C1E_976A_4956_97FC_0E8188ABCFAA_.wvu.Cols" localSheetId="6" hidden="1">Resumen!$Q:$AE,Resumen!$AH:$AX</definedName>
    <definedName name="Z_97D65C1E_976A_4956_97FC_0E8188ABCFAA_.wvu.PrintArea" localSheetId="1" hidden="1">'(2) Juegos Intercolegiados'!$A$1:$U$17</definedName>
    <definedName name="Z_97D65C1E_976A_4956_97FC_0E8188ABCFAA_.wvu.PrintArea" localSheetId="2" hidden="1">'(3) Deporte Social y C'!$A$1:$U$10</definedName>
    <definedName name="Z_97D65C1E_976A_4956_97FC_0E8188ABCFAA_.wvu.PrintArea" localSheetId="3" hidden="1">'(4) Recreacion y Aprove T'!$A$1:$U$9</definedName>
    <definedName name="Z_97D65C1E_976A_4956_97FC_0E8188ABCFAA_.wvu.PrintArea" localSheetId="4" hidden="1">'(5) Habitos y Estilo VS'!$A$4:$U$12</definedName>
    <definedName name="Z_97D65C1E_976A_4956_97FC_0E8188ABCFAA_.wvu.PrintArea" localSheetId="5" hidden="1">'Evaluación de Controles'!$B$1:$Y$12</definedName>
    <definedName name="Z_97D65C1E_976A_4956_97FC_0E8188ABCFAA_.wvu.PrintArea" localSheetId="7" hidden="1">Evolución!$K$1:$Q$10</definedName>
    <definedName name="Z_97D65C1E_976A_4956_97FC_0E8188ABCFAA_.wvu.PrintArea" localSheetId="9" hidden="1">Impactos!$A$1:$G$12</definedName>
    <definedName name="Z_97D65C1E_976A_4956_97FC_0E8188ABCFAA_.wvu.PrintArea" localSheetId="6" hidden="1">Resumen!$A$2:$O$29</definedName>
    <definedName name="Z_97D65C1E_976A_4956_97FC_0E8188ABCFAA_.wvu.PrintTitles" localSheetId="1" hidden="1">'(2) Juegos Intercolegiados'!$7:$8</definedName>
    <definedName name="Z_97D65C1E_976A_4956_97FC_0E8188ABCFAA_.wvu.PrintTitles" localSheetId="2" hidden="1">'(3) Deporte Social y C'!$7:$8</definedName>
    <definedName name="Z_97D65C1E_976A_4956_97FC_0E8188ABCFAA_.wvu.PrintTitles" localSheetId="4" hidden="1">'(5) Habitos y Estilo VS'!$9:$10</definedName>
    <definedName name="Z_97D65C1E_976A_4956_97FC_0E8188ABCFAA_.wvu.PrintTitles" localSheetId="5" hidden="1">'Evaluación de Controles'!$1:$3</definedName>
    <definedName name="Z_ADD38025_F4B2_44E2_9D06_07A9BF0F3A51_.wvu.Cols" localSheetId="0" hidden="1">'(1) Deporte Asociado'!#REF!,'(1) Deporte Asociado'!$E:$E,'(1) Deporte Asociado'!$J:$L,'(1) Deporte Asociado'!$P:$P,'(1) Deporte Asociado'!$R:$S,'(1) Deporte Asociado'!$U:$W</definedName>
    <definedName name="Z_ADD38025_F4B2_44E2_9D06_07A9BF0F3A51_.wvu.Cols" localSheetId="1" hidden="1">'(2) Juegos Intercolegiados'!#REF!,'(2) Juegos Intercolegiados'!$E:$E,'(2) Juegos Intercolegiados'!$J:$L,'(2) Juegos Intercolegiados'!$P:$P,'(2) Juegos Intercolegiados'!$R:$S,'(2) Juegos Intercolegiados'!$U:$W</definedName>
    <definedName name="Z_ADD38025_F4B2_44E2_9D06_07A9BF0F3A51_.wvu.Cols" localSheetId="2" hidden="1">'(3) Deporte Social y C'!#REF!,'(3) Deporte Social y C'!$E:$E,'(3) Deporte Social y C'!$J:$L,'(3) Deporte Social y C'!$P:$P,'(3) Deporte Social y C'!$R:$S,'(3) Deporte Social y C'!$U:$W</definedName>
    <definedName name="Z_ADD38025_F4B2_44E2_9D06_07A9BF0F3A51_.wvu.Cols" localSheetId="3" hidden="1">'(4) Recreacion y Aprove T'!#REF!,'(4) Recreacion y Aprove T'!$E:$E,'(4) Recreacion y Aprove T'!$J:$L,'(4) Recreacion y Aprove T'!$P:$P,'(4) Recreacion y Aprove T'!$R:$S,'(4) Recreacion y Aprove T'!$U:$W</definedName>
    <definedName name="Z_ADD38025_F4B2_44E2_9D06_07A9BF0F3A51_.wvu.Cols" localSheetId="4" hidden="1">'(5) Habitos y Estilo VS'!#REF!,'(5) Habitos y Estilo VS'!$E:$E,'(5) Habitos y Estilo VS'!$J:$L,'(5) Habitos y Estilo VS'!$P:$P,'(5) Habitos y Estilo VS'!$R:$S,'(5) Habitos y Estilo VS'!$U:$W</definedName>
    <definedName name="Z_ADD38025_F4B2_44E2_9D06_07A9BF0F3A51_.wvu.Cols" localSheetId="6" hidden="1">Resumen!$Q:$AE,Resumen!$AH:$AX</definedName>
    <definedName name="Z_ADD38025_F4B2_44E2_9D06_07A9BF0F3A51_.wvu.PrintArea" localSheetId="1" hidden="1">'(2) Juegos Intercolegiados'!$A$1:$U$17</definedName>
    <definedName name="Z_ADD38025_F4B2_44E2_9D06_07A9BF0F3A51_.wvu.PrintArea" localSheetId="2" hidden="1">'(3) Deporte Social y C'!$A$1:$U$10</definedName>
    <definedName name="Z_ADD38025_F4B2_44E2_9D06_07A9BF0F3A51_.wvu.PrintArea" localSheetId="3" hidden="1">'(4) Recreacion y Aprove T'!$A$1:$U$9</definedName>
    <definedName name="Z_ADD38025_F4B2_44E2_9D06_07A9BF0F3A51_.wvu.PrintArea" localSheetId="4" hidden="1">'(5) Habitos y Estilo VS'!$A$4:$U$12</definedName>
    <definedName name="Z_ADD38025_F4B2_44E2_9D06_07A9BF0F3A51_.wvu.PrintArea" localSheetId="5" hidden="1">'Evaluación de Controles'!$B$1:$Y$12</definedName>
    <definedName name="Z_ADD38025_F4B2_44E2_9D06_07A9BF0F3A51_.wvu.PrintArea" localSheetId="7" hidden="1">Evolución!$K$1:$Q$10</definedName>
    <definedName name="Z_ADD38025_F4B2_44E2_9D06_07A9BF0F3A51_.wvu.PrintArea" localSheetId="9" hidden="1">Impactos!$A$1:$G$12</definedName>
    <definedName name="Z_ADD38025_F4B2_44E2_9D06_07A9BF0F3A51_.wvu.PrintArea" localSheetId="6" hidden="1">Resumen!$A$2:$O$29</definedName>
    <definedName name="Z_ADD38025_F4B2_44E2_9D06_07A9BF0F3A51_.wvu.PrintTitles" localSheetId="1" hidden="1">'(2) Juegos Intercolegiados'!$7:$8</definedName>
    <definedName name="Z_ADD38025_F4B2_44E2_9D06_07A9BF0F3A51_.wvu.PrintTitles" localSheetId="2" hidden="1">'(3) Deporte Social y C'!$7:$8</definedName>
    <definedName name="Z_ADD38025_F4B2_44E2_9D06_07A9BF0F3A51_.wvu.PrintTitles" localSheetId="4" hidden="1">'(5) Habitos y Estilo VS'!$9:$10</definedName>
    <definedName name="Z_ADD38025_F4B2_44E2_9D06_07A9BF0F3A51_.wvu.PrintTitles" localSheetId="5" hidden="1">'Evaluación de Controles'!$1:$3</definedName>
    <definedName name="Z_AF3BF2A1_5C19_43AE_A08B_3E418E8AE543_.wvu.Cols" localSheetId="0" hidden="1">'(1) Deporte Asociado'!#REF!,'(1) Deporte Asociado'!$E:$E,'(1) Deporte Asociado'!$J:$L,'(1) Deporte Asociado'!$P:$P,'(1) Deporte Asociado'!$R:$S,'(1) Deporte Asociado'!$U:$W</definedName>
    <definedName name="Z_AF3BF2A1_5C19_43AE_A08B_3E418E8AE543_.wvu.Cols" localSheetId="1" hidden="1">'(2) Juegos Intercolegiados'!#REF!,'(2) Juegos Intercolegiados'!$E:$E,'(2) Juegos Intercolegiados'!$J:$L,'(2) Juegos Intercolegiados'!$P:$P,'(2) Juegos Intercolegiados'!$R:$S,'(2) Juegos Intercolegiados'!$U:$W</definedName>
    <definedName name="Z_AF3BF2A1_5C19_43AE_A08B_3E418E8AE543_.wvu.Cols" localSheetId="2" hidden="1">'(3) Deporte Social y C'!#REF!,'(3) Deporte Social y C'!$E:$E,'(3) Deporte Social y C'!$J:$L,'(3) Deporte Social y C'!$P:$P,'(3) Deporte Social y C'!$R:$S,'(3) Deporte Social y C'!$U:$W</definedName>
    <definedName name="Z_AF3BF2A1_5C19_43AE_A08B_3E418E8AE543_.wvu.Cols" localSheetId="3" hidden="1">'(4) Recreacion y Aprove T'!#REF!,'(4) Recreacion y Aprove T'!$E:$E,'(4) Recreacion y Aprove T'!$J:$L,'(4) Recreacion y Aprove T'!$P:$P,'(4) Recreacion y Aprove T'!$R:$S,'(4) Recreacion y Aprove T'!$U:$W</definedName>
    <definedName name="Z_AF3BF2A1_5C19_43AE_A08B_3E418E8AE543_.wvu.Cols" localSheetId="4" hidden="1">'(5) Habitos y Estilo VS'!#REF!,'(5) Habitos y Estilo VS'!$E:$E,'(5) Habitos y Estilo VS'!$J:$L,'(5) Habitos y Estilo VS'!$P:$P,'(5) Habitos y Estilo VS'!$R:$S,'(5) Habitos y Estilo VS'!$U:$W</definedName>
    <definedName name="Z_AF3BF2A1_5C19_43AE_A08B_3E418E8AE543_.wvu.Cols" localSheetId="6" hidden="1">Resumen!$Q:$AE,Resumen!$AH:$AX</definedName>
    <definedName name="Z_AF3BF2A1_5C19_43AE_A08B_3E418E8AE543_.wvu.PrintArea" localSheetId="1" hidden="1">'(2) Juegos Intercolegiados'!$A$1:$U$17</definedName>
    <definedName name="Z_AF3BF2A1_5C19_43AE_A08B_3E418E8AE543_.wvu.PrintArea" localSheetId="2" hidden="1">'(3) Deporte Social y C'!$A$1:$U$10</definedName>
    <definedName name="Z_AF3BF2A1_5C19_43AE_A08B_3E418E8AE543_.wvu.PrintArea" localSheetId="3" hidden="1">'(4) Recreacion y Aprove T'!$A$1:$U$9</definedName>
    <definedName name="Z_AF3BF2A1_5C19_43AE_A08B_3E418E8AE543_.wvu.PrintArea" localSheetId="4" hidden="1">'(5) Habitos y Estilo VS'!$A$4:$U$12</definedName>
    <definedName name="Z_AF3BF2A1_5C19_43AE_A08B_3E418E8AE543_.wvu.PrintArea" localSheetId="5" hidden="1">'Evaluación de Controles'!$B$1:$Y$12</definedName>
    <definedName name="Z_AF3BF2A1_5C19_43AE_A08B_3E418E8AE543_.wvu.PrintArea" localSheetId="7" hidden="1">Evolución!$K$1:$Q$10</definedName>
    <definedName name="Z_AF3BF2A1_5C19_43AE_A08B_3E418E8AE543_.wvu.PrintArea" localSheetId="9" hidden="1">Impactos!$A$1:$G$12</definedName>
    <definedName name="Z_AF3BF2A1_5C19_43AE_A08B_3E418E8AE543_.wvu.PrintArea" localSheetId="6" hidden="1">Resumen!$A$2:$O$29</definedName>
    <definedName name="Z_AF3BF2A1_5C19_43AE_A08B_3E418E8AE543_.wvu.PrintTitles" localSheetId="1" hidden="1">'(2) Juegos Intercolegiados'!$7:$8</definedName>
    <definedName name="Z_AF3BF2A1_5C19_43AE_A08B_3E418E8AE543_.wvu.PrintTitles" localSheetId="2" hidden="1">'(3) Deporte Social y C'!$7:$8</definedName>
    <definedName name="Z_AF3BF2A1_5C19_43AE_A08B_3E418E8AE543_.wvu.PrintTitles" localSheetId="4" hidden="1">'(5) Habitos y Estilo VS'!$9:$10</definedName>
    <definedName name="Z_AF3BF2A1_5C19_43AE_A08B_3E418E8AE543_.wvu.PrintTitles" localSheetId="5" hidden="1">'Evaluación de Controles'!$1:$3</definedName>
    <definedName name="Z_B74BB35E_E214_422E_BB39_6D168553F4C5_.wvu.Cols" localSheetId="0" hidden="1">'(1) Deporte Asociado'!#REF!,'(1) Deporte Asociado'!$E:$E,'(1) Deporte Asociado'!$J:$L,'(1) Deporte Asociado'!$P:$P,'(1) Deporte Asociado'!$R:$S,'(1) Deporte Asociado'!$U:$W</definedName>
    <definedName name="Z_B74BB35E_E214_422E_BB39_6D168553F4C5_.wvu.Cols" localSheetId="1" hidden="1">'(2) Juegos Intercolegiados'!#REF!,'(2) Juegos Intercolegiados'!$E:$E,'(2) Juegos Intercolegiados'!$J:$L,'(2) Juegos Intercolegiados'!$P:$P,'(2) Juegos Intercolegiados'!$R:$S,'(2) Juegos Intercolegiados'!$U:$W</definedName>
    <definedName name="Z_B74BB35E_E214_422E_BB39_6D168553F4C5_.wvu.Cols" localSheetId="2" hidden="1">'(3) Deporte Social y C'!#REF!,'(3) Deporte Social y C'!$E:$E,'(3) Deporte Social y C'!$J:$L,'(3) Deporte Social y C'!$P:$P,'(3) Deporte Social y C'!$R:$S,'(3) Deporte Social y C'!$U:$W</definedName>
    <definedName name="Z_B74BB35E_E214_422E_BB39_6D168553F4C5_.wvu.Cols" localSheetId="3" hidden="1">'(4) Recreacion y Aprove T'!#REF!,'(4) Recreacion y Aprove T'!$E:$E,'(4) Recreacion y Aprove T'!$J:$L,'(4) Recreacion y Aprove T'!$P:$P,'(4) Recreacion y Aprove T'!$R:$S,'(4) Recreacion y Aprove T'!$U:$W</definedName>
    <definedName name="Z_B74BB35E_E214_422E_BB39_6D168553F4C5_.wvu.Cols" localSheetId="6" hidden="1">Resumen!$Q:$AE,Resumen!$AH:$AX</definedName>
    <definedName name="Z_B74BB35E_E214_422E_BB39_6D168553F4C5_.wvu.PrintArea" localSheetId="1" hidden="1">'(2) Juegos Intercolegiados'!$A$1:$U$17</definedName>
    <definedName name="Z_B74BB35E_E214_422E_BB39_6D168553F4C5_.wvu.PrintArea" localSheetId="2" hidden="1">'(3) Deporte Social y C'!$A$1:$U$10</definedName>
    <definedName name="Z_B74BB35E_E214_422E_BB39_6D168553F4C5_.wvu.PrintArea" localSheetId="3" hidden="1">'(4) Recreacion y Aprove T'!$A$1:$U$9</definedName>
    <definedName name="Z_B74BB35E_E214_422E_BB39_6D168553F4C5_.wvu.PrintArea" localSheetId="4" hidden="1">'(5) Habitos y Estilo VS'!$A$4:$U$12</definedName>
    <definedName name="Z_B74BB35E_E214_422E_BB39_6D168553F4C5_.wvu.PrintArea" localSheetId="5" hidden="1">'Evaluación de Controles'!$B$1:$Y$12</definedName>
    <definedName name="Z_B74BB35E_E214_422E_BB39_6D168553F4C5_.wvu.PrintArea" localSheetId="7" hidden="1">Evolución!$K$1:$Q$10</definedName>
    <definedName name="Z_B74BB35E_E214_422E_BB39_6D168553F4C5_.wvu.PrintArea" localSheetId="9" hidden="1">Impactos!$A$1:$G$12</definedName>
    <definedName name="Z_B74BB35E_E214_422E_BB39_6D168553F4C5_.wvu.PrintArea" localSheetId="6" hidden="1">Resumen!$A$2:$O$29</definedName>
    <definedName name="Z_B74BB35E_E214_422E_BB39_6D168553F4C5_.wvu.PrintTitles" localSheetId="1" hidden="1">'(2) Juegos Intercolegiados'!$7:$8</definedName>
    <definedName name="Z_B74BB35E_E214_422E_BB39_6D168553F4C5_.wvu.PrintTitles" localSheetId="2" hidden="1">'(3) Deporte Social y C'!$7:$8</definedName>
    <definedName name="Z_B74BB35E_E214_422E_BB39_6D168553F4C5_.wvu.PrintTitles" localSheetId="4" hidden="1">'(5) Habitos y Estilo VS'!$9:$10</definedName>
    <definedName name="Z_B74BB35E_E214_422E_BB39_6D168553F4C5_.wvu.PrintTitles" localSheetId="5" hidden="1">'Evaluación de Controles'!$1:$3</definedName>
    <definedName name="Z_B83C9EB8_C964_4489_98C8_19C81BFAE010_.wvu.Cols" localSheetId="0" hidden="1">'(1) Deporte Asociado'!#REF!,'(1) Deporte Asociado'!$E:$E,'(1) Deporte Asociado'!$J:$L,'(1) Deporte Asociado'!$P:$P,'(1) Deporte Asociado'!$R:$S,'(1) Deporte Asociado'!$U:$W</definedName>
    <definedName name="Z_B83C9EB8_C964_4489_98C8_19C81BFAE010_.wvu.Cols" localSheetId="1" hidden="1">'(2) Juegos Intercolegiados'!#REF!,'(2) Juegos Intercolegiados'!$E:$E,'(2) Juegos Intercolegiados'!$J:$L,'(2) Juegos Intercolegiados'!$P:$P,'(2) Juegos Intercolegiados'!$R:$S,'(2) Juegos Intercolegiados'!$U:$W</definedName>
    <definedName name="Z_B83C9EB8_C964_4489_98C8_19C81BFAE010_.wvu.Cols" localSheetId="2" hidden="1">'(3) Deporte Social y C'!#REF!,'(3) Deporte Social y C'!$E:$E,'(3) Deporte Social y C'!$J:$L,'(3) Deporte Social y C'!$P:$P,'(3) Deporte Social y C'!$R:$S,'(3) Deporte Social y C'!$U:$W</definedName>
    <definedName name="Z_B83C9EB8_C964_4489_98C8_19C81BFAE010_.wvu.Cols" localSheetId="3" hidden="1">'(4) Recreacion y Aprove T'!#REF!,'(4) Recreacion y Aprove T'!$E:$E,'(4) Recreacion y Aprove T'!$J:$L,'(4) Recreacion y Aprove T'!$P:$P,'(4) Recreacion y Aprove T'!$R:$S,'(4) Recreacion y Aprove T'!$U:$W</definedName>
    <definedName name="Z_B83C9EB8_C964_4489_98C8_19C81BFAE010_.wvu.Cols" localSheetId="4" hidden="1">'(5) Habitos y Estilo VS'!#REF!,'(5) Habitos y Estilo VS'!$E:$E,'(5) Habitos y Estilo VS'!$J:$L,'(5) Habitos y Estilo VS'!$P:$P,'(5) Habitos y Estilo VS'!$R:$S,'(5) Habitos y Estilo VS'!$U:$W</definedName>
    <definedName name="Z_B83C9EB8_C964_4489_98C8_19C81BFAE010_.wvu.Cols" localSheetId="6" hidden="1">Resumen!$Q:$AE,Resumen!$AH:$AX</definedName>
    <definedName name="Z_B83C9EB8_C964_4489_98C8_19C81BFAE010_.wvu.PrintArea" localSheetId="1" hidden="1">'(2) Juegos Intercolegiados'!$A$1:$U$17</definedName>
    <definedName name="Z_B83C9EB8_C964_4489_98C8_19C81BFAE010_.wvu.PrintArea" localSheetId="2" hidden="1">'(3) Deporte Social y C'!$A$1:$U$10</definedName>
    <definedName name="Z_B83C9EB8_C964_4489_98C8_19C81BFAE010_.wvu.PrintArea" localSheetId="3" hidden="1">'(4) Recreacion y Aprove T'!$A$1:$U$9</definedName>
    <definedName name="Z_B83C9EB8_C964_4489_98C8_19C81BFAE010_.wvu.PrintArea" localSheetId="4" hidden="1">'(5) Habitos y Estilo VS'!$A$4:$U$12</definedName>
    <definedName name="Z_B83C9EB8_C964_4489_98C8_19C81BFAE010_.wvu.PrintArea" localSheetId="5" hidden="1">'Evaluación de Controles'!$B$1:$Y$12</definedName>
    <definedName name="Z_B83C9EB8_C964_4489_98C8_19C81BFAE010_.wvu.PrintArea" localSheetId="7" hidden="1">Evolución!$K$1:$Q$10</definedName>
    <definedName name="Z_B83C9EB8_C964_4489_98C8_19C81BFAE010_.wvu.PrintArea" localSheetId="9" hidden="1">Impactos!$A$1:$G$12</definedName>
    <definedName name="Z_B83C9EB8_C964_4489_98C8_19C81BFAE010_.wvu.PrintArea" localSheetId="6" hidden="1">Resumen!$A$2:$O$29</definedName>
    <definedName name="Z_B83C9EB8_C964_4489_98C8_19C81BFAE010_.wvu.PrintTitles" localSheetId="1" hidden="1">'(2) Juegos Intercolegiados'!$7:$8</definedName>
    <definedName name="Z_B83C9EB8_C964_4489_98C8_19C81BFAE010_.wvu.PrintTitles" localSheetId="2" hidden="1">'(3) Deporte Social y C'!$7:$8</definedName>
    <definedName name="Z_B83C9EB8_C964_4489_98C8_19C81BFAE010_.wvu.PrintTitles" localSheetId="4" hidden="1">'(5) Habitos y Estilo VS'!$9:$10</definedName>
    <definedName name="Z_B83C9EB8_C964_4489_98C8_19C81BFAE010_.wvu.PrintTitles" localSheetId="5" hidden="1">'Evaluación de Controles'!$1:$3</definedName>
    <definedName name="Z_C8C25E0F_313C_40E1_BC27_B55128053FAD_.wvu.Cols" localSheetId="0" hidden="1">'(1) Deporte Asociado'!#REF!,'(1) Deporte Asociado'!$E:$E,'(1) Deporte Asociado'!$J:$L,'(1) Deporte Asociado'!$P:$P,'(1) Deporte Asociado'!$R:$S,'(1) Deporte Asociado'!$U:$W</definedName>
    <definedName name="Z_C8C25E0F_313C_40E1_BC27_B55128053FAD_.wvu.Cols" localSheetId="1" hidden="1">'(2) Juegos Intercolegiados'!#REF!,'(2) Juegos Intercolegiados'!$E:$E,'(2) Juegos Intercolegiados'!$J:$L,'(2) Juegos Intercolegiados'!$P:$P,'(2) Juegos Intercolegiados'!$R:$S,'(2) Juegos Intercolegiados'!$U:$W</definedName>
    <definedName name="Z_C8C25E0F_313C_40E1_BC27_B55128053FAD_.wvu.Cols" localSheetId="2" hidden="1">'(3) Deporte Social y C'!#REF!,'(3) Deporte Social y C'!$E:$E,'(3) Deporte Social y C'!$J:$L,'(3) Deporte Social y C'!$P:$P,'(3) Deporte Social y C'!$R:$S,'(3) Deporte Social y C'!$U:$W</definedName>
    <definedName name="Z_C8C25E0F_313C_40E1_BC27_B55128053FAD_.wvu.Cols" localSheetId="3" hidden="1">'(4) Recreacion y Aprove T'!#REF!,'(4) Recreacion y Aprove T'!$E:$E,'(4) Recreacion y Aprove T'!$J:$L,'(4) Recreacion y Aprove T'!$P:$P,'(4) Recreacion y Aprove T'!$R:$S,'(4) Recreacion y Aprove T'!$U:$W</definedName>
    <definedName name="Z_C8C25E0F_313C_40E1_BC27_B55128053FAD_.wvu.Cols" localSheetId="4" hidden="1">'(5) Habitos y Estilo VS'!#REF!,'(5) Habitos y Estilo VS'!$E:$E,'(5) Habitos y Estilo VS'!$J:$L,'(5) Habitos y Estilo VS'!$P:$P,'(5) Habitos y Estilo VS'!$R:$S,'(5) Habitos y Estilo VS'!$U:$W</definedName>
    <definedName name="Z_C8C25E0F_313C_40E1_BC27_B55128053FAD_.wvu.Cols" localSheetId="6" hidden="1">Resumen!$Q:$AE,Resumen!$AH:$AX</definedName>
    <definedName name="Z_C8C25E0F_313C_40E1_BC27_B55128053FAD_.wvu.PrintArea" localSheetId="1" hidden="1">'(2) Juegos Intercolegiados'!$A$1:$U$17</definedName>
    <definedName name="Z_C8C25E0F_313C_40E1_BC27_B55128053FAD_.wvu.PrintArea" localSheetId="2" hidden="1">'(3) Deporte Social y C'!$A$1:$U$10</definedName>
    <definedName name="Z_C8C25E0F_313C_40E1_BC27_B55128053FAD_.wvu.PrintArea" localSheetId="3" hidden="1">'(4) Recreacion y Aprove T'!$A$1:$U$9</definedName>
    <definedName name="Z_C8C25E0F_313C_40E1_BC27_B55128053FAD_.wvu.PrintArea" localSheetId="4" hidden="1">'(5) Habitos y Estilo VS'!$A$4:$U$12</definedName>
    <definedName name="Z_C8C25E0F_313C_40E1_BC27_B55128053FAD_.wvu.PrintArea" localSheetId="5" hidden="1">'Evaluación de Controles'!$B$1:$Y$12</definedName>
    <definedName name="Z_C8C25E0F_313C_40E1_BC27_B55128053FAD_.wvu.PrintArea" localSheetId="7" hidden="1">Evolución!$K$1:$Q$10</definedName>
    <definedName name="Z_C8C25E0F_313C_40E1_BC27_B55128053FAD_.wvu.PrintArea" localSheetId="9" hidden="1">Impactos!$A$1:$G$12</definedName>
    <definedName name="Z_C8C25E0F_313C_40E1_BC27_B55128053FAD_.wvu.PrintArea" localSheetId="6" hidden="1">Resumen!$A$2:$O$29</definedName>
    <definedName name="Z_C8C25E0F_313C_40E1_BC27_B55128053FAD_.wvu.PrintTitles" localSheetId="1" hidden="1">'(2) Juegos Intercolegiados'!$7:$8</definedName>
    <definedName name="Z_C8C25E0F_313C_40E1_BC27_B55128053FAD_.wvu.PrintTitles" localSheetId="2" hidden="1">'(3) Deporte Social y C'!$7:$8</definedName>
    <definedName name="Z_C8C25E0F_313C_40E1_BC27_B55128053FAD_.wvu.PrintTitles" localSheetId="4" hidden="1">'(5) Habitos y Estilo VS'!$9:$10</definedName>
    <definedName name="Z_C8C25E0F_313C_40E1_BC27_B55128053FAD_.wvu.PrintTitles" localSheetId="5" hidden="1">'Evaluación de Controles'!$1:$3</definedName>
    <definedName name="Z_C9A17BF0_2451_44C4_898F_CFB8403323EA_.wvu.Cols" localSheetId="0" hidden="1">'(1) Deporte Asociado'!#REF!,'(1) Deporte Asociado'!$E:$E,'(1) Deporte Asociado'!$J:$L,'(1) Deporte Asociado'!$P:$P,'(1) Deporte Asociado'!$R:$S,'(1) Deporte Asociado'!$U:$W</definedName>
    <definedName name="Z_C9A17BF0_2451_44C4_898F_CFB8403323EA_.wvu.Cols" localSheetId="1" hidden="1">'(2) Juegos Intercolegiados'!#REF!,'(2) Juegos Intercolegiados'!$E:$E,'(2) Juegos Intercolegiados'!$J:$L,'(2) Juegos Intercolegiados'!$P:$P,'(2) Juegos Intercolegiados'!$R:$S,'(2) Juegos Intercolegiados'!$U:$W</definedName>
    <definedName name="Z_C9A17BF0_2451_44C4_898F_CFB8403323EA_.wvu.Cols" localSheetId="2" hidden="1">'(3) Deporte Social y C'!#REF!,'(3) Deporte Social y C'!$E:$E,'(3) Deporte Social y C'!$J:$L,'(3) Deporte Social y C'!$P:$P,'(3) Deporte Social y C'!$R:$S,'(3) Deporte Social y C'!$U:$W</definedName>
    <definedName name="Z_C9A17BF0_2451_44C4_898F_CFB8403323EA_.wvu.Cols" localSheetId="3" hidden="1">'(4) Recreacion y Aprove T'!#REF!,'(4) Recreacion y Aprove T'!$E:$E,'(4) Recreacion y Aprove T'!$J:$L,'(4) Recreacion y Aprove T'!$P:$P,'(4) Recreacion y Aprove T'!$R:$S,'(4) Recreacion y Aprove T'!$U:$W</definedName>
    <definedName name="Z_C9A17BF0_2451_44C4_898F_CFB8403323EA_.wvu.Cols" localSheetId="4" hidden="1">'(5) Habitos y Estilo VS'!#REF!,'(5) Habitos y Estilo VS'!$E:$E,'(5) Habitos y Estilo VS'!$J:$L,'(5) Habitos y Estilo VS'!$P:$P,'(5) Habitos y Estilo VS'!$R:$S,'(5) Habitos y Estilo VS'!$U:$W</definedName>
    <definedName name="Z_C9A17BF0_2451_44C4_898F_CFB8403323EA_.wvu.Cols" localSheetId="6" hidden="1">Resumen!$Q:$AE,Resumen!$AH:$AX</definedName>
    <definedName name="Z_C9A17BF0_2451_44C4_898F_CFB8403323EA_.wvu.PrintArea" localSheetId="1" hidden="1">'(2) Juegos Intercolegiados'!$A$1:$U$17</definedName>
    <definedName name="Z_C9A17BF0_2451_44C4_898F_CFB8403323EA_.wvu.PrintArea" localSheetId="2" hidden="1">'(3) Deporte Social y C'!$A$1:$U$10</definedName>
    <definedName name="Z_C9A17BF0_2451_44C4_898F_CFB8403323EA_.wvu.PrintArea" localSheetId="3" hidden="1">'(4) Recreacion y Aprove T'!$A$1:$U$9</definedName>
    <definedName name="Z_C9A17BF0_2451_44C4_898F_CFB8403323EA_.wvu.PrintArea" localSheetId="4" hidden="1">'(5) Habitos y Estilo VS'!$A$4:$U$12</definedName>
    <definedName name="Z_C9A17BF0_2451_44C4_898F_CFB8403323EA_.wvu.PrintArea" localSheetId="5" hidden="1">'Evaluación de Controles'!$B$1:$Y$12</definedName>
    <definedName name="Z_C9A17BF0_2451_44C4_898F_CFB8403323EA_.wvu.PrintArea" localSheetId="7" hidden="1">Evolución!$K$1:$Q$10</definedName>
    <definedName name="Z_C9A17BF0_2451_44C4_898F_CFB8403323EA_.wvu.PrintArea" localSheetId="9" hidden="1">Impactos!$A$1:$G$12</definedName>
    <definedName name="Z_C9A17BF0_2451_44C4_898F_CFB8403323EA_.wvu.PrintArea" localSheetId="6" hidden="1">Resumen!$A$2:$O$29</definedName>
    <definedName name="Z_C9A17BF0_2451_44C4_898F_CFB8403323EA_.wvu.PrintTitles" localSheetId="1" hidden="1">'(2) Juegos Intercolegiados'!$7:$8</definedName>
    <definedName name="Z_C9A17BF0_2451_44C4_898F_CFB8403323EA_.wvu.PrintTitles" localSheetId="2" hidden="1">'(3) Deporte Social y C'!$7:$8</definedName>
    <definedName name="Z_C9A17BF0_2451_44C4_898F_CFB8403323EA_.wvu.PrintTitles" localSheetId="4" hidden="1">'(5) Habitos y Estilo VS'!$9:$10</definedName>
    <definedName name="Z_C9A17BF0_2451_44C4_898F_CFB8403323EA_.wvu.PrintTitles" localSheetId="5" hidden="1">'Evaluación de Controles'!$1:$3</definedName>
    <definedName name="Z_C9A812A3_B23E_4057_8694_158B0DEE8D06_.wvu.Cols" localSheetId="0" hidden="1">'(1) Deporte Asociado'!#REF!,'(1) Deporte Asociado'!$E:$E,'(1) Deporte Asociado'!$J:$L,'(1) Deporte Asociado'!$P:$P,'(1) Deporte Asociado'!$R:$S,'(1) Deporte Asociado'!$U:$W</definedName>
    <definedName name="Z_C9A812A3_B23E_4057_8694_158B0DEE8D06_.wvu.Cols" localSheetId="1" hidden="1">'(2) Juegos Intercolegiados'!#REF!,'(2) Juegos Intercolegiados'!$E:$E,'(2) Juegos Intercolegiados'!$J:$L,'(2) Juegos Intercolegiados'!$P:$P,'(2) Juegos Intercolegiados'!$R:$S,'(2) Juegos Intercolegiados'!$U:$W</definedName>
    <definedName name="Z_C9A812A3_B23E_4057_8694_158B0DEE8D06_.wvu.Cols" localSheetId="2" hidden="1">'(3) Deporte Social y C'!#REF!,'(3) Deporte Social y C'!$E:$E,'(3) Deporte Social y C'!$J:$L,'(3) Deporte Social y C'!$P:$P,'(3) Deporte Social y C'!$R:$S,'(3) Deporte Social y C'!$U:$W</definedName>
    <definedName name="Z_C9A812A3_B23E_4057_8694_158B0DEE8D06_.wvu.Cols" localSheetId="6" hidden="1">Resumen!$Q:$AE,Resumen!$AH:$AX</definedName>
    <definedName name="Z_C9A812A3_B23E_4057_8694_158B0DEE8D06_.wvu.PrintArea" localSheetId="1" hidden="1">'(2) Juegos Intercolegiados'!$A$1:$U$17</definedName>
    <definedName name="Z_C9A812A3_B23E_4057_8694_158B0DEE8D06_.wvu.PrintArea" localSheetId="2" hidden="1">'(3) Deporte Social y C'!$A$1:$U$10</definedName>
    <definedName name="Z_C9A812A3_B23E_4057_8694_158B0DEE8D06_.wvu.PrintArea" localSheetId="3" hidden="1">'(4) Recreacion y Aprove T'!$A$1:$U$9</definedName>
    <definedName name="Z_C9A812A3_B23E_4057_8694_158B0DEE8D06_.wvu.PrintArea" localSheetId="4" hidden="1">'(5) Habitos y Estilo VS'!$A$4:$U$12</definedName>
    <definedName name="Z_C9A812A3_B23E_4057_8694_158B0DEE8D06_.wvu.PrintArea" localSheetId="5" hidden="1">'Evaluación de Controles'!$B$1:$Y$12</definedName>
    <definedName name="Z_C9A812A3_B23E_4057_8694_158B0DEE8D06_.wvu.PrintArea" localSheetId="7" hidden="1">Evolución!$K$1:$Q$10</definedName>
    <definedName name="Z_C9A812A3_B23E_4057_8694_158B0DEE8D06_.wvu.PrintArea" localSheetId="9" hidden="1">Impactos!$A$1:$G$12</definedName>
    <definedName name="Z_C9A812A3_B23E_4057_8694_158B0DEE8D06_.wvu.PrintArea" localSheetId="6" hidden="1">Resumen!$A$2:$O$29</definedName>
    <definedName name="Z_C9A812A3_B23E_4057_8694_158B0DEE8D06_.wvu.PrintTitles" localSheetId="1" hidden="1">'(2) Juegos Intercolegiados'!$7:$8</definedName>
    <definedName name="Z_C9A812A3_B23E_4057_8694_158B0DEE8D06_.wvu.PrintTitles" localSheetId="2" hidden="1">'(3) Deporte Social y C'!$7:$8</definedName>
    <definedName name="Z_C9A812A3_B23E_4057_8694_158B0DEE8D06_.wvu.PrintTitles" localSheetId="4" hidden="1">'(5) Habitos y Estilo VS'!$9:$10</definedName>
    <definedName name="Z_C9A812A3_B23E_4057_8694_158B0DEE8D06_.wvu.PrintTitles" localSheetId="5" hidden="1">'Evaluación de Controles'!$1:$3</definedName>
    <definedName name="Z_CC42E740_ADA2_4B3E_AB77_9BBCCE9EC444_.wvu.Cols" localSheetId="0" hidden="1">'(1) Deporte Asociado'!#REF!,'(1) Deporte Asociado'!$E:$E,'(1) Deporte Asociado'!$J:$L,'(1) Deporte Asociado'!$P:$P,'(1) Deporte Asociado'!$R:$S,'(1) Deporte Asociado'!$U:$W</definedName>
    <definedName name="Z_CC42E740_ADA2_4B3E_AB77_9BBCCE9EC444_.wvu.Cols" localSheetId="1" hidden="1">'(2) Juegos Intercolegiados'!#REF!,'(2) Juegos Intercolegiados'!$E:$E,'(2) Juegos Intercolegiados'!$J:$L,'(2) Juegos Intercolegiados'!$P:$P,'(2) Juegos Intercolegiados'!$R:$S,'(2) Juegos Intercolegiados'!$U:$W</definedName>
    <definedName name="Z_CC42E740_ADA2_4B3E_AB77_9BBCCE9EC444_.wvu.Cols" localSheetId="2" hidden="1">'(3) Deporte Social y C'!#REF!,'(3) Deporte Social y C'!$E:$E,'(3) Deporte Social y C'!$J:$L,'(3) Deporte Social y C'!$P:$P,'(3) Deporte Social y C'!$R:$S,'(3) Deporte Social y C'!$U:$W</definedName>
    <definedName name="Z_CC42E740_ADA2_4B3E_AB77_9BBCCE9EC444_.wvu.Cols" localSheetId="3" hidden="1">'(4) Recreacion y Aprove T'!#REF!,'(4) Recreacion y Aprove T'!$E:$E,'(4) Recreacion y Aprove T'!$J:$L,'(4) Recreacion y Aprove T'!$P:$P,'(4) Recreacion y Aprove T'!$R:$S,'(4) Recreacion y Aprove T'!$U:$W</definedName>
    <definedName name="Z_CC42E740_ADA2_4B3E_AB77_9BBCCE9EC444_.wvu.Cols" localSheetId="4" hidden="1">'(5) Habitos y Estilo VS'!#REF!,'(5) Habitos y Estilo VS'!$E:$E,'(5) Habitos y Estilo VS'!$J:$L,'(5) Habitos y Estilo VS'!$P:$P,'(5) Habitos y Estilo VS'!$R:$S,'(5) Habitos y Estilo VS'!$U:$W</definedName>
    <definedName name="Z_CC42E740_ADA2_4B3E_AB77_9BBCCE9EC444_.wvu.Cols" localSheetId="6" hidden="1">Resumen!$Q:$AE,Resumen!$AH:$AX</definedName>
    <definedName name="Z_CC42E740_ADA2_4B3E_AB77_9BBCCE9EC444_.wvu.PrintArea" localSheetId="1" hidden="1">'(2) Juegos Intercolegiados'!$A$1:$U$17</definedName>
    <definedName name="Z_CC42E740_ADA2_4B3E_AB77_9BBCCE9EC444_.wvu.PrintArea" localSheetId="2" hidden="1">'(3) Deporte Social y C'!$A$1:$U$10</definedName>
    <definedName name="Z_CC42E740_ADA2_4B3E_AB77_9BBCCE9EC444_.wvu.PrintArea" localSheetId="3" hidden="1">'(4) Recreacion y Aprove T'!$A$1:$U$9</definedName>
    <definedName name="Z_CC42E740_ADA2_4B3E_AB77_9BBCCE9EC444_.wvu.PrintArea" localSheetId="4" hidden="1">'(5) Habitos y Estilo VS'!$A$4:$U$12</definedName>
    <definedName name="Z_CC42E740_ADA2_4B3E_AB77_9BBCCE9EC444_.wvu.PrintArea" localSheetId="5" hidden="1">'Evaluación de Controles'!$B$1:$Y$12</definedName>
    <definedName name="Z_CC42E740_ADA2_4B3E_AB77_9BBCCE9EC444_.wvu.PrintArea" localSheetId="7" hidden="1">Evolución!$K$1:$Q$10</definedName>
    <definedName name="Z_CC42E740_ADA2_4B3E_AB77_9BBCCE9EC444_.wvu.PrintArea" localSheetId="9" hidden="1">Impactos!$A$1:$G$12</definedName>
    <definedName name="Z_CC42E740_ADA2_4B3E_AB77_9BBCCE9EC444_.wvu.PrintArea" localSheetId="6" hidden="1">Resumen!$A$2:$O$29</definedName>
    <definedName name="Z_CC42E740_ADA2_4B3E_AB77_9BBCCE9EC444_.wvu.PrintTitles" localSheetId="1" hidden="1">'(2) Juegos Intercolegiados'!$7:$8</definedName>
    <definedName name="Z_CC42E740_ADA2_4B3E_AB77_9BBCCE9EC444_.wvu.PrintTitles" localSheetId="2" hidden="1">'(3) Deporte Social y C'!$7:$8</definedName>
    <definedName name="Z_CC42E740_ADA2_4B3E_AB77_9BBCCE9EC444_.wvu.PrintTitles" localSheetId="4" hidden="1">'(5) Habitos y Estilo VS'!$9:$10</definedName>
    <definedName name="Z_CC42E740_ADA2_4B3E_AB77_9BBCCE9EC444_.wvu.PrintTitles" localSheetId="5" hidden="1">'Evaluación de Controles'!$1:$3</definedName>
    <definedName name="Z_D504B807_AE7E_4042_848D_21D8E9CBBAC1_.wvu.Cols" localSheetId="0" hidden="1">'(1) Deporte Asociado'!#REF!,'(1) Deporte Asociado'!$E:$E,'(1) Deporte Asociado'!$J:$L,'(1) Deporte Asociado'!$P:$P,'(1) Deporte Asociado'!$R:$S,'(1) Deporte Asociado'!$U:$W</definedName>
    <definedName name="Z_D504B807_AE7E_4042_848D_21D8E9CBBAC1_.wvu.Cols" localSheetId="1" hidden="1">'(2) Juegos Intercolegiados'!#REF!,'(2) Juegos Intercolegiados'!$E:$E,'(2) Juegos Intercolegiados'!$J:$L,'(2) Juegos Intercolegiados'!$P:$P,'(2) Juegos Intercolegiados'!$R:$S,'(2) Juegos Intercolegiados'!$U:$W</definedName>
    <definedName name="Z_D504B807_AE7E_4042_848D_21D8E9CBBAC1_.wvu.Cols" localSheetId="6" hidden="1">Resumen!$Q:$AE,Resumen!$AH:$AX</definedName>
    <definedName name="Z_D504B807_AE7E_4042_848D_21D8E9CBBAC1_.wvu.PrintArea" localSheetId="1" hidden="1">'(2) Juegos Intercolegiados'!$A$1:$U$10</definedName>
    <definedName name="Z_D504B807_AE7E_4042_848D_21D8E9CBBAC1_.wvu.PrintArea" localSheetId="2" hidden="1">'(3) Deporte Social y C'!$A$1:$U$10</definedName>
    <definedName name="Z_D504B807_AE7E_4042_848D_21D8E9CBBAC1_.wvu.PrintArea" localSheetId="3" hidden="1">'(4) Recreacion y Aprove T'!$A$1:$U$9</definedName>
    <definedName name="Z_D504B807_AE7E_4042_848D_21D8E9CBBAC1_.wvu.PrintArea" localSheetId="4" hidden="1">'(5) Habitos y Estilo VS'!$A$4:$U$12</definedName>
    <definedName name="Z_D504B807_AE7E_4042_848D_21D8E9CBBAC1_.wvu.PrintArea" localSheetId="5" hidden="1">'Evaluación de Controles'!$B$1:$Y$12</definedName>
    <definedName name="Z_D504B807_AE7E_4042_848D_21D8E9CBBAC1_.wvu.PrintArea" localSheetId="7" hidden="1">Evolución!$K$1:$Q$10</definedName>
    <definedName name="Z_D504B807_AE7E_4042_848D_21D8E9CBBAC1_.wvu.PrintArea" localSheetId="9" hidden="1">Impactos!$A$1:$G$12</definedName>
    <definedName name="Z_D504B807_AE7E_4042_848D_21D8E9CBBAC1_.wvu.PrintArea" localSheetId="6" hidden="1">Resumen!$A$2:$O$29</definedName>
    <definedName name="Z_D504B807_AE7E_4042_848D_21D8E9CBBAC1_.wvu.PrintTitles" localSheetId="1" hidden="1">'(2) Juegos Intercolegiados'!$7:$8</definedName>
    <definedName name="Z_D504B807_AE7E_4042_848D_21D8E9CBBAC1_.wvu.PrintTitles" localSheetId="2" hidden="1">'(3) Deporte Social y C'!$7:$8</definedName>
    <definedName name="Z_D504B807_AE7E_4042_848D_21D8E9CBBAC1_.wvu.PrintTitles" localSheetId="4" hidden="1">'(5) Habitos y Estilo VS'!$9:$10</definedName>
    <definedName name="Z_D504B807_AE7E_4042_848D_21D8E9CBBAC1_.wvu.PrintTitles" localSheetId="5" hidden="1">'Evaluación de Controles'!$1:$3</definedName>
    <definedName name="Z_D674221F_3F50_45D7_B99E_107AE99970DE_.wvu.Cols" localSheetId="0" hidden="1">'(1) Deporte Asociado'!#REF!,'(1) Deporte Asociado'!$E:$E,'(1) Deporte Asociado'!$J:$L,'(1) Deporte Asociado'!$P:$P,'(1) Deporte Asociado'!$R:$S,'(1) Deporte Asociado'!$U:$W</definedName>
    <definedName name="Z_D674221F_3F50_45D7_B99E_107AE99970DE_.wvu.Cols" localSheetId="1" hidden="1">'(2) Juegos Intercolegiados'!#REF!,'(2) Juegos Intercolegiados'!$E:$E,'(2) Juegos Intercolegiados'!$J:$L,'(2) Juegos Intercolegiados'!$P:$P,'(2) Juegos Intercolegiados'!$R:$S,'(2) Juegos Intercolegiados'!$U:$W</definedName>
    <definedName name="Z_D674221F_3F50_45D7_B99E_107AE99970DE_.wvu.Cols" localSheetId="2" hidden="1">'(3) Deporte Social y C'!#REF!,'(3) Deporte Social y C'!$E:$E,'(3) Deporte Social y C'!$J:$L,'(3) Deporte Social y C'!$P:$P,'(3) Deporte Social y C'!$R:$S,'(3) Deporte Social y C'!$U:$W</definedName>
    <definedName name="Z_D674221F_3F50_45D7_B99E_107AE99970DE_.wvu.Cols" localSheetId="3" hidden="1">'(4) Recreacion y Aprove T'!#REF!,'(4) Recreacion y Aprove T'!$E:$E,'(4) Recreacion y Aprove T'!$J:$L,'(4) Recreacion y Aprove T'!$P:$P,'(4) Recreacion y Aprove T'!$R:$S,'(4) Recreacion y Aprove T'!$U:$W</definedName>
    <definedName name="Z_D674221F_3F50_45D7_B99E_107AE99970DE_.wvu.Cols" localSheetId="4" hidden="1">'(5) Habitos y Estilo VS'!#REF!,'(5) Habitos y Estilo VS'!$E:$E,'(5) Habitos y Estilo VS'!$J:$L,'(5) Habitos y Estilo VS'!$P:$P,'(5) Habitos y Estilo VS'!$R:$S,'(5) Habitos y Estilo VS'!$U:$W</definedName>
    <definedName name="Z_D674221F_3F50_45D7_B99E_107AE99970DE_.wvu.Cols" localSheetId="6" hidden="1">Resumen!$Q:$AE,Resumen!$AH:$AX</definedName>
    <definedName name="Z_D674221F_3F50_45D7_B99E_107AE99970DE_.wvu.PrintArea" localSheetId="1" hidden="1">'(2) Juegos Intercolegiados'!$A$1:$U$17</definedName>
    <definedName name="Z_D674221F_3F50_45D7_B99E_107AE99970DE_.wvu.PrintArea" localSheetId="2" hidden="1">'(3) Deporte Social y C'!$A$1:$U$10</definedName>
    <definedName name="Z_D674221F_3F50_45D7_B99E_107AE99970DE_.wvu.PrintArea" localSheetId="3" hidden="1">'(4) Recreacion y Aprove T'!$A$1:$U$9</definedName>
    <definedName name="Z_D674221F_3F50_45D7_B99E_107AE99970DE_.wvu.PrintArea" localSheetId="4" hidden="1">'(5) Habitos y Estilo VS'!$A$4:$U$12</definedName>
    <definedName name="Z_D674221F_3F50_45D7_B99E_107AE99970DE_.wvu.PrintArea" localSheetId="5" hidden="1">'Evaluación de Controles'!$B$1:$Y$12</definedName>
    <definedName name="Z_D674221F_3F50_45D7_B99E_107AE99970DE_.wvu.PrintArea" localSheetId="7" hidden="1">Evolución!$K$1:$Q$10</definedName>
    <definedName name="Z_D674221F_3F50_45D7_B99E_107AE99970DE_.wvu.PrintArea" localSheetId="9" hidden="1">Impactos!$A$1:$G$12</definedName>
    <definedName name="Z_D674221F_3F50_45D7_B99E_107AE99970DE_.wvu.PrintArea" localSheetId="6" hidden="1">Resumen!$A$2:$O$29</definedName>
    <definedName name="Z_D674221F_3F50_45D7_B99E_107AE99970DE_.wvu.PrintTitles" localSheetId="1" hidden="1">'(2) Juegos Intercolegiados'!$7:$8</definedName>
    <definedName name="Z_D674221F_3F50_45D7_B99E_107AE99970DE_.wvu.PrintTitles" localSheetId="2" hidden="1">'(3) Deporte Social y C'!$7:$8</definedName>
    <definedName name="Z_D674221F_3F50_45D7_B99E_107AE99970DE_.wvu.PrintTitles" localSheetId="4" hidden="1">'(5) Habitos y Estilo VS'!$9:$10</definedName>
    <definedName name="Z_D674221F_3F50_45D7_B99E_107AE99970DE_.wvu.PrintTitles" localSheetId="5" hidden="1">'Evaluación de Controles'!$1:$3</definedName>
    <definedName name="Z_D8BB7E15_0E8F_45FC_AD1A_6D8C295A087C_.wvu.Cols" localSheetId="0" hidden="1">'(1) Deporte Asociado'!#REF!,'(1) Deporte Asociado'!$E:$E,'(1) Deporte Asociado'!$J:$L,'(1) Deporte Asociado'!$P:$P,'(1) Deporte Asociado'!$R:$S,'(1) Deporte Asociado'!$U:$W</definedName>
    <definedName name="Z_D8BB7E15_0E8F_45FC_AD1A_6D8C295A087C_.wvu.Cols" localSheetId="1" hidden="1">'(2) Juegos Intercolegiados'!#REF!,'(2) Juegos Intercolegiados'!$E:$E,'(2) Juegos Intercolegiados'!$J:$L,'(2) Juegos Intercolegiados'!$P:$P,'(2) Juegos Intercolegiados'!$R:$S,'(2) Juegos Intercolegiados'!$U:$W</definedName>
    <definedName name="Z_D8BB7E15_0E8F_45FC_AD1A_6D8C295A087C_.wvu.Cols" localSheetId="2" hidden="1">'(3) Deporte Social y C'!#REF!,'(3) Deporte Social y C'!$E:$E,'(3) Deporte Social y C'!$J:$L,'(3) Deporte Social y C'!$P:$P,'(3) Deporte Social y C'!$R:$S,'(3) Deporte Social y C'!$U:$W</definedName>
    <definedName name="Z_D8BB7E15_0E8F_45FC_AD1A_6D8C295A087C_.wvu.Cols" localSheetId="3" hidden="1">'(4) Recreacion y Aprove T'!#REF!,'(4) Recreacion y Aprove T'!$E:$E,'(4) Recreacion y Aprove T'!$J:$L,'(4) Recreacion y Aprove T'!$P:$P,'(4) Recreacion y Aprove T'!$R:$S,'(4) Recreacion y Aprove T'!$U:$W</definedName>
    <definedName name="Z_D8BB7E15_0E8F_45FC_AD1A_6D8C295A087C_.wvu.Cols" localSheetId="4" hidden="1">'(5) Habitos y Estilo VS'!#REF!,'(5) Habitos y Estilo VS'!$E:$E,'(5) Habitos y Estilo VS'!$J:$L,'(5) Habitos y Estilo VS'!$P:$P,'(5) Habitos y Estilo VS'!$R:$S,'(5) Habitos y Estilo VS'!$U:$W</definedName>
    <definedName name="Z_D8BB7E15_0E8F_45FC_AD1A_6D8C295A087C_.wvu.Cols" localSheetId="6" hidden="1">Resumen!$Q:$AE,Resumen!$AH:$AX</definedName>
    <definedName name="Z_D8BB7E15_0E8F_45FC_AD1A_6D8C295A087C_.wvu.PrintArea" localSheetId="1" hidden="1">'(2) Juegos Intercolegiados'!$A$1:$U$17</definedName>
    <definedName name="Z_D8BB7E15_0E8F_45FC_AD1A_6D8C295A087C_.wvu.PrintArea" localSheetId="2" hidden="1">'(3) Deporte Social y C'!$A$1:$U$10</definedName>
    <definedName name="Z_D8BB7E15_0E8F_45FC_AD1A_6D8C295A087C_.wvu.PrintArea" localSheetId="3" hidden="1">'(4) Recreacion y Aprove T'!$A$1:$U$9</definedName>
    <definedName name="Z_D8BB7E15_0E8F_45FC_AD1A_6D8C295A087C_.wvu.PrintArea" localSheetId="4" hidden="1">'(5) Habitos y Estilo VS'!$A$4:$U$12</definedName>
    <definedName name="Z_D8BB7E15_0E8F_45FC_AD1A_6D8C295A087C_.wvu.PrintArea" localSheetId="5" hidden="1">'Evaluación de Controles'!$B$1:$Y$12</definedName>
    <definedName name="Z_D8BB7E15_0E8F_45FC_AD1A_6D8C295A087C_.wvu.PrintArea" localSheetId="7" hidden="1">Evolución!$K$1:$Q$10</definedName>
    <definedName name="Z_D8BB7E15_0E8F_45FC_AD1A_6D8C295A087C_.wvu.PrintArea" localSheetId="9" hidden="1">Impactos!$A$1:$G$12</definedName>
    <definedName name="Z_D8BB7E15_0E8F_45FC_AD1A_6D8C295A087C_.wvu.PrintArea" localSheetId="6" hidden="1">Resumen!$A$2:$O$29</definedName>
    <definedName name="Z_D8BB7E15_0E8F_45FC_AD1A_6D8C295A087C_.wvu.PrintTitles" localSheetId="1" hidden="1">'(2) Juegos Intercolegiados'!$7:$8</definedName>
    <definedName name="Z_D8BB7E15_0E8F_45FC_AD1A_6D8C295A087C_.wvu.PrintTitles" localSheetId="2" hidden="1">'(3) Deporte Social y C'!$7:$8</definedName>
    <definedName name="Z_D8BB7E15_0E8F_45FC_AD1A_6D8C295A087C_.wvu.PrintTitles" localSheetId="4" hidden="1">'(5) Habitos y Estilo VS'!$9:$10</definedName>
    <definedName name="Z_D8BB7E15_0E8F_45FC_AD1A_6D8C295A087C_.wvu.PrintTitles" localSheetId="5" hidden="1">'Evaluación de Controles'!$1:$3</definedName>
    <definedName name="Z_DC041AD4_35AB_4F1B_9F3D_F08C88A9A16C_.wvu.Cols" localSheetId="0" hidden="1">'(1) Deporte Asociado'!#REF!,'(1) Deporte Asociado'!$E:$E,'(1) Deporte Asociado'!$J:$L,'(1) Deporte Asociado'!$P:$P,'(1) Deporte Asociado'!$R:$S,'(1) Deporte Asociado'!$U:$W</definedName>
    <definedName name="Z_DC041AD4_35AB_4F1B_9F3D_F08C88A9A16C_.wvu.Cols" localSheetId="1" hidden="1">'(2) Juegos Intercolegiados'!#REF!,'(2) Juegos Intercolegiados'!$E:$E,'(2) Juegos Intercolegiados'!$J:$L,'(2) Juegos Intercolegiados'!$P:$P,'(2) Juegos Intercolegiados'!$R:$S,'(2) Juegos Intercolegiados'!$U:$W</definedName>
    <definedName name="Z_DC041AD4_35AB_4F1B_9F3D_F08C88A9A16C_.wvu.Cols" localSheetId="2" hidden="1">'(3) Deporte Social y C'!#REF!,'(3) Deporte Social y C'!$E:$E,'(3) Deporte Social y C'!$J:$L,'(3) Deporte Social y C'!$P:$P,'(3) Deporte Social y C'!$R:$S,'(3) Deporte Social y C'!$U:$W</definedName>
    <definedName name="Z_DC041AD4_35AB_4F1B_9F3D_F08C88A9A16C_.wvu.Cols" localSheetId="3" hidden="1">'(4) Recreacion y Aprove T'!#REF!,'(4) Recreacion y Aprove T'!$E:$E,'(4) Recreacion y Aprove T'!$J:$L,'(4) Recreacion y Aprove T'!$P:$P,'(4) Recreacion y Aprove T'!$R:$S,'(4) Recreacion y Aprove T'!$U:$W</definedName>
    <definedName name="Z_DC041AD4_35AB_4F1B_9F3D_F08C88A9A16C_.wvu.Cols" localSheetId="4" hidden="1">'(5) Habitos y Estilo VS'!#REF!,'(5) Habitos y Estilo VS'!$E:$E,'(5) Habitos y Estilo VS'!$J:$L,'(5) Habitos y Estilo VS'!$P:$P,'(5) Habitos y Estilo VS'!$R:$S,'(5) Habitos y Estilo VS'!$U:$W</definedName>
    <definedName name="Z_DC041AD4_35AB_4F1B_9F3D_F08C88A9A16C_.wvu.Cols" localSheetId="6" hidden="1">Resumen!$Q:$AE,Resumen!$AH:$AX</definedName>
    <definedName name="Z_DC041AD4_35AB_4F1B_9F3D_F08C88A9A16C_.wvu.PrintArea" localSheetId="1" hidden="1">'(2) Juegos Intercolegiados'!$A$1:$U$17</definedName>
    <definedName name="Z_DC041AD4_35AB_4F1B_9F3D_F08C88A9A16C_.wvu.PrintArea" localSheetId="2" hidden="1">'(3) Deporte Social y C'!$A$1:$U$10</definedName>
    <definedName name="Z_DC041AD4_35AB_4F1B_9F3D_F08C88A9A16C_.wvu.PrintArea" localSheetId="3" hidden="1">'(4) Recreacion y Aprove T'!$A$1:$U$9</definedName>
    <definedName name="Z_DC041AD4_35AB_4F1B_9F3D_F08C88A9A16C_.wvu.PrintArea" localSheetId="4" hidden="1">'(5) Habitos y Estilo VS'!$A$4:$U$12</definedName>
    <definedName name="Z_DC041AD4_35AB_4F1B_9F3D_F08C88A9A16C_.wvu.PrintArea" localSheetId="5" hidden="1">'Evaluación de Controles'!$B$1:$Y$12</definedName>
    <definedName name="Z_DC041AD4_35AB_4F1B_9F3D_F08C88A9A16C_.wvu.PrintArea" localSheetId="7" hidden="1">Evolución!$K$1:$Q$10</definedName>
    <definedName name="Z_DC041AD4_35AB_4F1B_9F3D_F08C88A9A16C_.wvu.PrintArea" localSheetId="9" hidden="1">Impactos!$A$1:$G$12</definedName>
    <definedName name="Z_DC041AD4_35AB_4F1B_9F3D_F08C88A9A16C_.wvu.PrintArea" localSheetId="6" hidden="1">Resumen!$A$2:$O$29</definedName>
    <definedName name="Z_DC041AD4_35AB_4F1B_9F3D_F08C88A9A16C_.wvu.PrintTitles" localSheetId="1" hidden="1">'(2) Juegos Intercolegiados'!$7:$8</definedName>
    <definedName name="Z_DC041AD4_35AB_4F1B_9F3D_F08C88A9A16C_.wvu.PrintTitles" localSheetId="2" hidden="1">'(3) Deporte Social y C'!$7:$8</definedName>
    <definedName name="Z_DC041AD4_35AB_4F1B_9F3D_F08C88A9A16C_.wvu.PrintTitles" localSheetId="4" hidden="1">'(5) Habitos y Estilo VS'!$9:$10</definedName>
    <definedName name="Z_DC041AD4_35AB_4F1B_9F3D_F08C88A9A16C_.wvu.PrintTitles" localSheetId="5" hidden="1">'Evaluación de Controles'!$1:$3</definedName>
    <definedName name="Z_E51A7B7A_B72C_4D0D_BEC9_3100296DDB1B_.wvu.Cols" localSheetId="0" hidden="1">'(1) Deporte Asociado'!#REF!,'(1) Deporte Asociado'!$E:$E,'(1) Deporte Asociado'!$J:$L,'(1) Deporte Asociado'!$P:$P,'(1) Deporte Asociado'!$R:$S,'(1) Deporte Asociado'!$U:$W</definedName>
    <definedName name="Z_E51A7B7A_B72C_4D0D_BEC9_3100296DDB1B_.wvu.Cols" localSheetId="1" hidden="1">'(2) Juegos Intercolegiados'!#REF!,'(2) Juegos Intercolegiados'!$E:$E,'(2) Juegos Intercolegiados'!$J:$L,'(2) Juegos Intercolegiados'!$P:$P,'(2) Juegos Intercolegiados'!$R:$S,'(2) Juegos Intercolegiados'!$U:$W</definedName>
    <definedName name="Z_E51A7B7A_B72C_4D0D_BEC9_3100296DDB1B_.wvu.Cols" localSheetId="2" hidden="1">'(3) Deporte Social y C'!#REF!,'(3) Deporte Social y C'!$E:$E,'(3) Deporte Social y C'!$J:$L,'(3) Deporte Social y C'!$P:$P,'(3) Deporte Social y C'!$R:$S,'(3) Deporte Social y C'!$U:$W</definedName>
    <definedName name="Z_E51A7B7A_B72C_4D0D_BEC9_3100296DDB1B_.wvu.Cols" localSheetId="3" hidden="1">'(4) Recreacion y Aprove T'!#REF!,'(4) Recreacion y Aprove T'!$E:$E,'(4) Recreacion y Aprove T'!$J:$L,'(4) Recreacion y Aprove T'!$P:$P,'(4) Recreacion y Aprove T'!$R:$S,'(4) Recreacion y Aprove T'!$U:$W</definedName>
    <definedName name="Z_E51A7B7A_B72C_4D0D_BEC9_3100296DDB1B_.wvu.Cols" localSheetId="4" hidden="1">'(5) Habitos y Estilo VS'!#REF!,'(5) Habitos y Estilo VS'!$E:$E,'(5) Habitos y Estilo VS'!$J:$L,'(5) Habitos y Estilo VS'!$P:$P,'(5) Habitos y Estilo VS'!$R:$S,'(5) Habitos y Estilo VS'!$U:$W</definedName>
    <definedName name="Z_E51A7B7A_B72C_4D0D_BEC9_3100296DDB1B_.wvu.Cols" localSheetId="6" hidden="1">Resumen!$Q:$AE,Resumen!$AH:$AX</definedName>
    <definedName name="Z_E51A7B7A_B72C_4D0D_BEC9_3100296DDB1B_.wvu.PrintArea" localSheetId="1" hidden="1">'(2) Juegos Intercolegiados'!$A$1:$U$17</definedName>
    <definedName name="Z_E51A7B7A_B72C_4D0D_BEC9_3100296DDB1B_.wvu.PrintArea" localSheetId="2" hidden="1">'(3) Deporte Social y C'!$A$1:$U$10</definedName>
    <definedName name="Z_E51A7B7A_B72C_4D0D_BEC9_3100296DDB1B_.wvu.PrintArea" localSheetId="3" hidden="1">'(4) Recreacion y Aprove T'!$A$1:$U$9</definedName>
    <definedName name="Z_E51A7B7A_B72C_4D0D_BEC9_3100296DDB1B_.wvu.PrintArea" localSheetId="4" hidden="1">'(5) Habitos y Estilo VS'!$A$4:$U$12</definedName>
    <definedName name="Z_E51A7B7A_B72C_4D0D_BEC9_3100296DDB1B_.wvu.PrintArea" localSheetId="5" hidden="1">'Evaluación de Controles'!$B$1:$Y$12</definedName>
    <definedName name="Z_E51A7B7A_B72C_4D0D_BEC9_3100296DDB1B_.wvu.PrintArea" localSheetId="7" hidden="1">Evolución!$K$1:$Q$10</definedName>
    <definedName name="Z_E51A7B7A_B72C_4D0D_BEC9_3100296DDB1B_.wvu.PrintArea" localSheetId="9" hidden="1">Impactos!$A$1:$G$12</definedName>
    <definedName name="Z_E51A7B7A_B72C_4D0D_BEC9_3100296DDB1B_.wvu.PrintArea" localSheetId="6" hidden="1">Resumen!$A$2:$O$29</definedName>
    <definedName name="Z_E51A7B7A_B72C_4D0D_BEC9_3100296DDB1B_.wvu.PrintTitles" localSheetId="1" hidden="1">'(2) Juegos Intercolegiados'!$7:$8</definedName>
    <definedName name="Z_E51A7B7A_B72C_4D0D_BEC9_3100296DDB1B_.wvu.PrintTitles" localSheetId="2" hidden="1">'(3) Deporte Social y C'!$7:$8</definedName>
    <definedName name="Z_E51A7B7A_B72C_4D0D_BEC9_3100296DDB1B_.wvu.PrintTitles" localSheetId="4" hidden="1">'(5) Habitos y Estilo VS'!$9:$10</definedName>
    <definedName name="Z_E51A7B7A_B72C_4D0D_BEC9_3100296DDB1B_.wvu.PrintTitles" localSheetId="5" hidden="1">'Evaluación de Controles'!$1:$3</definedName>
    <definedName name="Z_F7D68F61_F89A_4541_9A78_C25C58CA23E3_.wvu.Cols" localSheetId="0" hidden="1">'(1) Deporte Asociado'!#REF!,'(1) Deporte Asociado'!$E:$E,'(1) Deporte Asociado'!$J:$L,'(1) Deporte Asociado'!$P:$P,'(1) Deporte Asociado'!$R:$S,'(1) Deporte Asociado'!$U:$W</definedName>
    <definedName name="Z_F7D68F61_F89A_4541_9A78_C25C58CA23E3_.wvu.Cols" localSheetId="6" hidden="1">Resumen!$Q:$AE,Resumen!$AH:$AX</definedName>
    <definedName name="Z_F7D68F61_F89A_4541_9A78_C25C58CA23E3_.wvu.PrintArea" localSheetId="1" hidden="1">'(2) Juegos Intercolegiados'!$A$1:$U$10</definedName>
    <definedName name="Z_F7D68F61_F89A_4541_9A78_C25C58CA23E3_.wvu.PrintArea" localSheetId="2" hidden="1">'(3) Deporte Social y C'!$A$1:$U$10</definedName>
    <definedName name="Z_F7D68F61_F89A_4541_9A78_C25C58CA23E3_.wvu.PrintArea" localSheetId="3" hidden="1">'(4) Recreacion y Aprove T'!$A$1:$U$9</definedName>
    <definedName name="Z_F7D68F61_F89A_4541_9A78_C25C58CA23E3_.wvu.PrintArea" localSheetId="4" hidden="1">'(5) Habitos y Estilo VS'!$A$4:$U$12</definedName>
    <definedName name="Z_F7D68F61_F89A_4541_9A78_C25C58CA23E3_.wvu.PrintArea" localSheetId="5" hidden="1">'Evaluación de Controles'!$B$1:$Y$12</definedName>
    <definedName name="Z_F7D68F61_F89A_4541_9A78_C25C58CA23E3_.wvu.PrintArea" localSheetId="7" hidden="1">Evolución!$K$1:$Q$10</definedName>
    <definedName name="Z_F7D68F61_F89A_4541_9A78_C25C58CA23E3_.wvu.PrintArea" localSheetId="9" hidden="1">Impactos!$A$1:$G$12</definedName>
    <definedName name="Z_F7D68F61_F89A_4541_9A78_C25C58CA23E3_.wvu.PrintArea" localSheetId="6" hidden="1">Resumen!$A$2:$O$29</definedName>
    <definedName name="Z_F7D68F61_F89A_4541_9A78_C25C58CA23E3_.wvu.PrintTitles" localSheetId="1" hidden="1">'(2) Juegos Intercolegiados'!$7:$8</definedName>
    <definedName name="Z_F7D68F61_F89A_4541_9A78_C25C58CA23E3_.wvu.PrintTitles" localSheetId="2" hidden="1">'(3) Deporte Social y C'!$7:$8</definedName>
    <definedName name="Z_F7D68F61_F89A_4541_9A78_C25C58CA23E3_.wvu.PrintTitles" localSheetId="4" hidden="1">'(5) Habitos y Estilo VS'!$9:$10</definedName>
    <definedName name="Z_F7D68F61_F89A_4541_9A78_C25C58CA23E3_.wvu.PrintTitles" localSheetId="5" hidden="1">'Evaluación de Controles'!$1:$3</definedName>
  </definedNames>
  <calcPr calcId="191029"/>
  <customWorkbookViews>
    <customWorkbookView name="mapa_20" guid="{97D65C1E-976A-4956-97FC-0E8188ABCFAA}" maximized="1" xWindow="-8" yWindow="-8" windowWidth="1382" windowHeight="744" tabRatio="961" activeSheetId="31"/>
    <customWorkbookView name="mapa_19" guid="{ADD38025-F4B2-44E2-9D06-07A9BF0F3A51}" maximized="1" xWindow="-8" yWindow="-8" windowWidth="1382" windowHeight="744" tabRatio="961" activeSheetId="28"/>
    <customWorkbookView name="mapa_14" guid="{AF3BF2A1-5C19-43AE-A08B-3E418E8AE543}" maximized="1" xWindow="-8" yWindow="-8" windowWidth="1382" windowHeight="744" tabRatio="961" activeSheetId="13"/>
    <customWorkbookView name="mapa_13" guid="{CC42E740-ADA2-4B3E-AB77-9BBCCE9EC444}" maximized="1" xWindow="-8" yWindow="-8" windowWidth="1382" windowHeight="744" tabRatio="961" activeSheetId="5"/>
    <customWorkbookView name="mapa_12" guid="{DC041AD4-35AB-4F1B-9F3D-F08C88A9A16C}" maximized="1" xWindow="-8" yWindow="-8" windowWidth="1382" windowHeight="744" tabRatio="961" activeSheetId="12"/>
    <customWorkbookView name="mapa_11" guid="{C9A17BF0-2451-44C4-898F-CFB8403323EA}" maximized="1" xWindow="-8" yWindow="-8" windowWidth="1382" windowHeight="744" tabRatio="961" activeSheetId="2"/>
    <customWorkbookView name="mapa_10" guid="{E51A7B7A-B72C-4D0D-BEC9-3100296DDB1B}" maximized="1" xWindow="-8" yWindow="-8" windowWidth="1382" windowHeight="744" tabRatio="961" activeSheetId="16"/>
    <customWorkbookView name="mapa_09" guid="{D674221F-3F50-45D7-B99E-107AE99970DE}" maximized="1" xWindow="-8" yWindow="-8" windowWidth="1382" windowHeight="744" tabRatio="961" activeSheetId="1"/>
    <customWorkbookView name="mapa_08" guid="{C8C25E0F-313C-40E1-BC27-B55128053FAD}" maximized="1" xWindow="-8" yWindow="-8" windowWidth="1382" windowHeight="744" tabRatio="961" activeSheetId="3"/>
    <customWorkbookView name="mapa_07" guid="{31578BE1-199E-4DDD-BD28-180CDA7042A3}" maximized="1" xWindow="-8" yWindow="-8" windowWidth="1382" windowHeight="744" tabRatio="961" activeSheetId="20"/>
    <customWorkbookView name="mapa_06" guid="{915A0EBC-A358-405B-93F7-90752DA34B9F}" maximized="1" xWindow="-8" yWindow="-8" windowWidth="1382" windowHeight="744" tabRatio="961" activeSheetId="11"/>
    <customWorkbookView name="mapa_05" guid="{B74BB35E-E214-422E-BB39-6D168553F4C5}" maximized="1" xWindow="-8" yWindow="-8" windowWidth="1382" windowHeight="744" tabRatio="961" activeSheetId="15"/>
    <customWorkbookView name="mapa_04" guid="{C9A812A3-B23E-4057-8694-158B0DEE8D06}" maximized="1" xWindow="-8" yWindow="-8" windowWidth="1382" windowHeight="744" tabRatio="961" activeSheetId="9"/>
    <customWorkbookView name="mapa_03" guid="{D504B807-AE7E-4042-848D-21D8E9CBBAC1}" maximized="1" xWindow="-8" yWindow="-8" windowWidth="1382" windowHeight="744" tabRatio="961" activeSheetId="17"/>
    <customWorkbookView name="Mapa_01" guid="{4890415D-ABA4-4363-9A7D-9DAD39F08A9F}" maximized="1" xWindow="-8" yWindow="-8" windowWidth="1382" windowHeight="744" tabRatio="961" activeSheetId="19"/>
    <customWorkbookView name="Mapa_02" guid="{F7D68F61-F89A-4541-9A78-C25C58CA23E3}" maximized="1" xWindow="-8" yWindow="-8" windowWidth="1382" windowHeight="744" tabRatio="961" activeSheetId="18"/>
    <customWorkbookView name="mapa_15" guid="{D8BB7E15-0E8F-45FC-AD1A-6D8C295A087C}" maximized="1" xWindow="-8" yWindow="-8" windowWidth="1382" windowHeight="744" tabRatio="961" activeSheetId="14"/>
    <customWorkbookView name="mapa_16" guid="{42BB51DB-DC3E-4DA5-9499-5574EB19780E}" maximized="1" xWindow="-8" yWindow="-8" windowWidth="1382" windowHeight="744" tabRatio="961" activeSheetId="10"/>
    <customWorkbookView name="mapa_17" guid="{B83C9EB8-C964-4489-98C8-19C81BFAE010}" maximized="1" xWindow="-8" yWindow="-8" windowWidth="1382" windowHeight="744" tabRatio="961" activeSheetId="6"/>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10" i="33" l="1"/>
  <c r="L9" i="15" s="1"/>
  <c r="X9" i="33"/>
  <c r="L10" i="9" s="1"/>
  <c r="G5" i="22" l="1"/>
  <c r="G6" i="22"/>
  <c r="D2" i="26" l="1"/>
  <c r="F3" i="26"/>
  <c r="K8" i="19" l="1"/>
  <c r="H9" i="9" l="1"/>
  <c r="K9" i="9"/>
  <c r="H10" i="9"/>
  <c r="K10" i="9"/>
  <c r="K10" i="17" l="1"/>
  <c r="X4" i="33" l="1"/>
  <c r="L7" i="19" s="1"/>
  <c r="X5" i="33"/>
  <c r="L8" i="19" s="1"/>
  <c r="K7" i="19" l="1"/>
  <c r="Z12" i="21" l="1"/>
  <c r="AA12" i="21"/>
  <c r="AB12" i="21"/>
  <c r="Y12" i="21"/>
  <c r="AC8" i="21"/>
  <c r="AC9" i="21"/>
  <c r="AC10" i="21"/>
  <c r="AC7" i="21"/>
  <c r="AC6" i="21"/>
  <c r="T12" i="21"/>
  <c r="U12" i="21"/>
  <c r="V12" i="21"/>
  <c r="S12" i="21"/>
  <c r="W7" i="21"/>
  <c r="W8" i="21"/>
  <c r="W9" i="21"/>
  <c r="W10" i="21"/>
  <c r="W6" i="21"/>
  <c r="AY10" i="21"/>
  <c r="AY9" i="21"/>
  <c r="AY8" i="21"/>
  <c r="AY7" i="21"/>
  <c r="AY6" i="21"/>
  <c r="AY5" i="21"/>
  <c r="X6" i="33"/>
  <c r="L9" i="17" s="1"/>
  <c r="K9" i="17"/>
  <c r="AC12" i="21" l="1"/>
  <c r="W12" i="21"/>
  <c r="N11" i="11"/>
  <c r="N9" i="15"/>
  <c r="N10" i="17" l="1"/>
  <c r="K11" i="11" l="1"/>
  <c r="K9" i="15"/>
  <c r="X7" i="33" l="1"/>
  <c r="L10" i="17" s="1"/>
  <c r="M10" i="17" s="1"/>
  <c r="M9" i="17"/>
  <c r="X8" i="33"/>
  <c r="L9" i="9" s="1"/>
  <c r="X11" i="33"/>
  <c r="L11" i="11" s="1"/>
  <c r="M11" i="11" s="1"/>
  <c r="M9" i="15" l="1"/>
  <c r="N9" i="9"/>
  <c r="M9" i="9"/>
  <c r="N10" i="9"/>
  <c r="M10" i="9"/>
  <c r="M8" i="19"/>
  <c r="N8" i="19"/>
  <c r="M7" i="19"/>
  <c r="N7" i="19"/>
  <c r="N9" i="17"/>
  <c r="O10" i="9" l="1"/>
  <c r="O9" i="9"/>
  <c r="AY11" i="21"/>
  <c r="AZ6" i="21" l="1"/>
  <c r="AZ5" i="21"/>
  <c r="AZ9" i="21"/>
  <c r="AZ8" i="21"/>
  <c r="AZ7" i="21"/>
  <c r="AZ10" i="21"/>
  <c r="E2" i="26" l="1"/>
  <c r="F2" i="26"/>
  <c r="G2" i="26"/>
  <c r="H2" i="26"/>
  <c r="D3" i="26"/>
  <c r="E3" i="26"/>
  <c r="G3" i="26"/>
  <c r="H3" i="26"/>
  <c r="D4" i="26"/>
  <c r="E4" i="26"/>
  <c r="F4" i="26"/>
  <c r="G4" i="26"/>
  <c r="H4" i="26"/>
  <c r="D5" i="26"/>
  <c r="E5" i="26"/>
  <c r="F5" i="26"/>
  <c r="G5" i="26"/>
  <c r="H5" i="26"/>
  <c r="D6" i="26"/>
  <c r="E6" i="26"/>
  <c r="F6" i="26"/>
  <c r="G6" i="26"/>
  <c r="H6" i="26"/>
  <c r="O8" i="19" l="1"/>
  <c r="H8" i="19"/>
  <c r="O7" i="19"/>
  <c r="H7" i="19"/>
  <c r="O10" i="17"/>
  <c r="H10" i="17"/>
  <c r="O9" i="17"/>
  <c r="H9" i="17"/>
  <c r="O9" i="15"/>
  <c r="H9" i="15"/>
  <c r="O11" i="11"/>
  <c r="H11" i="11"/>
  <c r="H11" i="19" l="1"/>
  <c r="C6" i="21" s="1"/>
  <c r="H14" i="15"/>
  <c r="D9" i="21" s="1"/>
  <c r="H13" i="15"/>
  <c r="C9" i="21" s="1"/>
  <c r="H16" i="15"/>
  <c r="F9" i="21" s="1"/>
  <c r="H15" i="15"/>
  <c r="E9" i="21" s="1"/>
  <c r="O16" i="15"/>
  <c r="L9" i="21" s="1"/>
  <c r="O15" i="15"/>
  <c r="K9" i="21" s="1"/>
  <c r="O14" i="15"/>
  <c r="J9" i="21" s="1"/>
  <c r="O13" i="15"/>
  <c r="I9" i="21" s="1"/>
  <c r="O14" i="19"/>
  <c r="L6" i="21" s="1"/>
  <c r="O11" i="19"/>
  <c r="I6" i="21" s="1"/>
  <c r="O13" i="19"/>
  <c r="K6" i="21" s="1"/>
  <c r="O12" i="19"/>
  <c r="J6" i="21" s="1"/>
  <c r="H14" i="19"/>
  <c r="F6" i="21" s="1"/>
  <c r="H13" i="19"/>
  <c r="E6" i="21" s="1"/>
  <c r="H12" i="19"/>
  <c r="D6" i="21" s="1"/>
  <c r="O14" i="9"/>
  <c r="I8" i="21" s="1"/>
  <c r="O18" i="11"/>
  <c r="K10" i="21" s="1"/>
  <c r="O17" i="17"/>
  <c r="L7" i="21" s="1"/>
  <c r="H15" i="9"/>
  <c r="D8" i="21" s="1"/>
  <c r="H18" i="11"/>
  <c r="E10" i="21" s="1"/>
  <c r="H17" i="17"/>
  <c r="F7" i="21" s="1"/>
  <c r="O19" i="11"/>
  <c r="L10" i="21" s="1"/>
  <c r="H19" i="11"/>
  <c r="F10" i="21" s="1"/>
  <c r="O17" i="9"/>
  <c r="L8" i="21" s="1"/>
  <c r="H17" i="9"/>
  <c r="F8" i="21" s="1"/>
  <c r="O16" i="9"/>
  <c r="K8" i="21" s="1"/>
  <c r="H16" i="9"/>
  <c r="E8" i="21" s="1"/>
  <c r="O15" i="9"/>
  <c r="J8" i="21" s="1"/>
  <c r="H16" i="11"/>
  <c r="C10" i="21" s="1"/>
  <c r="H17" i="11"/>
  <c r="D10" i="21" s="1"/>
  <c r="O16" i="11"/>
  <c r="I10" i="21" s="1"/>
  <c r="O17" i="11"/>
  <c r="J10" i="21" s="1"/>
  <c r="H14" i="17"/>
  <c r="C7" i="21" s="1"/>
  <c r="H15" i="17"/>
  <c r="D7" i="21" s="1"/>
  <c r="H16" i="17"/>
  <c r="E7" i="21" s="1"/>
  <c r="O14" i="17"/>
  <c r="I7" i="21" s="1"/>
  <c r="O15" i="17"/>
  <c r="J7" i="21" s="1"/>
  <c r="O16" i="17"/>
  <c r="K7" i="21" s="1"/>
  <c r="H14" i="9"/>
  <c r="C8" i="21" s="1"/>
  <c r="G8" i="21" l="1"/>
  <c r="H8" i="21" s="1"/>
  <c r="G10" i="21"/>
  <c r="H10" i="21" s="1"/>
  <c r="G7" i="21"/>
  <c r="H7" i="21" s="1"/>
  <c r="G9" i="21"/>
  <c r="H9" i="21" s="1"/>
  <c r="M8" i="21"/>
  <c r="N8" i="21" s="1"/>
  <c r="M9" i="21"/>
  <c r="N9" i="21" s="1"/>
  <c r="M10" i="21"/>
  <c r="N10" i="21" s="1"/>
  <c r="M7" i="21"/>
  <c r="N7" i="21" s="1"/>
  <c r="G6" i="21"/>
  <c r="H6" i="21" s="1"/>
  <c r="M6" i="21"/>
  <c r="N6" i="21" s="1"/>
  <c r="O6" i="21" l="1"/>
  <c r="O9" i="21"/>
  <c r="C11" i="21"/>
  <c r="F11" i="21"/>
  <c r="L11" i="21"/>
  <c r="D11" i="21"/>
  <c r="K11" i="21"/>
  <c r="I11" i="21"/>
  <c r="J11" i="21"/>
  <c r="E11" i="21"/>
  <c r="O7" i="21"/>
  <c r="O10" i="21"/>
  <c r="O8" i="21"/>
  <c r="G11" i="21" l="1"/>
  <c r="H11" i="21" s="1"/>
  <c r="M11" i="21"/>
  <c r="N11" i="21" s="1"/>
  <c r="O11" i="21" l="1"/>
</calcChain>
</file>

<file path=xl/sharedStrings.xml><?xml version="1.0" encoding="utf-8"?>
<sst xmlns="http://schemas.openxmlformats.org/spreadsheetml/2006/main" count="886" uniqueCount="371">
  <si>
    <t>Proceso:</t>
  </si>
  <si>
    <t>Objetivo del Proceso:</t>
  </si>
  <si>
    <t>CAUSAS</t>
  </si>
  <si>
    <t>RIESGO</t>
  </si>
  <si>
    <t>CONSECUENCIAS POTENCIALES</t>
  </si>
  <si>
    <t>Probabilidad</t>
  </si>
  <si>
    <t>Impacto</t>
  </si>
  <si>
    <t>ACCIONES</t>
  </si>
  <si>
    <t>INDICADOR</t>
  </si>
  <si>
    <t>OPCIÓN DE MANEJO</t>
  </si>
  <si>
    <t>CONTROLES</t>
  </si>
  <si>
    <t>Legal</t>
  </si>
  <si>
    <t>Moderado</t>
  </si>
  <si>
    <t>Financiero</t>
  </si>
  <si>
    <t xml:space="preserve">             MAPA DE RIESGOS INSTITUCIONAL </t>
  </si>
  <si>
    <t>PERIODICIDAD</t>
  </si>
  <si>
    <t>Mensual</t>
  </si>
  <si>
    <t>Trimestral</t>
  </si>
  <si>
    <t>Anual</t>
  </si>
  <si>
    <t xml:space="preserve"> </t>
  </si>
  <si>
    <t>Semanal</t>
  </si>
  <si>
    <t>Zona de Riesgo</t>
  </si>
  <si>
    <t xml:space="preserve">Año: </t>
  </si>
  <si>
    <t>Cumplimiento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</si>
  <si>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</si>
  <si>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</si>
  <si>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</si>
  <si>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</si>
  <si>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</si>
  <si>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</si>
  <si>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</si>
  <si>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</si>
  <si>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</si>
  <si>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</si>
  <si>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</si>
  <si>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</si>
  <si>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</si>
  <si>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</si>
  <si>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</si>
  <si>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</si>
  <si>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</si>
  <si>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</si>
  <si>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</si>
  <si>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</si>
  <si>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</si>
  <si>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</si>
  <si>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</si>
  <si>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</si>
  <si>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</si>
  <si>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</si>
  <si>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</si>
  <si>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</si>
  <si>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</si>
  <si>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Semestral</t>
  </si>
  <si>
    <t>Talento Humano</t>
  </si>
  <si>
    <t>Control Interno</t>
  </si>
  <si>
    <t>Salud Ocupacional</t>
  </si>
  <si>
    <t>Bimestral</t>
  </si>
  <si>
    <t>Confianza e imagen</t>
  </si>
  <si>
    <t>Reducir el riesgo</t>
  </si>
  <si>
    <t>Evitar el riesgo</t>
  </si>
  <si>
    <t>Transferir el riesgo</t>
  </si>
  <si>
    <t>Planeación</t>
  </si>
  <si>
    <t>Jurídica</t>
  </si>
  <si>
    <t>Contratación</t>
  </si>
  <si>
    <t>PROCESO:</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</si>
  <si>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</si>
  <si>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</si>
  <si>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</si>
  <si>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</si>
  <si>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</si>
  <si>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</si>
  <si>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</si>
  <si>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</si>
  <si>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</si>
  <si>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</si>
  <si>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</si>
  <si>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</si>
  <si>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</si>
  <si>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</si>
  <si>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</si>
  <si>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</si>
  <si>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</si>
  <si>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</si>
  <si>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</si>
  <si>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</si>
  <si>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</si>
  <si>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</si>
  <si>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</si>
  <si>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</si>
  <si>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</si>
  <si>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</si>
  <si>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</si>
  <si>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</si>
  <si>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</si>
  <si>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</si>
  <si>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</si>
  <si>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</si>
  <si>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</si>
  <si>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</si>
  <si>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</si>
  <si>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</si>
  <si>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</si>
  <si>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</si>
  <si>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</si>
  <si>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</si>
  <si>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</si>
  <si>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</si>
  <si>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</si>
  <si>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</si>
  <si>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</si>
  <si>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</si>
  <si>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</si>
  <si>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</si>
  <si>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</si>
  <si>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</si>
  <si>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</si>
  <si>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</si>
  <si>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</si>
  <si>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</si>
  <si>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</si>
  <si>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</si>
  <si>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</si>
  <si>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</si>
  <si>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</si>
  <si>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</si>
  <si>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</si>
  <si>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</si>
  <si>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</si>
  <si>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</si>
  <si>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</si>
  <si>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</si>
  <si>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</si>
  <si>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</si>
  <si>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</si>
  <si>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</si>
  <si>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</si>
  <si>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</si>
  <si>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</si>
  <si>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</si>
  <si>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</si>
  <si>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</si>
  <si>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</si>
  <si>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</si>
  <si>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</si>
  <si>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</si>
  <si>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</si>
  <si>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</si>
  <si>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</si>
  <si>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</si>
  <si>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</si>
  <si>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</si>
  <si>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</si>
  <si>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</si>
  <si>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</si>
  <si>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</si>
  <si>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</si>
  <si>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</si>
  <si>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</si>
  <si>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</si>
  <si>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</si>
  <si>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</si>
  <si>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</si>
  <si>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</si>
  <si>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</si>
  <si>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</si>
  <si>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</si>
  <si>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</si>
  <si>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</si>
  <si>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</si>
  <si>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</si>
  <si>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</si>
  <si>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</si>
  <si>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</si>
  <si>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</si>
  <si>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</si>
  <si>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</si>
  <si>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</si>
  <si>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</si>
  <si>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Avance 
en la reducción del Riesgo</t>
  </si>
  <si>
    <t xml:space="preserve">Elaboró: </t>
  </si>
  <si>
    <t xml:space="preserve">Guardado en: </t>
  </si>
  <si>
    <t>Evaluación del Control</t>
  </si>
  <si>
    <t>Descripción del Control</t>
  </si>
  <si>
    <t>Observaciones</t>
  </si>
  <si>
    <t>Si</t>
  </si>
  <si>
    <t>No</t>
  </si>
  <si>
    <t>Cód</t>
  </si>
  <si>
    <t xml:space="preserve">Riesgo </t>
  </si>
  <si>
    <t>15 pts</t>
  </si>
  <si>
    <t>5 pts</t>
  </si>
  <si>
    <t>10 pts</t>
  </si>
  <si>
    <t>30 pts</t>
  </si>
  <si>
    <t>TOTAL</t>
  </si>
  <si>
    <t xml:space="preserve">Dep </t>
  </si>
  <si>
    <t>Evaluación a los 
          Controles de Riesgos</t>
  </si>
  <si>
    <t xml:space="preserve">Evitar el Riesgo </t>
  </si>
  <si>
    <t>Riesgo Inherente</t>
  </si>
  <si>
    <t>Riesgo Residual</t>
  </si>
  <si>
    <t>REGISTROS</t>
  </si>
  <si>
    <t>X</t>
  </si>
  <si>
    <t>Situación a Junio 30 de 2017</t>
  </si>
  <si>
    <t>A Junio 30 de 2018</t>
  </si>
  <si>
    <t>INSTITUTO DEPARTAMENTAL DE DEPORTE Y RECREACION DEL QUINDIO "INDEPORTES QUINDIO".</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</si>
  <si>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</si>
  <si>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</si>
  <si>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</si>
  <si>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</si>
  <si>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</si>
  <si>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</si>
  <si>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</si>
  <si>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</si>
  <si>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</si>
  <si>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</si>
  <si>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</si>
  <si>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</si>
  <si>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</si>
  <si>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</si>
  <si>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RESPONSABLE </t>
  </si>
  <si>
    <t xml:space="preserve">Eventual </t>
  </si>
  <si>
    <t xml:space="preserve">Reducir el Riesgo </t>
  </si>
  <si>
    <t>Objetivos del Proceso:</t>
  </si>
  <si>
    <t xml:space="preserve">Elaboro y Proyecto </t>
  </si>
  <si>
    <t>Recibio</t>
  </si>
  <si>
    <t xml:space="preserve">Elaboro y proyecto </t>
  </si>
  <si>
    <t>Recibio y aprobo</t>
  </si>
  <si>
    <t>Se realiza la evaluacion de los controles al inicio de la suscripcion.</t>
  </si>
  <si>
    <t xml:space="preserve">Nelson Mauricio Carvajal Carrillo - Jefe Oficina de Control Interno </t>
  </si>
  <si>
    <t>Aprobo:</t>
  </si>
  <si>
    <t>RESPONSABLE</t>
  </si>
  <si>
    <t xml:space="preserve">Permanente </t>
  </si>
  <si>
    <t xml:space="preserve">DEPORTE ASOCIADO </t>
  </si>
  <si>
    <t>JUEGOS INTERCOLEGIADOS (SUPERATE)</t>
  </si>
  <si>
    <t xml:space="preserve">JUEGOS INTERCOLEGIADOS </t>
  </si>
  <si>
    <t xml:space="preserve">DEPORTE SOCIAL Y COMUNITARIO </t>
  </si>
  <si>
    <t xml:space="preserve">RECREACION Y APROVECHAMIENTO DEL TIEMPO </t>
  </si>
  <si>
    <t xml:space="preserve">HABITOS Y ESTILOS DE VIDA SALUDABLE </t>
  </si>
  <si>
    <t xml:space="preserve">Asesorías y acompañamientos técnica, jurídica y financiera a las ligas deportivas.                      </t>
  </si>
  <si>
    <t>Exigir a los deportistas la inscripción a la liga y el paz y salvo si son de otras ciudades.                Caracterización del proceso. Cumplimento de lleno de requisitos legales.</t>
  </si>
  <si>
    <t>Recibió</t>
  </si>
  <si>
    <t>Ligas del Dpto Existentes sin apoyo porque no estan constituidas legalmente.</t>
  </si>
  <si>
    <t xml:space="preserve">Mensual </t>
  </si>
  <si>
    <t>Poblacion beneficiada que no paticipa en los juegos de deporte social y comunitario.</t>
  </si>
  <si>
    <t xml:space="preserve">DEPORTE FORMATIVO, DEPORTE SOCIAL COMUNITARIO Y JUEGOS TRADICIONALES </t>
  </si>
  <si>
    <t>Recurso tranferidos a los municipios sin control en el desarrollo de proyectos deportivos.</t>
  </si>
  <si>
    <t>AVANCE EN %</t>
  </si>
  <si>
    <t xml:space="preserve">Deportistas con apoyos sin estar legalmente vinculados al club o una liga </t>
  </si>
  <si>
    <t>Apoyar los procesos deportivos, técnicos y administrativos de las ligas del Quindío y en competencias federadas, para mejorar el posicionamiento deportivo del departamento a nivel nacional; propendiendo por la promoción y masificación deportiva a través de ligas, clubes e instituciones educativas, y demás.</t>
  </si>
  <si>
    <t>Instituciones educativas beneficiadas que no se inscriben en las diferentes disciplinas deportivas</t>
  </si>
  <si>
    <t xml:space="preserve">Escenarios deportivos disponibles sin autorizacion de prestamo </t>
  </si>
  <si>
    <t xml:space="preserve">Hacer convocatorias y socializaciones en los diferntes colegios.                         - Hacer seguiemitno constante en el proceso de inscripcion.                                       </t>
  </si>
  <si>
    <t xml:space="preserve">Solicitud por escrito de escenarios con antelacion.                       Trabajo articulado con directores de institutos de deporte municipales .                              </t>
  </si>
  <si>
    <t>Desarrollar unos Juegos Intercolegiados para todos los municipios del Departamento del Quindío, con el ánimo de concientizar a rectores, profesores y estudiantes de la práctica deportiva extraescolar incrementando y fortaleciendo la reserva deportiva del Departamento.</t>
  </si>
  <si>
    <t>* Actvidiades que no tiene mayor impacto en la comunidad.                            * Incumplimiento de meta.</t>
  </si>
  <si>
    <t>* Reuniones de sensbilidacion y organización con la comunidad.                                             * Seguimiento a las actividades realizadas.</t>
  </si>
  <si>
    <t xml:space="preserve">* Articular con los muncipios.                                             * Realizar asesorias a los municipios.                                            * Planiificacion de los recursos disponibles                   </t>
  </si>
  <si>
    <t>Asesorar los municipios del departamento del Quindío mediante solicitudes de carácter técnico, administrativo y financiero para las escuelas deportivas, según los requerimientos, fortaleciendo los procesos del deporte formativo y la reserva deportiva orientadas a los altos logros El Departamento del Quindío ha adelantado programas de deporte social comunitario como los Juegos deportivos de integración afrocolombiano y Palanqueros y Raizales realizados y los II juegos recreativos comunales departamentales, y constantemente apoya eventos en temas de inclusión al deporte social comunitario y la recreación en diferentes grupos poblacionales.</t>
  </si>
  <si>
    <t>Baja participacion de la poblacion a beneficiar de los programas recreativos que convoca la entidad.</t>
  </si>
  <si>
    <t>* Reuniones informativas de socializacion y sensibilizacion de los programas del insituto dirigida a lideres y principales actores en los diferentes municipios.                                         * Seguimiento y control a las actividades realizadas.</t>
  </si>
  <si>
    <t>Apoyar de forma articulada el desarrollo de programas, buscando fomentar el liderazgo social entre los jóvenes del departamento del Quindio con el fin de promover espacios lúdicos y recreativos para el aprovechamiento del tiempo libre y afianzamiento de valores, que ofrece a los niños y jóvenes un contacto directo con el medio natural a partir del conocimiento del mismo y sus posibilidades, propiciando el desarrollo de habilidades técnicas necesarias para afrontar experiencias del diario vivir.</t>
  </si>
  <si>
    <t xml:space="preserve">Bajo impacto hacia la comunidad a beneficiar en las actividades del programa de habitos y estilos de vida saludable </t>
  </si>
  <si>
    <t>* Reuniones informativas de socializacion y sensibilizacion del programa del instituto dirigida a lideres  y principales actores en los diferentes municipios.                           * Revision de informes entregados por los monitores                              * Seguimiento y control a las actividades realizadas                                  * Realizar periodicamente pruebas fisicas a los monitores.</t>
  </si>
  <si>
    <t>Deporte Asociado</t>
  </si>
  <si>
    <t xml:space="preserve">Juegos intercolegiados </t>
  </si>
  <si>
    <t xml:space="preserve">Deporte social y comunitario </t>
  </si>
  <si>
    <t xml:space="preserve">Habitos y estilos de vida saludable </t>
  </si>
  <si>
    <t xml:space="preserve">Recreacion y aprovechamiento </t>
  </si>
  <si>
    <t>ZONA DE RIESGO R</t>
  </si>
  <si>
    <t>Comité Institucional de Coordinacion de Control Interno</t>
  </si>
  <si>
    <t xml:space="preserve">OLGA LUCIA FERNANDEZ CARDENAS </t>
  </si>
  <si>
    <t xml:space="preserve">GERENTE GENERAL </t>
  </si>
  <si>
    <t>D:\CONTROL INTERNO\DOCUMENTOS 2019\4. MAPA DE RIESGOS\Mapa Riesgos 2019</t>
  </si>
  <si>
    <t xml:space="preserve">Calificación Mapa de Riesgos Misonales </t>
  </si>
  <si>
    <t xml:space="preserve">EVOLUCIÓN DEL MAPA DE RIESGOS PROCESOS MISIONALES </t>
  </si>
  <si>
    <t>Exigir a los deportistas la inscripción a la liga y el paz y salvo si son de otras ciudades.   
Caracterización del proceso. Cumplimento de lleno de requisitos legales.</t>
  </si>
  <si>
    <t>___________________</t>
  </si>
  <si>
    <t>________________________</t>
  </si>
  <si>
    <t xml:space="preserve">Falta de interés de las ligas y organización
Desconocimiento de la normatividad vigente.                            </t>
  </si>
  <si>
    <t xml:space="preserve">*No realizacion del evento.
*El no cumplimiento de metas.        </t>
  </si>
  <si>
    <t>___________________________</t>
  </si>
  <si>
    <t xml:space="preserve">*Hacer convocatorias y socializaciones en los diferntes colegios.
*Hacer seguiemitno constante en el proceso de inscripcion.                                       </t>
  </si>
  <si>
    <t xml:space="preserve">*Lider Area Tecnica *Tecnica juegos intercolegiados </t>
  </si>
  <si>
    <t>________________</t>
  </si>
  <si>
    <t>_____________</t>
  </si>
  <si>
    <t>*Desinteres de la poblacion para la participacion en actividades recreativas.   
                         *Incumplimiento de meta.</t>
  </si>
  <si>
    <t>*Reuniones informativas de socializacion y sensibilizacion de los programas del insituto dirigida a lideres y principales actores en los diferentes municipios.       
*Seguimiento y control a las actividades realizadas.</t>
  </si>
  <si>
    <t>D:\CONTROL INTERNO\DOCUMENTOS 2020\4. MAPA DE RIESGOS\Mapa Riesgos 2020</t>
  </si>
  <si>
    <t>A Marzo de 2020</t>
  </si>
  <si>
    <t>FERNANDO AUGUSTO PANESO ZULUAGA</t>
  </si>
  <si>
    <t>* No participación de los deportistas en eventos federados.  
* La no representación del Departamento en las justas deportivas de carácter nacional e internacional.</t>
  </si>
  <si>
    <t>Deportistas con apoyos sin estar legalmente vinculados a una liga o club</t>
  </si>
  <si>
    <t>* Perdida del proceso deportivo y los recursos invertidos en el deportistas. 
* Poca participacion del Departamento en  en las competencias nacionales e internacionales</t>
  </si>
  <si>
    <t xml:space="preserve">Instituciones educativas beneficiadas que no se inscriben en las diferentes               disciplinas deportivas.  
*Poca participación de los deportistas de las diferentes instituciones  a los juegos intercolegiados                  </t>
  </si>
  <si>
    <t>*No participacion del departamento en las fases regionales y nacionales.
*No  cumplimientyo de metas del instituto.</t>
  </si>
  <si>
    <t xml:space="preserve">*Los escenarios  deportivos no se encuentran en optimas condiciones para la realización de las diferentes prácticas  deportivas </t>
  </si>
  <si>
    <t>*Dificultad para la realización  de las diferentes fases del programa juegos Intercolegiados.</t>
  </si>
  <si>
    <t>Registro de los deportistas inscritos en la plata forma del Ministerio del deporte.</t>
  </si>
  <si>
    <t># de deportistas inscritos / # de deportistas proyectados.</t>
  </si>
  <si>
    <t>Programaciones  de las diferentes disciplinas deportivas realizadas.</t>
  </si>
  <si>
    <t># de disciplinas deportivas inscritas / # de disciplinas deportivas proyectadas.</t>
  </si>
  <si>
    <r>
      <t xml:space="preserve">
</t>
    </r>
    <r>
      <rPr>
        <sz val="11"/>
        <rFont val="Calibri"/>
        <family val="2"/>
        <scheme val="minor"/>
      </rPr>
      <t>socializacion sobre los beneficios  de la participación de los deportistas a el programa.</t>
    </r>
  </si>
  <si>
    <t>Garantizar la participación  de  los deportistas  en las diferentes fases.</t>
  </si>
  <si>
    <t>Concertacion con la comunidad sobre los  sitios a desarrollar las actividades.
Programar con los Municipios sobre el prestamo de los espacios para grarantizar el desarrollo de las actividades en los diferentes Municipios del Departamento</t>
  </si>
  <si>
    <t>#Municipios intervenidos/ # Municipios programados</t>
  </si>
  <si>
    <t>Poca participacion de los grupos poblacionales que, por diferentes variables, poseen mayores niveles de vulnerabilidad en comparación a otros, y que se encuentran soportados y priorizados en la legislación colombiana.</t>
  </si>
  <si>
    <t>*Pocos espacios para la participacion de las actividades programadas.
*Dificultad de la poblacion para el traslado de las actividades programadas</t>
  </si>
  <si>
    <t>Poco control en la revisión de los documentos legales de los deportistas</t>
  </si>
  <si>
    <t xml:space="preserve">*Caracterizar el proceso.           * Afiliciacion al club y a la liga  </t>
  </si>
  <si>
    <t>Jefe área técnica y Tecnico deporte asociado</t>
  </si>
  <si>
    <t>*Desconocimiento de los programas ofertados a los Municipios por Indeportes Quindio.
*Poca difusion de los programas ofertados a la comunidad</t>
  </si>
  <si>
    <t>Coordinadora Area Tecnica</t>
  </si>
  <si>
    <t>*Baja convocatoria por parte de los monitores. 
*Escasa articulacion con los entes municipales.
*Incumplimiento por parte de los promotores deportivos.     
*Las actividades a desarrollar no son de su interes.
*Poca idoneidad de los monitores para el desarrollo de programas, campamentos juveniles y nuevo comienzo.</t>
  </si>
  <si>
    <t xml:space="preserve">
*Actas de reunion y listados de asistencia 
*Cronograma de actividades.
*Registro fotografico
</t>
  </si>
  <si>
    <t xml:space="preserve">*Personal seleccionado poco calificado para el desarrollo de las actividades programadas
*Los lineamientos del programa desde el ministerio del deporte  originan baja cobertura </t>
  </si>
  <si>
    <t xml:space="preserve">Bajo impacto  esperado hacia la comunidad a beneficiar en las actividades del programa de habitos y estilos de vida saludable </t>
  </si>
  <si>
    <t xml:space="preserve">*No se puede desarrollar el programa bajo los lineamientos establecidos segun las restricciones dadas por el gobierno nacional sobre la emergencia sanitaria COVID -19.                           
*No cumplimiento de metas planteadas en el cronograma de actividades del equipo HEVS                                              </t>
  </si>
  <si>
    <t>*Reuniones informativas de socializacion y sensibilizacion del programa del instituto dirigida a lideres  y principales actores en los diferentes municipios.                           
*Revision de informes entregados por los monitores  HEVS                          
*Seguimiento y control a las actividades realizadas                                  
*Realizar periodicamente pruebas fisicas a los monitores.</t>
  </si>
  <si>
    <t>*Realizar actividades  de habitos y estilo de vida saludables a las comunidades del Departamento del Quindio
*Programar el Desarrollo de las actividades en el tiempo de libre que tiene la comunidad                                    
*Articulacion con diferentes entidades publicas y/o privadas con el fin de promover los habitos y estilos de vida saludable .</t>
  </si>
  <si>
    <t>*Registro de conformacion de los grupos regulares en los Municipios                          
*Registro fotograficos de las actividades realizadas en los Municipios
*Registro de asistencia sobre el fomento a los habitos y estilos de vida saludable en las entidades publico/privadas</t>
  </si>
  <si>
    <t>Fecha de Seguimiento:  
08 / 03 / 2021</t>
  </si>
  <si>
    <t>*Capacitaciones en la normatividad. (Gestion colderpotes) . 
 *Asesorias personalizadas en cada una de los organismos y/o disciplinas deportivas (que asi lo requieran). 
*Acompañamiento en las diferentes asambleas en el desarrollo de cada uno de sus procesos (si lo requieren)</t>
  </si>
  <si>
    <t xml:space="preserve">*Actas asistencias tecnicas y/o actas de reuinion  realizadas con los organismos deportivos
</t>
  </si>
  <si>
    <t>Estado a 01 de Enero a 31 de Marzo de 2022</t>
  </si>
  <si>
    <t>Estado abril a junio 30 de 2022</t>
  </si>
  <si>
    <t>Estado julio a septiembre de 2022</t>
  </si>
  <si>
    <t>Estado octubre a diciembre de 2022</t>
  </si>
  <si>
    <t xml:space="preserve">Actas de revision del estado de afiliacion de los deportistas a clubes legalmente constituidos
Actas comision tecnica
Conceptos tecnicos de los deportistas </t>
  </si>
  <si>
    <t xml:space="preserve">*Solicitud por escrito de escenarios con antelacion.   
*Trabajo articulado con directores de institutos o secretarias de deporte municipales .                              </t>
  </si>
  <si>
    <t xml:space="preserve">* Horario no se ajusta a las disponibildiades de tiempo de la poblacion. 
*las actividades a desarrollar no son de su interes.
*Incumplimiento por parte de los promotores deportivos.      
*Las distancias de las locaciones </t>
  </si>
  <si>
    <t>Poblacion beneficiada que no paticipa en los juegos y/o eventos  de deporte social y comunitario.</t>
  </si>
  <si>
    <t>*Reuniones de sensbilizacion y organización con la comunidad.  
*Seguimiento a las actividades realizadas.</t>
  </si>
  <si>
    <t xml:space="preserve">Desarrollos de las actividades en el tiempo libre de la comunidad. 
Reuniones periodicas de concertacion de los deportes a desarrollar </t>
  </si>
  <si>
    <t xml:space="preserve">Lider area tecnica - lider Deporte social y comunitario / recreacion </t>
  </si>
  <si>
    <t xml:space="preserve">#de eventos desarrollados / # de eventos proyectados </t>
  </si>
  <si>
    <t>*Listados de assitencias.
*Actas de reuniones 
*Oficios.
*Cronograma de activdades 
*eventos desarrollados</t>
  </si>
  <si>
    <t xml:space="preserve"># de organismos deportivos y/o ligas Atendidas / # total de organismos deportivos y/o ligas del departamento de Quindio, </t>
  </si>
  <si>
    <t># de deportistas de alto rendimiento y de  rendimiento apoyados vinculados a organismos deportivos  / # total de deportistas de alto rendimiento y de  rendimiento por apoyar vinculados a organismos deportivos</t>
  </si>
  <si>
    <t xml:space="preserve">*Articular con los muncipios.  
*Realizar asesorias a los municipios.  
*Planificacion de los recursos disponibles                   </t>
  </si>
  <si>
    <t>Lider area tecnica - lider Deporte social y comunitario / recreacion y Coordinadora area Tecnica</t>
  </si>
  <si>
    <t>*Actas de reunion
*Registros fotograficos
*Control de asistencia</t>
  </si>
  <si>
    <t xml:space="preserve">*Reuniones de concertacion de las actividades a desarrollar con la comunidad objetivo 
*Desarrollo de plan de trabajo y plan clase de las actividades a desarrollar durante la vigencia 2022
                                        </t>
  </si>
  <si>
    <t>#de poblacion impactada en el Departamento / # de poblacion  proyectada atender en el Departamento</t>
  </si>
  <si>
    <t>Profesional Universitario Area Tecnica y/o coordinador del area tecnica</t>
  </si>
  <si>
    <t>#Municipios impactados con habitos y estilo de vida saludables / # de municipios programados con habitos y estilo de vida saludables a impactar</t>
  </si>
  <si>
    <t>RECREACION Y APROVECHAMIENTO DEL TIEMPO LIBRE</t>
  </si>
  <si>
    <t>*Falta de interes debido  a la emergencia sanitaria a causa del Covid - 19 , a nivel mundial, por parte de los responsables de las Instituciones Educativas  y estudiantes.    
*Realización de los eventos  con todos los protocolos de bioseguridad</t>
  </si>
  <si>
    <t>Durante el primer trimestre de la vigencia 2022, se ha realizado programa de evento de deporte social comunitario en el Municipio de Calarcá donde se benefician 70 personas de la comunidad Indigena del Grupo EMVERA CHAMI KARIBIJUA.</t>
  </si>
  <si>
    <t>Durante el primer trimestre de la vigencia 2022 se realizó la caracterización de la población e impactar con el programa deporte social comunitario en el Municipio de Calarcá. Este proyecto en este trimestre lo está realizando directamente INDEPORTES QUINDÍO ya que en el segundo semestre del año 2022 se espera realizar el convenio con el Ministerio del Deporte por el manejo de Ley de Garantias.</t>
  </si>
  <si>
    <t>En el corte del 01 de Enero a Marzo 31 de 2022 se han desarrollado 07 actividades de recreación en el Departamento del Quindío donde se han beneficiado un total de 1826 personas de rango de 0 a 60 años de edad.</t>
  </si>
  <si>
    <t>Durante el primer trimestre de la vigencia 2022 se han desarrollado actividades de hábitos y estilos de vida saludable en los siguientes municipios del Departamento del Quindío: Montenegro, Quimbaya, La tebaida, Pijao y Calarcá donde se han beneficiado un total de 572 personas.
05 municipios impactados / 12 municipios proyectados</t>
  </si>
  <si>
    <t>Durante el primer trimestre de la vigencia 2022, el Instituto Departamental de Deporte y Recreación del Quindío ha realizado apoyo a 21 ligas del Departamento con asistencia técnica, metodológica, juridica, así como la entrega de dotación e implementación deportiva.
21 ligas atendidas / 21 total de ligas</t>
  </si>
  <si>
    <t>Durante el segundo trimestre de la vigencia 2022, el Instituto Departamental de Deporte y Recreación del Quindío continuo apoyando a 21 ligas del Departamento con asistencia técnica, acompañamiento biomedico, de metodológica, juridica, así como la entrega de dotación e implementación deportiva.
21 ligas atendidas / 21 total de ligas</t>
  </si>
  <si>
    <t xml:space="preserve">Durante el primer trimestre de la vigencia 2022, el Instituto Departamental de Deporte y Recreación del Quindío busca hacer un Quindío ganador en los Juegos Nacionales y Paranacionales 2023 (que se realizará el 11 de noviembre de 2023) con mejores atletas de cara a un proceso que le permita a los deportistas estar en el podio, es por ello, que se ha fortalecido en asistencia técnica, metodológica, biomédica y económica a 40 deportistas que se encuentran en niveles de reserva. rendimiento y alto rendimiento con  proyección a altos logros de todo el Departamento del Quindío.
</t>
  </si>
  <si>
    <t>Se continua el apoyo estrategico del instituto departamental del deporte y la recreación del Quindío con mas de 50 atletas salvavidas que se encuentran en proyección de altos logros para el departamento del Quindío. Por tanto; se sigue orientando el apoyo biomedico, asistencia, tecnica, de preparación fisica, apoyo con salidas a competencias nacionales e internacionales y acompañameinto a los organismos deportivos privados pertenecientes al sistema departamental del deporte en el area administrativo, financiero y juridico. en esta ultima ya que muchas ligas deportivas necesitan efectuar gestiones de actulización o vencimientos de requerimiento ante las entidades gubernamentales departamentales y nacionales.</t>
  </si>
  <si>
    <t>Durante el segundo trimestre de la vigencia 2022, se ha realizado programa de evento de deporte social comunitario en el Municipio de Calarcá donde se beneficiaron 100 personas de la comunidad Indigena del Grupo EMVERA CHAMI KARIBIJUA población diferencial del municipio de calarca en el departamento del Quindío.</t>
  </si>
  <si>
    <t>Durante el segundo trimestre de la vigencia 2022 se realizó la caracterización de la población e impactar con el programa deporte social comunitario en el Municipio de Calarcá. Este proyecto en este trimestre lo está realizando directamente INDEPORTES QUINDÍO ya que en el segundo semestre del año 2022 se espera realizar el convenio con el Ministerio del Deporte por el manejo de Ley de Garantias.</t>
  </si>
  <si>
    <t>En el corte del 01 de abril al  30 de junio de 2022 se han desarrollado 07 grandes proyectos y actividades de recreación en el Departamento del Quindío donde se han beneficiado un total de 4,000 personas de rango de 0 a 60 años de edad.</t>
  </si>
  <si>
    <t xml:space="preserve">
Para esta vigencia Indeportes Quindío  realizó la contratación de una persona para el programa Juegos Intercolegiados para dar continuidad a la versión  2021 , ya que el Ministerio del Deporte dejó para este año  la realización de la fase Final Nacional, igualmente  iniciar con las direcrices 2022.</t>
  </si>
  <si>
    <t xml:space="preserve">
Se está a la espera de las directricesdel Ministerio del deporte  para dar inicio a las diferentes  fases 2022</t>
  </si>
  <si>
    <t>Se envian oficios a las diferentes instituciones para el prestamo de escenarios deportivos  y así  dar inicio a las diferentesa  fases  Municipal y Departamental, en las disciplinas deportivas individuales y de conjunto.</t>
  </si>
  <si>
    <t>Se realizó la fase Final Nacional de los Juegos  Intercolegiados versión 2021 , donde el Departamento del Quindío participó con los deportistas ganadores de la fase departamental y se ganaron el cupo para representar al departamento del Quindío en la fase final nacional en deportes individuales, categorías, prejuvenil y juvenil, ramas femenina y masculina , en los deportes de , atletismo, para atletismo, tenis de mesa, judo, ajedrez, levantamiento de pesas, tenis de campo, patinaje, natación, ciclismo ruta y ciclismo bmx. Esta final se realizó en el eje cafetero (Caldas, Risaralda y Quindío) donde el Departamento del Quindío tuvo buena representación y obtuvo  21 medallas , distribuidas así: 2 de oro en patinaje, 1 oro en atletismo, 1 oro en para atletismo,  1 oro en ajedrez, 1 oro en levantamiento de pesas, 3 platas en patinaje, 2 platas en atletismo,  1  en levantamiento de pesas, 2 bronce en atletismo, 1 bronce en para atletismo, 2 bronces en judo, 2 bronces en natación, 1 bronce en tenis de mesa 7 de plata y 10 de bronce, obteniendo el puesto 14 , ya que hubo participación de 29 Departamentos a nivel nacional. Igualmente se realizó el proceso de socialización del programa a los coordinadores de Instituto Municipal de cada uno de los municipios e inscripción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t>
  </si>
  <si>
    <t>Durante el segundo trimestre de la vigencia 2022 se han desarrollado actividades de hábitos y estilos de vida saludable en los siguientes municipios del Departamento del Quindío: Montenegro,Buenavista, Quimbaya, La tebaida, Pijao y Calarcá donde se han beneficiado un total de  personas.
05 municipios impactados / 12 municipios proyectados</t>
  </si>
  <si>
    <t>Durante el tercer trimestre de la vigencia 2022, el Instituto Departamental de Deporte y Recreación del Quindío continuo apoyando a 21 ligas del Departamento con asistencia técnica, acompañamiento biomedico, de metodológica, juridica, así como la entrega de dotación e implementación deportiva.
21 ligas atendidas / 21 total de ligas</t>
  </si>
  <si>
    <t>Se continua y se incrementa el apoyo estrategico del instituto departamental del deporte y la recreación del Quindío con un total de 77 atletas salvavidas que se encuentran en proyección de altos logros para el departamento del Quindío. Por tanto; se sigue orientando el apoyo biomedico, asistencia, tecnica, de preparación fisica, apoyo con salidas a competencias nacionales e internacionales y acompañameinto a los organismos deportivos privados pertenecientes al sistema departamental del deporte en el area administrativo, financiero y juridico. en esta ultima ya que muchas ligas deportivas necesitan efectuar gestiones de actulización o vencimientos de requerimiento ante las entidades gubernamentales departamentales y nacionales.</t>
  </si>
  <si>
    <t>En el corte del 01 de agosto al  30 de septiembre de 2022 se han desarrollado 07 grandes proyectos y actividades de recreación en el Departamento del Quindío donde se han beneficiado un total de 5000 personas de rango de 0 a 60 años de edad.</t>
  </si>
  <si>
    <t>se avanzó en un 90% de la meta, por parte del ministerio del deporte se realizó la contratación de 4 promotores y un articulador   para el apoyo  del programa juegos Intercolegiados  2022 ,los cuales iniciaron con el seguimiento y apoyo de la fase municipal,los festivales escolares en las diferetes Instituciones Educativas del Departamento , a su vez en el mes de agosto se realizó la fase departamental en deportes de conjunto como futbol, baloncesto, voleibol, futbol sala y futbol de salón y en deportes individuales se realizó fase departamental en el mes de septiembre con atletismo, para atletismo, ajedrez, gimnasia artística, lucha, judo, taekwondo, karate do, ciclismo de ruta, patinaje, natación, tenis de mesa, bádminton. Los 148 campeones de la fase departamental en deportes de conjunto viajaran a la fase regional en la cual se enfrentaran contra Antioquia, Risaralda y Caldas, las instituciones educativas y colegios que fueron campeones en FUTBOL prejuvenil masculino: Institución Educativa Rufino José Cuervo Centro , FUTBOL juvenil masculino: Institución Educativa Rufino José Cuervo Centro, en VOLEIBOL Categoría Juvenil Femenina: Colegio Franciscano San Luis Rey (Armenia),Categoría Juvenil Masculina: Institución Educativa Ciudadela Del Sur (Armenia),Categoría Prejuvenil Femenina: Institución Educativa San José (Circasia), En FUTBOL DE SALÓN Categoría Juvenil Femenino:  Institución Educativa Robledo, Categoría Juvenil Masculino: Institución Educativa Rafael Uribe Uribe, En BALONCESTO  Categoría Juvenil Femenino, Categoría Prejuvenil Masculino Y Categoría Juvenil Masculino Colegio Gimnasio contemporáneo y en FÚTBOL SALA categoría prejuvenil rama masculina Institución Educativa San José de Armenia y rama femenina: Institución Educativa Rufino Centro.</t>
  </si>
  <si>
    <t>En el mes de agosto se realizó la fase departamental en deportes de conjunto como futbol, baloncesto, voleibol, futbol sala y futbol de salón y en deportes individuales se realizó fase departamental en el mes de septiembre con atletismo, para atletismo, ajedrez, gimnasia artística, lucha, judo, taekwondo, karate do, ciclismo de ruta, patinaje, natación, tenis de mesa, bádminton. Los 148 campeones de la fase departamental en deportes de conjunto viajaran a la fase regional en la cual se enfrentaran contra Antioquia, Risaralda y Caldas, las instituciones educativas y colegios que fueron campeones en FUTBOL prejuvenil masculino: Institución Educativa Rufino José Cuervo Centro , FUTBOL juvenil masculino: Institución Educativa Rufino José Cuervo Centro, en VOLEIBOL Categoría Juvenil Femenina: Colegio Franciscano San Luis Rey (Armenia),Categoría Juvenil Masculina: Institución Educativa Ciudadela Del Sur (Armenia),Categoría Prejuvenil Femenina: Institución Educativa San José (Circasia), En FUTBOL DE SALÓN Categoría Juvenil Femenino:  Institución Educativa Robledo, Categoría Juvenil Masculino: Institución Educativa Rafael Uribe Uribe, En BALONCESTO  Categoría Juvenil Femenino, Categoría Prejuvenil Masculino Y Categoría Juvenil Masculino Colegio Gimnasio contemporáneo y en FÚTBOL SALA categoría prejuvenil rama masculina Institución Educativa San José de Armenia y rama femenina: Institución Educativa Rufino Centro.</t>
  </si>
  <si>
    <t>se continua con el apoyo en el tercer trimestre de la vigencia 2022, se ha realizado programa de evento de deporte social comunitario en el Municipio de Calarcá donde se beneficiaron 100 personas de la comunidad Indigena del Grupo EMVERA CHAMI KARIBIJUA población diferencial del municipio de calarca en el departamento del Quindío.</t>
  </si>
  <si>
    <t>Durante el tercer trimestre de la vigencia 2022 se han desarrollado actividades de hábitos y estilos de vida saludable en los siguientes municipios del Departamento del Quindío: Pijao, Cordoba, Genova, Buenavista, La Tebaida, Montenegro, Quimbaya, Circasia, Calarca donde se han beneficiado un total de  personas.
09 municipios impactados / 12 municipios proyectados</t>
  </si>
  <si>
    <t>Durante el tercer trimestre de la vigencia 2022 INDEPORTES QUINDÍO no ejecutó el programa deporte social comunitario ya que el Ministerio del Deporte lo desarrolló directamente con un operador logístico contratados dentro de la dependencia.</t>
  </si>
  <si>
    <t>Prevenir enfermedades de riesgo cardiovascular y mejorar la calidad de vida donde se promueve el conocimiento y la práctica de ejercicio físico saludable.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</si>
</sst>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73"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16"/>
      <color theme="2" tint="-0.89999084444715716"/>
      <name val="Candara"/>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sz val="11"/>
      <name val="Calibri"/>
      <family val="2"/>
      <scheme val="minor"/>
    </font>
    <font>
      <b/>
      <sz val="16"/>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sz val="9"/>
      <name val="Calibri"/>
      <family val="2"/>
      <scheme val="minor"/>
    </font>
    <font>
      <sz val="8"/>
      <name val="Calibri"/>
      <family val="2"/>
      <scheme val="minor"/>
    </font>
    <font>
      <b/>
      <sz val="8"/>
      <name val="Calibri"/>
      <family val="2"/>
      <scheme val="minor"/>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i/>
      <sz val="14"/>
      <color theme="1"/>
      <name val="Calibri"/>
      <family val="2"/>
      <scheme val="minor"/>
    </font>
    <font>
      <b/>
      <sz val="14"/>
      <name val="Arial"/>
      <family val="2"/>
    </font>
    <font>
      <sz val="22"/>
      <color rgb="FFFF0000"/>
      <name val="Calibri"/>
      <family val="2"/>
      <scheme val="minor"/>
    </font>
    <font>
      <b/>
      <sz val="22"/>
      <color theme="1"/>
      <name val="Calibri"/>
      <family val="2"/>
      <scheme val="minor"/>
    </font>
    <font>
      <b/>
      <sz val="22"/>
      <color rgb="FFFFFFFF"/>
      <name val="Calibri"/>
      <family val="2"/>
    </font>
    <font>
      <b/>
      <i/>
      <sz val="18"/>
      <color rgb="FF000000"/>
      <name val="Calibri"/>
      <family val="2"/>
    </font>
    <font>
      <b/>
      <sz val="20"/>
      <color rgb="FF000000"/>
      <name val="Calibri"/>
      <family val="2"/>
    </font>
    <font>
      <b/>
      <sz val="24"/>
      <color theme="1"/>
      <name val="Calibri"/>
      <family val="2"/>
      <scheme val="minor"/>
    </font>
    <font>
      <b/>
      <sz val="22"/>
      <name val="Arial"/>
      <family val="2"/>
    </font>
    <font>
      <b/>
      <sz val="11"/>
      <name val="Arial"/>
      <family val="2"/>
    </font>
    <font>
      <sz val="11"/>
      <name val="Arial"/>
      <family val="2"/>
    </font>
    <font>
      <b/>
      <i/>
      <sz val="11"/>
      <name val="Arial"/>
      <family val="2"/>
    </font>
    <font>
      <b/>
      <i/>
      <sz val="11"/>
      <name val="Calibri"/>
      <family val="2"/>
      <scheme val="minor"/>
    </font>
    <font>
      <i/>
      <sz val="11"/>
      <color theme="1"/>
      <name val="Calibri"/>
      <family val="2"/>
      <scheme val="minor"/>
    </font>
    <font>
      <sz val="11"/>
      <color rgb="FFFF0000"/>
      <name val="Calibri"/>
      <family val="2"/>
      <scheme val="minor"/>
    </font>
    <font>
      <sz val="12"/>
      <color rgb="FFFF0000"/>
      <name val="Calibri"/>
      <family val="2"/>
      <scheme val="minor"/>
    </font>
    <font>
      <sz val="16"/>
      <color rgb="FFFF0000"/>
      <name val="Calibri"/>
      <family val="2"/>
      <scheme val="minor"/>
    </font>
    <font>
      <sz val="20"/>
      <color rgb="FFFF0000"/>
      <name val="Calibri"/>
      <family val="2"/>
      <scheme val="minor"/>
    </font>
    <font>
      <sz val="12"/>
      <name val="Calibri"/>
      <family val="2"/>
      <scheme val="minor"/>
    </font>
  </fonts>
  <fills count="2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CCFF66"/>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
      <left style="thin">
        <color indexed="64"/>
      </left>
      <right/>
      <top/>
      <bottom/>
      <diagonal/>
    </border>
  </borders>
  <cellStyleXfs count="5">
    <xf numFmtId="0" fontId="0" fillId="0" borderId="0"/>
    <xf numFmtId="9" fontId="4" fillId="0" borderId="0" applyFont="0" applyFill="0" applyBorder="0" applyAlignment="0" applyProtection="0"/>
    <xf numFmtId="0" fontId="9" fillId="0" borderId="0"/>
    <xf numFmtId="43" fontId="4" fillId="0" borderId="0" applyFont="0" applyFill="0" applyBorder="0" applyAlignment="0" applyProtection="0"/>
    <xf numFmtId="43" fontId="4" fillId="0" borderId="0" applyFont="0" applyFill="0" applyBorder="0" applyAlignment="0" applyProtection="0"/>
  </cellStyleXfs>
  <cellXfs count="434">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textRotation="90" wrapText="1"/>
    </xf>
    <xf numFmtId="0" fontId="5" fillId="0" borderId="0" xfId="0" applyFont="1" applyAlignment="1">
      <alignment horizontal="left" vertical="center" wrapText="1"/>
    </xf>
    <xf numFmtId="0" fontId="5"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center" textRotation="90" wrapText="1"/>
    </xf>
    <xf numFmtId="0" fontId="0" fillId="0" borderId="0" xfId="0" applyAlignment="1">
      <alignment horizontal="center" vertical="center" textRotation="90" wrapText="1"/>
    </xf>
    <xf numFmtId="0" fontId="5" fillId="0" borderId="0" xfId="0" applyFont="1" applyAlignment="1">
      <alignment horizontal="center" textRotation="90" wrapText="1"/>
    </xf>
    <xf numFmtId="0" fontId="8" fillId="0" borderId="0" xfId="0" applyFont="1" applyAlignment="1">
      <alignment wrapText="1"/>
    </xf>
    <xf numFmtId="0" fontId="11" fillId="0" borderId="1" xfId="0" applyFont="1" applyBorder="1" applyAlignment="1">
      <alignment horizontal="center" vertical="center" textRotation="90" wrapText="1"/>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11" fillId="0" borderId="1" xfId="0" applyFont="1" applyBorder="1" applyAlignment="1" applyProtection="1">
      <alignment horizontal="center" vertical="center" textRotation="90" wrapText="1"/>
      <protection locked="0"/>
    </xf>
    <xf numFmtId="0" fontId="0" fillId="0" borderId="1" xfId="0" applyBorder="1" applyAlignment="1">
      <alignmen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4" fillId="0" borderId="1" xfId="0" applyFont="1" applyBorder="1" applyAlignment="1">
      <alignment horizontal="center" wrapText="1"/>
    </xf>
    <xf numFmtId="0" fontId="5" fillId="0" borderId="0" xfId="0" applyFont="1" applyAlignment="1">
      <alignment horizontal="center" vertical="center" textRotation="90" wrapText="1"/>
    </xf>
    <xf numFmtId="0" fontId="5" fillId="0" borderId="0" xfId="0" applyFont="1" applyAlignment="1">
      <alignment horizontal="center" vertical="center" wrapText="1"/>
    </xf>
    <xf numFmtId="0" fontId="8" fillId="0" borderId="0" xfId="0" applyFont="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1" fillId="0" borderId="30" xfId="0" applyFont="1" applyBorder="1" applyAlignment="1">
      <alignment horizontal="center" vertical="center" textRotation="90" wrapText="1"/>
    </xf>
    <xf numFmtId="0" fontId="2" fillId="0" borderId="2" xfId="0" applyFont="1" applyBorder="1" applyAlignment="1">
      <alignment horizontal="center" vertical="center" wrapText="1"/>
    </xf>
    <xf numFmtId="0" fontId="11" fillId="0" borderId="0" xfId="0" applyFont="1" applyAlignment="1">
      <alignment horizontal="center" vertical="center" wrapText="1"/>
    </xf>
    <xf numFmtId="0" fontId="2" fillId="0" borderId="30" xfId="0" applyFont="1" applyBorder="1" applyAlignment="1" applyProtection="1">
      <alignment horizontal="center" vertical="center" wrapText="1"/>
      <protection locked="0"/>
    </xf>
    <xf numFmtId="9" fontId="1" fillId="3" borderId="1" xfId="1" applyFont="1" applyFill="1" applyBorder="1" applyAlignment="1">
      <alignment horizontal="center" vertical="center" wrapText="1"/>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9" fontId="3" fillId="3" borderId="1" xfId="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1" fillId="0" borderId="1" xfId="0" applyFont="1" applyBorder="1" applyAlignment="1">
      <alignment vertical="center" wrapText="1"/>
    </xf>
    <xf numFmtId="0" fontId="0" fillId="8" borderId="1" xfId="0" applyFill="1" applyBorder="1" applyAlignment="1">
      <alignment horizontal="center" vertical="center"/>
    </xf>
    <xf numFmtId="0" fontId="0" fillId="8" borderId="33" xfId="0" applyFill="1" applyBorder="1" applyAlignment="1">
      <alignment horizontal="center" vertical="center"/>
    </xf>
    <xf numFmtId="0" fontId="0" fillId="8" borderId="35" xfId="0" applyFill="1" applyBorder="1" applyAlignment="1">
      <alignment horizontal="center" vertical="center"/>
    </xf>
    <xf numFmtId="0" fontId="1" fillId="9" borderId="0" xfId="0" applyFont="1" applyFill="1" applyAlignment="1">
      <alignment horizontal="center" vertical="center"/>
    </xf>
    <xf numFmtId="0" fontId="1" fillId="9" borderId="14" xfId="0" applyFont="1" applyFill="1" applyBorder="1" applyAlignment="1">
      <alignment horizontal="center" vertical="center"/>
    </xf>
    <xf numFmtId="0" fontId="0" fillId="9" borderId="1" xfId="0" applyFill="1" applyBorder="1" applyAlignment="1">
      <alignment horizontal="center" vertical="center"/>
    </xf>
    <xf numFmtId="0" fontId="0" fillId="9" borderId="29" xfId="0" applyFill="1" applyBorder="1" applyAlignment="1">
      <alignment horizontal="center" vertical="center"/>
    </xf>
    <xf numFmtId="0" fontId="1" fillId="9" borderId="24" xfId="0" applyFont="1" applyFill="1" applyBorder="1" applyAlignment="1">
      <alignment horizontal="center" vertical="center"/>
    </xf>
    <xf numFmtId="0" fontId="0" fillId="9" borderId="26" xfId="0" applyFill="1" applyBorder="1" applyAlignment="1">
      <alignment horizontal="center" vertical="center"/>
    </xf>
    <xf numFmtId="0" fontId="0" fillId="9" borderId="19" xfId="0" applyFill="1" applyBorder="1" applyAlignment="1">
      <alignment horizontal="center" vertical="center"/>
    </xf>
    <xf numFmtId="0" fontId="0" fillId="10" borderId="13" xfId="0" applyFill="1" applyBorder="1" applyAlignment="1">
      <alignment vertical="center"/>
    </xf>
    <xf numFmtId="0" fontId="0" fillId="10" borderId="20" xfId="0" applyFill="1" applyBorder="1" applyAlignment="1">
      <alignment vertical="center"/>
    </xf>
    <xf numFmtId="0" fontId="0" fillId="10" borderId="21" xfId="0" applyFill="1" applyBorder="1" applyAlignment="1">
      <alignment vertical="center"/>
    </xf>
    <xf numFmtId="0" fontId="0" fillId="10" borderId="15" xfId="0" applyFill="1" applyBorder="1" applyAlignment="1">
      <alignment vertical="center"/>
    </xf>
    <xf numFmtId="0" fontId="0" fillId="10" borderId="22" xfId="0" applyFill="1" applyBorder="1" applyAlignment="1">
      <alignment vertical="center"/>
    </xf>
    <xf numFmtId="0" fontId="10" fillId="7" borderId="10" xfId="0" applyFont="1" applyFill="1" applyBorder="1" applyAlignment="1">
      <alignment vertical="center"/>
    </xf>
    <xf numFmtId="0" fontId="0" fillId="7" borderId="8" xfId="0" applyFill="1" applyBorder="1" applyAlignment="1">
      <alignment vertical="center"/>
    </xf>
    <xf numFmtId="0" fontId="0" fillId="7" borderId="9" xfId="0" applyFill="1" applyBorder="1" applyAlignment="1">
      <alignment vertical="center"/>
    </xf>
    <xf numFmtId="0" fontId="0" fillId="11" borderId="13" xfId="0" applyFill="1" applyBorder="1" applyAlignment="1">
      <alignment horizontal="center" vertical="center"/>
    </xf>
    <xf numFmtId="0" fontId="1" fillId="11" borderId="2" xfId="0" applyFont="1" applyFill="1" applyBorder="1" applyAlignment="1">
      <alignment vertical="center"/>
    </xf>
    <xf numFmtId="0" fontId="0" fillId="11" borderId="14" xfId="0" applyFill="1" applyBorder="1" applyAlignment="1">
      <alignment vertical="center"/>
    </xf>
    <xf numFmtId="0" fontId="1" fillId="11" borderId="27" xfId="0" applyFont="1" applyFill="1" applyBorder="1" applyAlignment="1">
      <alignment vertical="center"/>
    </xf>
    <xf numFmtId="0" fontId="0" fillId="11" borderId="15" xfId="0" applyFill="1" applyBorder="1" applyAlignment="1">
      <alignment horizontal="center" vertical="center"/>
    </xf>
    <xf numFmtId="0" fontId="1" fillId="11" borderId="28" xfId="0" applyFont="1" applyFill="1" applyBorder="1" applyAlignment="1">
      <alignment vertical="center"/>
    </xf>
    <xf numFmtId="0" fontId="0" fillId="11" borderId="16" xfId="0" applyFill="1" applyBorder="1" applyAlignment="1">
      <alignment vertical="center"/>
    </xf>
    <xf numFmtId="0" fontId="0" fillId="12" borderId="29" xfId="0" applyFill="1" applyBorder="1" applyAlignment="1">
      <alignment horizontal="center" vertical="center"/>
    </xf>
    <xf numFmtId="0" fontId="0" fillId="12" borderId="19" xfId="0" applyFill="1" applyBorder="1" applyAlignment="1">
      <alignment horizontal="center" vertical="center"/>
    </xf>
    <xf numFmtId="0" fontId="0" fillId="12" borderId="40" xfId="0" applyFill="1" applyBorder="1" applyAlignment="1">
      <alignment vertical="center" wrapText="1"/>
    </xf>
    <xf numFmtId="0" fontId="0" fillId="12" borderId="29" xfId="0" applyFill="1" applyBorder="1" applyAlignment="1">
      <alignment vertical="center" wrapText="1"/>
    </xf>
    <xf numFmtId="0" fontId="0" fillId="12" borderId="19" xfId="0" applyFill="1" applyBorder="1" applyAlignment="1">
      <alignment vertical="center" wrapText="1"/>
    </xf>
    <xf numFmtId="0" fontId="0" fillId="12" borderId="1" xfId="0" applyFill="1" applyBorder="1" applyAlignment="1">
      <alignment horizontal="center" vertical="center"/>
    </xf>
    <xf numFmtId="0" fontId="0" fillId="12" borderId="26" xfId="0" applyFill="1" applyBorder="1" applyAlignment="1">
      <alignment horizontal="center" vertical="center"/>
    </xf>
    <xf numFmtId="0" fontId="12" fillId="12" borderId="42" xfId="0" applyFont="1" applyFill="1" applyBorder="1" applyAlignment="1">
      <alignment vertical="center"/>
    </xf>
    <xf numFmtId="0" fontId="12" fillId="12" borderId="1" xfId="0" applyFont="1" applyFill="1" applyBorder="1" applyAlignment="1">
      <alignment vertical="center"/>
    </xf>
    <xf numFmtId="0" fontId="12" fillId="12" borderId="26" xfId="0" applyFont="1" applyFill="1" applyBorder="1" applyAlignment="1">
      <alignment vertical="center"/>
    </xf>
    <xf numFmtId="0" fontId="24" fillId="13" borderId="44" xfId="0" applyFont="1" applyFill="1" applyBorder="1" applyAlignment="1">
      <alignment horizontal="center" vertical="center" wrapText="1" readingOrder="1"/>
    </xf>
    <xf numFmtId="0" fontId="26" fillId="13" borderId="44" xfId="0" applyFont="1" applyFill="1" applyBorder="1" applyAlignment="1">
      <alignment horizontal="center" vertical="center" wrapText="1" readingOrder="1"/>
    </xf>
    <xf numFmtId="0" fontId="1" fillId="14" borderId="36" xfId="0" applyFont="1" applyFill="1" applyBorder="1" applyAlignment="1">
      <alignment horizontal="center" vertical="center"/>
    </xf>
    <xf numFmtId="0" fontId="0" fillId="14" borderId="39" xfId="0" applyFill="1" applyBorder="1" applyAlignment="1">
      <alignment vertical="center"/>
    </xf>
    <xf numFmtId="0" fontId="0" fillId="14" borderId="37" xfId="0" applyFill="1" applyBorder="1" applyAlignment="1">
      <alignment vertical="center"/>
    </xf>
    <xf numFmtId="0" fontId="0" fillId="14" borderId="38" xfId="0" applyFill="1" applyBorder="1" applyAlignment="1">
      <alignment vertical="center"/>
    </xf>
    <xf numFmtId="0" fontId="2" fillId="0" borderId="0" xfId="0" applyFont="1" applyAlignment="1">
      <alignment horizontal="center" vertical="center" wrapText="1"/>
    </xf>
    <xf numFmtId="0" fontId="29" fillId="0" borderId="1" xfId="0" applyFont="1" applyBorder="1" applyAlignment="1">
      <alignment horizontal="center" vertical="center" wrapText="1"/>
    </xf>
    <xf numFmtId="0" fontId="2" fillId="0" borderId="42"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0" xfId="0" applyFont="1" applyBorder="1" applyAlignment="1">
      <alignment horizontal="center" vertical="center" wrapText="1"/>
    </xf>
    <xf numFmtId="0" fontId="29" fillId="0" borderId="29" xfId="0" applyFont="1" applyBorder="1" applyAlignment="1">
      <alignment horizontal="center" vertical="center" wrapText="1"/>
    </xf>
    <xf numFmtId="0" fontId="0" fillId="0" borderId="29" xfId="0" applyBorder="1" applyAlignment="1">
      <alignment horizontal="center" vertical="center" wrapText="1"/>
    </xf>
    <xf numFmtId="0" fontId="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0" xfId="0" applyBorder="1" applyAlignment="1">
      <alignment horizontal="center" vertical="center" wrapText="1"/>
    </xf>
    <xf numFmtId="0" fontId="2"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9" xfId="0" applyFont="1" applyBorder="1" applyAlignment="1">
      <alignment horizontal="center" vertical="center" wrapText="1"/>
    </xf>
    <xf numFmtId="0" fontId="0" fillId="3" borderId="1" xfId="0" applyFill="1" applyBorder="1" applyAlignment="1">
      <alignment horizontal="center" vertical="center"/>
    </xf>
    <xf numFmtId="0" fontId="31" fillId="0" borderId="0" xfId="0" applyFont="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15" borderId="1" xfId="0" applyFill="1" applyBorder="1" applyAlignment="1">
      <alignment horizontal="center" vertical="center"/>
    </xf>
    <xf numFmtId="0" fontId="0" fillId="6" borderId="1" xfId="0"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19" fillId="0" borderId="0" xfId="0" applyFont="1" applyAlignment="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horizontal="center" vertical="center" textRotation="90" wrapText="1"/>
      <protection locked="0"/>
    </xf>
    <xf numFmtId="0" fontId="1" fillId="0" borderId="0" xfId="0" applyFont="1" applyAlignment="1" applyProtection="1">
      <alignment horizontal="center" vertical="center" wrapText="1"/>
      <protection locked="0"/>
    </xf>
    <xf numFmtId="9" fontId="0" fillId="0" borderId="0" xfId="1" applyFont="1" applyBorder="1" applyAlignment="1" applyProtection="1">
      <alignment horizontal="center" vertical="center" wrapText="1"/>
      <protection locked="0"/>
    </xf>
    <xf numFmtId="0" fontId="11" fillId="0" borderId="0" xfId="0" applyFont="1" applyAlignment="1">
      <alignment horizontal="center" vertical="center" textRotation="90" wrapText="1"/>
    </xf>
    <xf numFmtId="0" fontId="25" fillId="0" borderId="52" xfId="0" applyFont="1" applyBorder="1" applyAlignment="1">
      <alignment horizontal="center" vertical="center" wrapText="1"/>
    </xf>
    <xf numFmtId="0" fontId="25" fillId="0" borderId="52" xfId="0" applyFont="1" applyBorder="1" applyAlignment="1">
      <alignment horizontal="center" vertical="center" wrapText="1" readingOrder="1"/>
    </xf>
    <xf numFmtId="0" fontId="25" fillId="0" borderId="53" xfId="0" applyFont="1" applyBorder="1" applyAlignment="1">
      <alignment horizontal="center" vertical="center" wrapText="1"/>
    </xf>
    <xf numFmtId="0" fontId="25" fillId="0" borderId="53" xfId="0" applyFont="1" applyBorder="1" applyAlignment="1">
      <alignment horizontal="center" vertical="center" wrapText="1" readingOrder="1"/>
    </xf>
    <xf numFmtId="0" fontId="11" fillId="0" borderId="0" xfId="0" applyFont="1"/>
    <xf numFmtId="0" fontId="32" fillId="0" borderId="0" xfId="0" applyFont="1" applyAlignment="1">
      <alignment wrapText="1"/>
    </xf>
    <xf numFmtId="0" fontId="32" fillId="0" borderId="0" xfId="0" applyFont="1" applyAlignment="1">
      <alignment horizontal="center" vertical="center" textRotation="90" wrapText="1"/>
    </xf>
    <xf numFmtId="0" fontId="3" fillId="0" borderId="0" xfId="0" applyFont="1" applyAlignment="1">
      <alignment horizontal="center" vertical="center" wrapText="1"/>
    </xf>
    <xf numFmtId="0" fontId="1" fillId="0" borderId="55" xfId="0" applyFont="1" applyBorder="1" applyAlignment="1">
      <alignment horizontal="center" vertical="center" wrapText="1"/>
    </xf>
    <xf numFmtId="0" fontId="1" fillId="0" borderId="28" xfId="0" applyFont="1" applyBorder="1" applyAlignment="1">
      <alignment horizontal="center" vertical="center" wrapText="1"/>
    </xf>
    <xf numFmtId="9" fontId="1" fillId="3" borderId="28" xfId="1" applyFont="1" applyFill="1" applyBorder="1" applyAlignment="1">
      <alignment horizontal="center" vertical="center" wrapText="1"/>
    </xf>
    <xf numFmtId="9" fontId="0" fillId="0" borderId="22" xfId="0" applyNumberFormat="1" applyBorder="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vertical="center" wrapText="1"/>
    </xf>
    <xf numFmtId="0" fontId="36" fillId="0" borderId="0" xfId="0" applyFont="1" applyAlignment="1">
      <alignment horizontal="center" vertical="center" wrapText="1"/>
    </xf>
    <xf numFmtId="0" fontId="29" fillId="0" borderId="0" xfId="0" applyFont="1" applyAlignment="1">
      <alignment horizontal="center" vertical="center" wrapText="1"/>
    </xf>
    <xf numFmtId="0" fontId="39" fillId="0" borderId="57" xfId="0" applyFont="1" applyBorder="1" applyAlignment="1">
      <alignment vertical="center" wrapText="1"/>
    </xf>
    <xf numFmtId="0" fontId="41" fillId="0" borderId="57" xfId="0" applyFont="1" applyBorder="1" applyAlignment="1">
      <alignment horizontal="center"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33" fillId="0" borderId="1" xfId="0" applyFont="1" applyBorder="1" applyAlignment="1">
      <alignment horizontal="center" vertical="center" wrapText="1"/>
    </xf>
    <xf numFmtId="0" fontId="15" fillId="0" borderId="0" xfId="0" applyFont="1" applyAlignment="1">
      <alignment vertical="center" textRotation="90" wrapText="1"/>
    </xf>
    <xf numFmtId="0" fontId="34" fillId="0" borderId="56" xfId="0" applyFont="1" applyBorder="1" applyAlignment="1">
      <alignment vertical="center" wrapText="1"/>
    </xf>
    <xf numFmtId="0" fontId="13" fillId="2" borderId="1" xfId="0" applyFont="1" applyFill="1" applyBorder="1" applyAlignment="1">
      <alignment horizontal="center" vertical="center" textRotation="90" wrapText="1"/>
    </xf>
    <xf numFmtId="0" fontId="43" fillId="17" borderId="1" xfId="0" applyFont="1" applyFill="1" applyBorder="1" applyAlignment="1">
      <alignment horizontal="center" vertical="center" wrapText="1"/>
    </xf>
    <xf numFmtId="0" fontId="44" fillId="16" borderId="1" xfId="0" applyFont="1" applyFill="1" applyBorder="1" applyAlignment="1">
      <alignment horizontal="center" vertical="center" wrapText="1"/>
    </xf>
    <xf numFmtId="0" fontId="44" fillId="17" borderId="1" xfId="0" applyFont="1" applyFill="1" applyBorder="1" applyAlignment="1">
      <alignment horizontal="center" vertical="center" wrapText="1"/>
    </xf>
    <xf numFmtId="0" fontId="44" fillId="4" borderId="35" xfId="0" applyFont="1" applyFill="1" applyBorder="1" applyAlignment="1">
      <alignment horizontal="center" vertical="center" wrapText="1"/>
    </xf>
    <xf numFmtId="0" fontId="45" fillId="16" borderId="1" xfId="0" applyFont="1" applyFill="1" applyBorder="1" applyAlignment="1">
      <alignment horizontal="center" vertical="center" wrapText="1"/>
    </xf>
    <xf numFmtId="0" fontId="45" fillId="16" borderId="59" xfId="0" applyFont="1" applyFill="1" applyBorder="1" applyAlignment="1">
      <alignment horizontal="center" vertical="center" wrapText="1"/>
    </xf>
    <xf numFmtId="0" fontId="45" fillId="16" borderId="35" xfId="0" applyFont="1" applyFill="1" applyBorder="1" applyAlignment="1">
      <alignment horizontal="center" vertical="center" wrapText="1"/>
    </xf>
    <xf numFmtId="0" fontId="46" fillId="4" borderId="35"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7" fillId="3" borderId="59" xfId="0" applyFont="1" applyFill="1" applyBorder="1" applyAlignment="1">
      <alignment horizontal="center" vertical="center" wrapText="1"/>
    </xf>
    <xf numFmtId="0" fontId="46" fillId="4" borderId="59" xfId="0" applyFont="1" applyFill="1" applyBorder="1" applyAlignment="1">
      <alignment horizontal="center" vertical="center" wrapText="1"/>
    </xf>
    <xf numFmtId="0" fontId="46" fillId="4" borderId="58" xfId="0" applyFont="1" applyFill="1" applyBorder="1" applyAlignment="1">
      <alignment horizontal="center" vertical="center" wrapText="1"/>
    </xf>
    <xf numFmtId="0" fontId="48" fillId="3" borderId="35" xfId="0" applyFont="1" applyFill="1" applyBorder="1" applyAlignment="1">
      <alignment horizontal="center" vertical="center" wrapText="1"/>
    </xf>
    <xf numFmtId="0" fontId="49" fillId="3" borderId="35"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3" fillId="14" borderId="1" xfId="0" applyFont="1" applyFill="1" applyBorder="1" applyAlignment="1">
      <alignment horizontal="center" vertical="center" textRotation="90" wrapText="1"/>
    </xf>
    <xf numFmtId="0" fontId="1" fillId="14" borderId="1" xfId="0" applyFont="1" applyFill="1" applyBorder="1" applyAlignment="1">
      <alignment horizontal="center" vertical="center" textRotation="90" wrapText="1"/>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12" fillId="20" borderId="0" xfId="0" applyFont="1" applyFill="1" applyAlignment="1">
      <alignment horizontal="center" vertical="center"/>
    </xf>
    <xf numFmtId="0" fontId="1" fillId="20" borderId="0" xfId="0" applyFont="1" applyFill="1" applyAlignment="1">
      <alignment horizontal="center" vertical="center"/>
    </xf>
    <xf numFmtId="0" fontId="12" fillId="14" borderId="0" xfId="0" applyFont="1" applyFill="1" applyAlignment="1">
      <alignment horizontal="center" vertical="center"/>
    </xf>
    <xf numFmtId="0" fontId="1" fillId="14" borderId="0" xfId="0" applyFont="1" applyFill="1" applyAlignment="1">
      <alignment horizontal="center" vertical="center"/>
    </xf>
    <xf numFmtId="0" fontId="12" fillId="14" borderId="24" xfId="0" applyFont="1" applyFill="1" applyBorder="1" applyAlignment="1">
      <alignment horizontal="center" vertical="center"/>
    </xf>
    <xf numFmtId="0" fontId="1" fillId="14" borderId="24" xfId="0" applyFont="1" applyFill="1" applyBorder="1" applyAlignment="1">
      <alignment horizontal="center" vertical="center"/>
    </xf>
    <xf numFmtId="0" fontId="12" fillId="20" borderId="14" xfId="0" applyFont="1" applyFill="1" applyBorder="1" applyAlignment="1">
      <alignment horizontal="center" vertical="center"/>
    </xf>
    <xf numFmtId="0" fontId="1" fillId="20" borderId="14" xfId="0" applyFont="1" applyFill="1" applyBorder="1" applyAlignment="1">
      <alignment horizontal="center" vertical="center"/>
    </xf>
    <xf numFmtId="0" fontId="12" fillId="0" borderId="42" xfId="0" applyFont="1" applyBorder="1" applyAlignment="1">
      <alignment vertical="center"/>
    </xf>
    <xf numFmtId="0" fontId="0" fillId="0" borderId="40" xfId="0" applyBorder="1" applyAlignment="1">
      <alignment vertical="center" wrapText="1"/>
    </xf>
    <xf numFmtId="0" fontId="12" fillId="0" borderId="1" xfId="0" applyFont="1" applyBorder="1" applyAlignment="1">
      <alignment vertical="center"/>
    </xf>
    <xf numFmtId="0" fontId="0" fillId="0" borderId="29" xfId="0" applyBorder="1" applyAlignment="1">
      <alignment vertical="center" wrapText="1"/>
    </xf>
    <xf numFmtId="0" fontId="12" fillId="0" borderId="26" xfId="0" applyFont="1" applyBorder="1" applyAlignment="1">
      <alignment vertical="center"/>
    </xf>
    <xf numFmtId="0" fontId="0" fillId="0" borderId="19" xfId="0" applyBorder="1" applyAlignment="1">
      <alignment vertical="center" wrapText="1"/>
    </xf>
    <xf numFmtId="0" fontId="1" fillId="0" borderId="63" xfId="0" applyFont="1" applyBorder="1" applyAlignment="1">
      <alignment horizontal="center" vertical="center"/>
    </xf>
    <xf numFmtId="0" fontId="1" fillId="19" borderId="66" xfId="0" applyFont="1" applyFill="1" applyBorder="1" applyAlignment="1">
      <alignment horizontal="center" vertical="center"/>
    </xf>
    <xf numFmtId="0" fontId="1" fillId="0" borderId="66" xfId="0" applyFont="1" applyBorder="1" applyAlignment="1">
      <alignment horizontal="center" vertical="center"/>
    </xf>
    <xf numFmtId="0" fontId="1" fillId="0" borderId="68" xfId="0" applyFont="1" applyBorder="1" applyAlignment="1">
      <alignment horizontal="center" vertical="center"/>
    </xf>
    <xf numFmtId="0" fontId="2" fillId="0" borderId="64" xfId="0" applyFont="1" applyBorder="1" applyAlignment="1">
      <alignment vertical="center"/>
    </xf>
    <xf numFmtId="0" fontId="11" fillId="0" borderId="65" xfId="0" applyFont="1" applyBorder="1" applyAlignment="1">
      <alignment vertical="center"/>
    </xf>
    <xf numFmtId="0" fontId="2" fillId="19" borderId="0" xfId="0" applyFont="1" applyFill="1" applyAlignment="1">
      <alignment vertical="center"/>
    </xf>
    <xf numFmtId="0" fontId="11" fillId="19" borderId="67" xfId="0" applyFont="1" applyFill="1" applyBorder="1" applyAlignment="1">
      <alignment vertical="center"/>
    </xf>
    <xf numFmtId="0" fontId="2" fillId="0" borderId="0" xfId="0" applyFont="1" applyAlignment="1">
      <alignment vertical="center"/>
    </xf>
    <xf numFmtId="0" fontId="11" fillId="0" borderId="67" xfId="0" applyFont="1" applyBorder="1" applyAlignment="1">
      <alignment vertical="center"/>
    </xf>
    <xf numFmtId="0" fontId="2" fillId="0" borderId="69" xfId="0" applyFont="1" applyBorder="1" applyAlignment="1">
      <alignment vertical="center"/>
    </xf>
    <xf numFmtId="0" fontId="11" fillId="0" borderId="70" xfId="0" applyFont="1" applyBorder="1" applyAlignment="1">
      <alignment vertical="center"/>
    </xf>
    <xf numFmtId="0" fontId="52" fillId="0" borderId="1" xfId="0" applyFont="1" applyBorder="1" applyAlignment="1" applyProtection="1">
      <alignment horizontal="center" vertical="center" textRotation="90" wrapText="1"/>
      <protection locked="0"/>
    </xf>
    <xf numFmtId="0" fontId="20" fillId="0" borderId="1" xfId="0" applyFont="1" applyBorder="1" applyAlignment="1" applyProtection="1">
      <alignment horizontal="center" vertical="center" textRotation="90" wrapText="1"/>
      <protection locked="0"/>
    </xf>
    <xf numFmtId="0" fontId="52" fillId="18" borderId="1" xfId="0" applyFont="1" applyFill="1" applyBorder="1" applyAlignment="1" applyProtection="1">
      <alignment horizontal="center" vertical="center" textRotation="90" wrapText="1"/>
      <protection locked="0"/>
    </xf>
    <xf numFmtId="0" fontId="5" fillId="0" borderId="56" xfId="0" applyFont="1" applyBorder="1" applyAlignment="1">
      <alignment wrapText="1"/>
    </xf>
    <xf numFmtId="0" fontId="15" fillId="0" borderId="0" xfId="0" applyFont="1" applyAlignment="1">
      <alignment vertical="center" wrapText="1"/>
    </xf>
    <xf numFmtId="0" fontId="33" fillId="0" borderId="56" xfId="0" applyFont="1" applyBorder="1" applyAlignment="1">
      <alignment horizontal="center" vertical="center" wrapText="1"/>
    </xf>
    <xf numFmtId="0" fontId="29" fillId="0" borderId="56" xfId="0" applyFont="1" applyBorder="1" applyAlignment="1">
      <alignment horizontal="center" vertical="center" wrapText="1"/>
    </xf>
    <xf numFmtId="0" fontId="53" fillId="0" borderId="0" xfId="0" applyFont="1" applyAlignment="1">
      <alignment horizontal="left" vertical="center"/>
    </xf>
    <xf numFmtId="0" fontId="0" fillId="0" borderId="56" xfId="0" applyBorder="1" applyAlignment="1">
      <alignment vertical="center" wrapText="1"/>
    </xf>
    <xf numFmtId="0" fontId="1" fillId="23" borderId="1" xfId="0" applyFont="1" applyFill="1" applyBorder="1" applyAlignment="1">
      <alignment horizontal="center" vertical="center" wrapText="1"/>
    </xf>
    <xf numFmtId="0" fontId="15" fillId="0" borderId="0" xfId="0" applyFont="1" applyAlignment="1">
      <alignment vertical="center"/>
    </xf>
    <xf numFmtId="0" fontId="0" fillId="23" borderId="1" xfId="0" applyFill="1" applyBorder="1" applyAlignment="1">
      <alignment vertical="center" wrapText="1"/>
    </xf>
    <xf numFmtId="0" fontId="2" fillId="0" borderId="0" xfId="0" applyFont="1" applyAlignment="1">
      <alignment vertical="center" wrapText="1"/>
    </xf>
    <xf numFmtId="43" fontId="11" fillId="0" borderId="0" xfId="3" applyFont="1" applyAlignment="1">
      <alignment vertical="top"/>
    </xf>
    <xf numFmtId="0" fontId="54" fillId="0" borderId="1" xfId="0" applyFont="1" applyBorder="1" applyAlignment="1" applyProtection="1">
      <alignment horizontal="center" vertical="center" textRotation="90"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53" fillId="23" borderId="1" xfId="0" applyFont="1" applyFill="1" applyBorder="1" applyAlignment="1">
      <alignment horizontal="center" vertical="center" wrapText="1"/>
    </xf>
    <xf numFmtId="0" fontId="51" fillId="19" borderId="1" xfId="0" applyFont="1" applyFill="1" applyBorder="1" applyAlignment="1">
      <alignment horizontal="center" vertical="center" wrapText="1"/>
    </xf>
    <xf numFmtId="0" fontId="6" fillId="0" borderId="0" xfId="0" applyFont="1" applyAlignment="1">
      <alignment horizontal="center"/>
    </xf>
    <xf numFmtId="0" fontId="3" fillId="0" borderId="0" xfId="0" applyFont="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9" fontId="56" fillId="0" borderId="1" xfId="1" applyFont="1" applyBorder="1" applyAlignment="1" applyProtection="1">
      <alignment horizontal="center" vertical="center" wrapText="1"/>
      <protection locked="0"/>
    </xf>
    <xf numFmtId="9" fontId="0" fillId="0" borderId="1" xfId="1" applyFont="1" applyBorder="1" applyAlignment="1" applyProtection="1">
      <alignment horizontal="justify" vertical="center" wrapText="1"/>
      <protection locked="0"/>
    </xf>
    <xf numFmtId="9" fontId="56" fillId="0" borderId="0" xfId="1" applyFont="1" applyBorder="1" applyAlignment="1" applyProtection="1">
      <alignment horizontal="center" vertical="center" wrapText="1"/>
      <protection locked="0"/>
    </xf>
    <xf numFmtId="9" fontId="0" fillId="0" borderId="0" xfId="1" applyFont="1" applyBorder="1" applyAlignment="1" applyProtection="1">
      <alignment horizontal="justify" vertical="center" wrapText="1"/>
      <protection locked="0"/>
    </xf>
    <xf numFmtId="0" fontId="52" fillId="0" borderId="0" xfId="0" applyFont="1" applyAlignment="1" applyProtection="1">
      <alignment horizontal="center" vertical="center" textRotation="90" wrapText="1"/>
      <protection locked="0"/>
    </xf>
    <xf numFmtId="0" fontId="20" fillId="0" borderId="0" xfId="0" applyFont="1" applyAlignment="1" applyProtection="1">
      <alignment horizontal="center" vertical="center" textRotation="90" wrapText="1"/>
      <protection locked="0"/>
    </xf>
    <xf numFmtId="0" fontId="14" fillId="0" borderId="3"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textRotation="90" wrapText="1"/>
    </xf>
    <xf numFmtId="0" fontId="8" fillId="0" borderId="1" xfId="0" applyFont="1" applyBorder="1" applyAlignment="1">
      <alignment wrapText="1"/>
    </xf>
    <xf numFmtId="0" fontId="5" fillId="0" borderId="3" xfId="0" applyFont="1" applyBorder="1" applyAlignment="1">
      <alignment wrapText="1"/>
    </xf>
    <xf numFmtId="0" fontId="5" fillId="0" borderId="71" xfId="0" applyFont="1" applyBorder="1" applyAlignment="1">
      <alignment wrapText="1"/>
    </xf>
    <xf numFmtId="0" fontId="5" fillId="0" borderId="71" xfId="0" applyFont="1" applyBorder="1" applyAlignment="1">
      <alignment textRotation="90" wrapText="1"/>
    </xf>
    <xf numFmtId="0" fontId="15" fillId="0" borderId="2" xfId="0" applyFont="1" applyBorder="1" applyAlignment="1">
      <alignment horizontal="center" vertical="center" textRotation="90" wrapText="1"/>
    </xf>
    <xf numFmtId="0" fontId="11" fillId="0" borderId="0" xfId="0" applyFont="1" applyAlignment="1">
      <alignment vertical="center"/>
    </xf>
    <xf numFmtId="0" fontId="11" fillId="0" borderId="0" xfId="0" applyFont="1" applyAlignment="1">
      <alignment horizontal="left" vertical="center"/>
    </xf>
    <xf numFmtId="43" fontId="11" fillId="0" borderId="0" xfId="3" applyFont="1" applyAlignment="1">
      <alignment horizontal="left" vertical="center"/>
    </xf>
    <xf numFmtId="0" fontId="17" fillId="0" borderId="0" xfId="0" applyFont="1" applyAlignment="1">
      <alignment horizontal="left" vertical="center"/>
    </xf>
    <xf numFmtId="0" fontId="0" fillId="0" borderId="56" xfId="0" applyBorder="1" applyAlignment="1">
      <alignment horizontal="center" vertical="center" wrapText="1"/>
    </xf>
    <xf numFmtId="0" fontId="58" fillId="13" borderId="43" xfId="0" applyFont="1" applyFill="1" applyBorder="1" applyAlignment="1">
      <alignment horizontal="center" vertical="center" wrapText="1" readingOrder="1"/>
    </xf>
    <xf numFmtId="0" fontId="59" fillId="0" borderId="53" xfId="0" applyFont="1" applyBorder="1" applyAlignment="1">
      <alignment horizontal="left" vertical="center" wrapText="1" readingOrder="1"/>
    </xf>
    <xf numFmtId="0" fontId="59" fillId="0" borderId="52" xfId="0" applyFont="1" applyBorder="1" applyAlignment="1">
      <alignment horizontal="left" vertical="center" wrapText="1" readingOrder="1"/>
    </xf>
    <xf numFmtId="0" fontId="58" fillId="14" borderId="43" xfId="0" applyFont="1" applyFill="1" applyBorder="1" applyAlignment="1">
      <alignment horizontal="center" vertical="center" wrapText="1" readingOrder="1"/>
    </xf>
    <xf numFmtId="0" fontId="26" fillId="14" borderId="51" xfId="0" applyFont="1" applyFill="1" applyBorder="1" applyAlignment="1">
      <alignment horizontal="center" vertical="center" wrapText="1" readingOrder="1"/>
    </xf>
    <xf numFmtId="0" fontId="27" fillId="14" borderId="44" xfId="0" applyFont="1" applyFill="1" applyBorder="1" applyAlignment="1">
      <alignment horizontal="center" vertical="center" wrapText="1" readingOrder="1"/>
    </xf>
    <xf numFmtId="9" fontId="28" fillId="14" borderId="54" xfId="0" applyNumberFormat="1" applyFont="1" applyFill="1" applyBorder="1" applyAlignment="1">
      <alignment horizontal="center" vertical="center" wrapText="1" readingOrder="1"/>
    </xf>
    <xf numFmtId="9" fontId="60" fillId="14" borderId="44" xfId="0" applyNumberFormat="1" applyFont="1" applyFill="1" applyBorder="1" applyAlignment="1">
      <alignment horizontal="center" vertical="center" wrapText="1" readingOrder="1"/>
    </xf>
    <xf numFmtId="0" fontId="59" fillId="24" borderId="51" xfId="0" applyFont="1" applyFill="1" applyBorder="1" applyAlignment="1">
      <alignment horizontal="left" vertical="center" wrapText="1" readingOrder="1"/>
    </xf>
    <xf numFmtId="0" fontId="25" fillId="24" borderId="51" xfId="0" applyFont="1" applyFill="1" applyBorder="1" applyAlignment="1">
      <alignment horizontal="center" vertical="center" wrapText="1"/>
    </xf>
    <xf numFmtId="0" fontId="25" fillId="24" borderId="51" xfId="0" applyFont="1" applyFill="1" applyBorder="1" applyAlignment="1">
      <alignment horizontal="center" vertical="center" wrapText="1" readingOrder="1"/>
    </xf>
    <xf numFmtId="0" fontId="26" fillId="24" borderId="51" xfId="0" applyFont="1" applyFill="1" applyBorder="1" applyAlignment="1">
      <alignment horizontal="center" vertical="center" wrapText="1" readingOrder="1"/>
    </xf>
    <xf numFmtId="9" fontId="28" fillId="24" borderId="51" xfId="0" applyNumberFormat="1" applyFont="1" applyFill="1" applyBorder="1" applyAlignment="1">
      <alignment horizontal="center" vertical="center" wrapText="1" readingOrder="1"/>
    </xf>
    <xf numFmtId="0" fontId="16" fillId="0" borderId="0" xfId="0" applyFont="1" applyAlignment="1">
      <alignment vertical="center" wrapText="1"/>
    </xf>
    <xf numFmtId="0" fontId="3" fillId="0" borderId="33" xfId="0" applyFont="1" applyBorder="1" applyAlignment="1">
      <alignment vertical="center" wrapText="1"/>
    </xf>
    <xf numFmtId="0" fontId="3" fillId="0" borderId="1" xfId="0" applyFont="1" applyBorder="1" applyAlignment="1">
      <alignment vertical="center" wrapText="1"/>
    </xf>
    <xf numFmtId="0" fontId="0" fillId="0" borderId="1" xfId="0" applyBorder="1" applyAlignment="1" applyProtection="1">
      <alignment horizontal="justify" vertical="center" wrapText="1"/>
      <protection locked="0"/>
    </xf>
    <xf numFmtId="0" fontId="0" fillId="0" borderId="1" xfId="0" applyBorder="1" applyAlignment="1">
      <alignment horizontal="center" vertical="center" textRotation="90" wrapText="1"/>
    </xf>
    <xf numFmtId="0" fontId="0" fillId="18" borderId="1" xfId="0" applyFill="1" applyBorder="1" applyAlignment="1" applyProtection="1">
      <alignment horizontal="center" vertical="center" textRotation="90" wrapText="1"/>
      <protection locked="0"/>
    </xf>
    <xf numFmtId="0" fontId="64" fillId="0" borderId="0" xfId="0" applyFont="1" applyAlignment="1">
      <alignment wrapText="1"/>
    </xf>
    <xf numFmtId="0" fontId="65" fillId="0" borderId="1" xfId="0" applyFont="1" applyBorder="1" applyAlignment="1">
      <alignment horizontal="center" wrapText="1"/>
    </xf>
    <xf numFmtId="0" fontId="63" fillId="0" borderId="0" xfId="0" applyFont="1" applyAlignment="1">
      <alignment vertical="center"/>
    </xf>
    <xf numFmtId="0" fontId="63" fillId="0" borderId="0" xfId="0" applyFont="1" applyAlignment="1">
      <alignment vertical="center" wrapText="1"/>
    </xf>
    <xf numFmtId="0" fontId="65" fillId="0" borderId="0" xfId="0" applyFont="1" applyAlignment="1">
      <alignment horizontal="right" vertical="center" wrapText="1"/>
    </xf>
    <xf numFmtId="0" fontId="65" fillId="0" borderId="0" xfId="0" applyFont="1" applyAlignment="1">
      <alignment horizontal="center" wrapText="1"/>
    </xf>
    <xf numFmtId="0" fontId="64" fillId="0" borderId="0" xfId="0" applyFont="1" applyAlignment="1">
      <alignment textRotation="90" wrapText="1"/>
    </xf>
    <xf numFmtId="0" fontId="64" fillId="0" borderId="0" xfId="0" applyFont="1" applyAlignment="1">
      <alignment horizontal="center" textRotation="90" wrapText="1"/>
    </xf>
    <xf numFmtId="0" fontId="33" fillId="0" borderId="0" xfId="0" applyFont="1" applyAlignment="1">
      <alignment wrapText="1"/>
    </xf>
    <xf numFmtId="0" fontId="66" fillId="0" borderId="1" xfId="0" applyFont="1" applyBorder="1" applyAlignment="1">
      <alignment horizontal="center" wrapText="1"/>
    </xf>
    <xf numFmtId="0" fontId="53" fillId="0" borderId="0" xfId="0" applyFont="1" applyAlignment="1">
      <alignment vertical="center"/>
    </xf>
    <xf numFmtId="0" fontId="53" fillId="0" borderId="0" xfId="0" applyFont="1" applyAlignment="1">
      <alignment vertical="center" wrapText="1"/>
    </xf>
    <xf numFmtId="0" fontId="66" fillId="0" borderId="0" xfId="0" applyFont="1" applyAlignment="1">
      <alignment horizontal="right" vertical="center" wrapText="1"/>
    </xf>
    <xf numFmtId="0" fontId="66" fillId="0" borderId="0" xfId="0" applyFont="1" applyAlignment="1">
      <alignment horizontal="center" wrapText="1"/>
    </xf>
    <xf numFmtId="0" fontId="33" fillId="0" borderId="0" xfId="0" applyFont="1" applyAlignment="1">
      <alignment textRotation="90" wrapText="1"/>
    </xf>
    <xf numFmtId="0" fontId="53" fillId="0" borderId="0" xfId="0" applyFont="1" applyAlignment="1">
      <alignment wrapText="1"/>
    </xf>
    <xf numFmtId="0" fontId="33" fillId="0" borderId="0" xfId="0" applyFont="1" applyAlignment="1">
      <alignment horizontal="center" textRotation="90" wrapText="1"/>
    </xf>
    <xf numFmtId="0" fontId="64" fillId="0" borderId="1" xfId="0" applyFont="1" applyBorder="1" applyAlignment="1">
      <alignment wrapText="1"/>
    </xf>
    <xf numFmtId="0" fontId="63" fillId="0" borderId="1" xfId="0" applyFont="1" applyBorder="1" applyAlignment="1">
      <alignment horizontal="center" vertical="center" wrapText="1"/>
    </xf>
    <xf numFmtId="0" fontId="64" fillId="0" borderId="1" xfId="0" applyFont="1" applyBorder="1" applyAlignment="1">
      <alignment textRotation="90" wrapText="1"/>
    </xf>
    <xf numFmtId="0" fontId="63" fillId="0" borderId="1" xfId="0" applyFont="1" applyBorder="1" applyAlignment="1">
      <alignment wrapText="1"/>
    </xf>
    <xf numFmtId="0" fontId="64" fillId="0" borderId="1" xfId="0" applyFont="1" applyBorder="1" applyAlignment="1">
      <alignment horizontal="left" vertical="center" wrapText="1"/>
    </xf>
    <xf numFmtId="0" fontId="64" fillId="0" borderId="1" xfId="0" applyFont="1" applyBorder="1" applyAlignment="1">
      <alignment horizontal="center" textRotation="90" wrapText="1"/>
    </xf>
    <xf numFmtId="0" fontId="63" fillId="0" borderId="0" xfId="0" applyFont="1" applyAlignment="1">
      <alignment horizontal="center" vertical="center" wrapText="1"/>
    </xf>
    <xf numFmtId="0" fontId="64" fillId="0" borderId="57" xfId="0" applyFont="1" applyBorder="1" applyAlignment="1">
      <alignment wrapText="1"/>
    </xf>
    <xf numFmtId="0" fontId="64" fillId="0" borderId="57" xfId="0" applyFont="1" applyBorder="1" applyAlignment="1">
      <alignment textRotation="90" wrapText="1"/>
    </xf>
    <xf numFmtId="0" fontId="63" fillId="0" borderId="57" xfId="0" applyFont="1" applyBorder="1" applyAlignment="1">
      <alignment wrapText="1"/>
    </xf>
    <xf numFmtId="0" fontId="64" fillId="0" borderId="57" xfId="0" applyFont="1" applyBorder="1" applyAlignment="1">
      <alignment horizontal="left" vertical="center" wrapText="1"/>
    </xf>
    <xf numFmtId="0" fontId="64" fillId="0" borderId="0" xfId="0" applyFont="1" applyAlignment="1">
      <alignment horizontal="left" wrapText="1"/>
    </xf>
    <xf numFmtId="0" fontId="65" fillId="0" borderId="3" xfId="0" applyFont="1" applyBorder="1" applyAlignment="1">
      <alignment horizontal="center" wrapText="1"/>
    </xf>
    <xf numFmtId="0" fontId="63" fillId="0" borderId="0" xfId="0" applyFont="1" applyAlignment="1">
      <alignment wrapText="1"/>
    </xf>
    <xf numFmtId="0" fontId="64" fillId="0" borderId="0" xfId="0" applyFont="1" applyAlignment="1">
      <alignment horizontal="left" vertical="center" wrapText="1"/>
    </xf>
    <xf numFmtId="0" fontId="67" fillId="0" borderId="1" xfId="0" applyFont="1" applyBorder="1" applyAlignment="1" applyProtection="1">
      <alignment horizontal="center" vertical="center" textRotation="90" wrapText="1"/>
      <protection locked="0"/>
    </xf>
    <xf numFmtId="0" fontId="29" fillId="0" borderId="1" xfId="0" applyFont="1" applyBorder="1" applyAlignment="1">
      <alignment horizontal="justify" vertical="center" wrapText="1"/>
    </xf>
    <xf numFmtId="0" fontId="0" fillId="25" borderId="1" xfId="0" applyFill="1" applyBorder="1" applyAlignment="1">
      <alignment vertical="center" wrapText="1"/>
    </xf>
    <xf numFmtId="0" fontId="68" fillId="0" borderId="1" xfId="0" applyFont="1" applyBorder="1" applyAlignment="1" applyProtection="1">
      <alignment horizontal="justify" vertical="center" wrapText="1"/>
      <protection locked="0"/>
    </xf>
    <xf numFmtId="0" fontId="0" fillId="25" borderId="1" xfId="0" applyFill="1" applyBorder="1" applyAlignment="1">
      <alignment horizontal="justify" vertical="center" wrapText="1"/>
    </xf>
    <xf numFmtId="0" fontId="0" fillId="0" borderId="1" xfId="0" applyBorder="1" applyAlignment="1" applyProtection="1">
      <alignment horizontal="justify" vertical="center" textRotation="90" wrapText="1"/>
      <protection locked="0"/>
    </xf>
    <xf numFmtId="0" fontId="15" fillId="0" borderId="1" xfId="0" applyFont="1" applyBorder="1" applyAlignment="1">
      <alignment horizontal="center" vertical="center" textRotation="90" wrapText="1"/>
    </xf>
    <xf numFmtId="10" fontId="5" fillId="0" borderId="0" xfId="0" applyNumberFormat="1" applyFont="1" applyAlignment="1">
      <alignment wrapText="1"/>
    </xf>
    <xf numFmtId="9" fontId="33" fillId="0" borderId="1" xfId="1" applyFont="1" applyBorder="1" applyAlignment="1" applyProtection="1">
      <alignment horizontal="justify" vertical="center" wrapText="1"/>
      <protection locked="0"/>
    </xf>
    <xf numFmtId="9" fontId="56" fillId="0" borderId="1" xfId="1" applyFont="1" applyFill="1" applyBorder="1" applyAlignment="1" applyProtection="1">
      <alignment horizontal="center" vertical="center" wrapText="1"/>
      <protection locked="0"/>
    </xf>
    <xf numFmtId="9" fontId="68" fillId="0" borderId="1" xfId="1" applyFont="1" applyBorder="1" applyAlignment="1" applyProtection="1">
      <alignment horizontal="center" vertical="center" wrapText="1"/>
      <protection locked="0"/>
    </xf>
    <xf numFmtId="9" fontId="69" fillId="0" borderId="1" xfId="1" applyFont="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11" fillId="0" borderId="1" xfId="1" applyFont="1" applyFill="1" applyBorder="1" applyAlignment="1" applyProtection="1">
      <alignment horizontal="justify" vertical="center" wrapText="1"/>
      <protection locked="0"/>
    </xf>
    <xf numFmtId="9" fontId="70" fillId="0" borderId="1" xfId="1" applyFont="1" applyBorder="1" applyAlignment="1" applyProtection="1">
      <alignment horizontal="center" vertical="center" wrapText="1"/>
      <protection locked="0"/>
    </xf>
    <xf numFmtId="9" fontId="71" fillId="0" borderId="1" xfId="1" applyFont="1" applyBorder="1" applyAlignment="1" applyProtection="1">
      <alignment horizontal="center" vertical="center" wrapText="1"/>
      <protection locked="0"/>
    </xf>
    <xf numFmtId="9" fontId="71" fillId="0" borderId="1" xfId="1" applyFont="1" applyFill="1" applyBorder="1" applyAlignment="1" applyProtection="1">
      <alignment horizontal="center" vertical="center" wrapText="1"/>
      <protection locked="0"/>
    </xf>
    <xf numFmtId="0" fontId="0" fillId="25" borderId="1" xfId="0" applyFill="1" applyBorder="1" applyAlignment="1">
      <alignment horizontal="center" vertical="center" wrapText="1"/>
    </xf>
    <xf numFmtId="9" fontId="11" fillId="0" borderId="1" xfId="1" applyFont="1" applyBorder="1" applyAlignment="1" applyProtection="1">
      <alignment horizontal="justify" vertical="center" wrapText="1"/>
      <protection locked="0"/>
    </xf>
    <xf numFmtId="9" fontId="72" fillId="0" borderId="1" xfId="1" applyFont="1" applyBorder="1" applyAlignment="1" applyProtection="1">
      <alignment horizontal="justify" vertical="center" wrapText="1"/>
      <protection locked="0"/>
    </xf>
    <xf numFmtId="0" fontId="55" fillId="19" borderId="33" xfId="0" applyFont="1" applyFill="1" applyBorder="1" applyAlignment="1">
      <alignment horizontal="center" vertical="center" wrapText="1"/>
    </xf>
    <xf numFmtId="0" fontId="55" fillId="19" borderId="34" xfId="0" applyFont="1" applyFill="1" applyBorder="1" applyAlignment="1">
      <alignment horizontal="center" vertical="center" wrapText="1"/>
    </xf>
    <xf numFmtId="0" fontId="55" fillId="19" borderId="1" xfId="0" applyFont="1" applyFill="1" applyBorder="1" applyAlignment="1">
      <alignment horizontal="center" vertical="center" wrapText="1"/>
    </xf>
    <xf numFmtId="0" fontId="55" fillId="19" borderId="71" xfId="0" applyFont="1" applyFill="1" applyBorder="1" applyAlignment="1">
      <alignment horizontal="center" vertical="center" wrapText="1"/>
    </xf>
    <xf numFmtId="0" fontId="66" fillId="0" borderId="1" xfId="0" applyFont="1" applyBorder="1" applyAlignment="1">
      <alignment horizontal="righ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3" fillId="2" borderId="1" xfId="0" applyFont="1" applyFill="1" applyBorder="1" applyAlignment="1">
      <alignment horizontal="center" vertical="center" textRotation="90" wrapText="1"/>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57" fillId="0" borderId="1" xfId="0" applyFont="1" applyBorder="1" applyAlignment="1" applyProtection="1">
      <alignment horizontal="center" vertical="center" wrapText="1"/>
      <protection locked="0"/>
    </xf>
    <xf numFmtId="0" fontId="6" fillId="0" borderId="0" xfId="0" applyFont="1" applyAlignment="1">
      <alignment horizontal="center"/>
    </xf>
    <xf numFmtId="0" fontId="20" fillId="0" borderId="1" xfId="0" applyFont="1" applyBorder="1" applyAlignment="1" applyProtection="1">
      <alignment horizontal="justify" vertical="center" wrapText="1"/>
      <protection locked="0"/>
    </xf>
    <xf numFmtId="0" fontId="20" fillId="0" borderId="1" xfId="0" applyFont="1" applyBorder="1" applyAlignment="1" applyProtection="1">
      <alignment horizontal="left" vertical="center" wrapText="1"/>
      <protection locked="0"/>
    </xf>
    <xf numFmtId="0" fontId="63" fillId="2" borderId="1" xfId="0" applyFont="1" applyFill="1" applyBorder="1" applyAlignment="1">
      <alignment horizontal="center" vertical="center" textRotation="90" wrapText="1"/>
    </xf>
    <xf numFmtId="0" fontId="14" fillId="0" borderId="1" xfId="0" applyFont="1" applyBorder="1" applyAlignment="1">
      <alignment horizontal="right" vertical="center" wrapText="1"/>
    </xf>
    <xf numFmtId="0" fontId="65" fillId="0" borderId="33" xfId="0" applyFont="1" applyBorder="1" applyAlignment="1">
      <alignment horizontal="right" vertical="center" wrapText="1"/>
    </xf>
    <xf numFmtId="0" fontId="65" fillId="0" borderId="34" xfId="0" applyFont="1" applyBorder="1" applyAlignment="1">
      <alignment horizontal="right" vertical="center" wrapText="1"/>
    </xf>
    <xf numFmtId="0" fontId="65" fillId="0" borderId="3" xfId="0" applyFont="1" applyBorder="1" applyAlignment="1">
      <alignment horizontal="right" vertical="center" wrapText="1"/>
    </xf>
    <xf numFmtId="0" fontId="63" fillId="0" borderId="0" xfId="0" applyFont="1" applyAlignment="1">
      <alignment horizontal="left" wrapText="1"/>
    </xf>
    <xf numFmtId="0" fontId="63" fillId="0" borderId="30" xfId="0" applyFont="1" applyBorder="1" applyAlignment="1">
      <alignment horizontal="left" wrapText="1"/>
    </xf>
    <xf numFmtId="0" fontId="18" fillId="0" borderId="2" xfId="0" applyFont="1" applyBorder="1" applyAlignment="1">
      <alignment horizontal="center" vertical="center" wrapText="1"/>
    </xf>
    <xf numFmtId="0" fontId="57" fillId="0" borderId="2" xfId="0" applyFont="1" applyBorder="1" applyAlignment="1" applyProtection="1">
      <alignment horizontal="center" vertical="center" wrapText="1"/>
      <protection locked="0"/>
    </xf>
    <xf numFmtId="0" fontId="14" fillId="0" borderId="3" xfId="0" applyFont="1" applyBorder="1" applyAlignment="1">
      <alignment horizontal="right" vertical="center" wrapText="1"/>
    </xf>
    <xf numFmtId="0" fontId="7" fillId="2" borderId="1" xfId="0" applyFont="1" applyFill="1" applyBorder="1" applyAlignment="1">
      <alignment horizontal="center" vertical="center" textRotation="90" wrapText="1"/>
    </xf>
    <xf numFmtId="0" fontId="8" fillId="0" borderId="0" xfId="0" applyFont="1" applyAlignment="1">
      <alignment horizontal="left" wrapText="1"/>
    </xf>
    <xf numFmtId="0" fontId="3" fillId="0" borderId="1" xfId="0" applyFont="1" applyBorder="1" applyAlignment="1">
      <alignment horizontal="center" vertical="center" wrapText="1"/>
    </xf>
    <xf numFmtId="0" fontId="20" fillId="0" borderId="4" xfId="0" applyFont="1" applyBorder="1" applyAlignment="1" applyProtection="1">
      <alignment horizontal="left" vertical="center" wrapText="1"/>
      <protection locked="0"/>
    </xf>
    <xf numFmtId="0" fontId="20" fillId="0" borderId="57"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72"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5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40" fillId="0" borderId="57" xfId="0" applyFont="1" applyBorder="1" applyAlignment="1">
      <alignment vertical="center" wrapText="1"/>
    </xf>
    <xf numFmtId="0" fontId="37"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37" fillId="0" borderId="1" xfId="0" applyFont="1" applyBorder="1" applyAlignment="1">
      <alignment horizontal="center" vertical="center" textRotation="90" wrapText="1"/>
    </xf>
    <xf numFmtId="0" fontId="35"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42" fillId="0" borderId="56" xfId="0" applyFont="1" applyBorder="1" applyAlignment="1">
      <alignment horizontal="center" vertical="center" wrapText="1"/>
    </xf>
    <xf numFmtId="0" fontId="42" fillId="0" borderId="7" xfId="0" applyFont="1" applyBorder="1" applyAlignment="1">
      <alignment horizontal="center" vertical="center" wrapText="1"/>
    </xf>
    <xf numFmtId="0" fontId="17" fillId="25" borderId="6" xfId="0" applyFont="1" applyFill="1" applyBorder="1" applyAlignment="1">
      <alignment horizontal="center" vertical="center" wrapText="1"/>
    </xf>
    <xf numFmtId="0" fontId="17" fillId="25" borderId="56"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7" fillId="0" borderId="1" xfId="0" applyFont="1" applyBorder="1" applyAlignment="1">
      <alignment horizontal="center" vertical="center" wrapText="1"/>
    </xf>
    <xf numFmtId="0" fontId="61" fillId="0" borderId="45" xfId="0" applyFont="1" applyBorder="1" applyAlignment="1">
      <alignment horizontal="center"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62" fillId="0" borderId="56" xfId="0" applyFont="1" applyBorder="1" applyAlignment="1">
      <alignment horizontal="center" vertical="center" wrapText="1"/>
    </xf>
    <xf numFmtId="0" fontId="5" fillId="0" borderId="0" xfId="0" applyFont="1" applyAlignment="1">
      <alignment horizontal="center" wrapText="1"/>
    </xf>
    <xf numFmtId="0" fontId="22" fillId="12" borderId="41"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12" borderId="31" xfId="0" applyFont="1" applyFill="1" applyBorder="1" applyAlignment="1">
      <alignment horizontal="center" vertical="center" textRotation="90"/>
    </xf>
    <xf numFmtId="0" fontId="23" fillId="12" borderId="11" xfId="0" applyFont="1" applyFill="1" applyBorder="1" applyAlignment="1">
      <alignment horizontal="center" vertical="center"/>
    </xf>
    <xf numFmtId="0" fontId="23" fillId="12" borderId="12" xfId="0" applyFont="1" applyFill="1" applyBorder="1" applyAlignment="1">
      <alignment horizontal="center" vertical="center"/>
    </xf>
    <xf numFmtId="0" fontId="23" fillId="12" borderId="13" xfId="0" applyFont="1" applyFill="1" applyBorder="1" applyAlignment="1">
      <alignment horizontal="center" vertical="center"/>
    </xf>
    <xf numFmtId="0" fontId="23" fillId="12" borderId="14" xfId="0" applyFont="1" applyFill="1" applyBorder="1" applyAlignment="1">
      <alignment horizontal="center" vertical="center"/>
    </xf>
    <xf numFmtId="0" fontId="2" fillId="8" borderId="1" xfId="0" applyFont="1" applyFill="1" applyBorder="1" applyAlignment="1">
      <alignment horizontal="center" vertical="center"/>
    </xf>
    <xf numFmtId="0" fontId="12" fillId="9" borderId="13" xfId="0" applyFont="1" applyFill="1" applyBorder="1" applyAlignment="1">
      <alignment horizontal="center" vertical="center" textRotation="90"/>
    </xf>
    <xf numFmtId="0" fontId="12" fillId="9" borderId="15" xfId="0" applyFont="1" applyFill="1" applyBorder="1" applyAlignment="1">
      <alignment horizontal="center" vertical="center" textRotation="90"/>
    </xf>
    <xf numFmtId="0" fontId="12" fillId="9" borderId="23" xfId="0" applyFont="1" applyFill="1" applyBorder="1" applyAlignment="1">
      <alignment horizontal="center" vertical="center"/>
    </xf>
    <xf numFmtId="0" fontId="12" fillId="9" borderId="12" xfId="0" applyFont="1" applyFill="1" applyBorder="1" applyAlignment="1">
      <alignment horizontal="center" vertical="center"/>
    </xf>
    <xf numFmtId="0" fontId="2" fillId="9" borderId="1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0" xfId="0" applyFont="1" applyFill="1" applyAlignment="1">
      <alignment horizontal="center" vertical="center" wrapText="1"/>
    </xf>
    <xf numFmtId="0" fontId="2" fillId="8" borderId="33"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33"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25" xfId="0" applyFont="1" applyFill="1" applyBorder="1" applyAlignment="1">
      <alignment horizontal="center" vertical="center"/>
    </xf>
    <xf numFmtId="0" fontId="10" fillId="11" borderId="18" xfId="0" applyFont="1" applyFill="1" applyBorder="1" applyAlignment="1">
      <alignment horizontal="center" vertical="center"/>
    </xf>
    <xf numFmtId="0" fontId="10" fillId="8" borderId="35" xfId="0" applyFont="1" applyFill="1" applyBorder="1" applyAlignment="1">
      <alignment horizontal="center" vertical="center"/>
    </xf>
    <xf numFmtId="0" fontId="1" fillId="8" borderId="35" xfId="0" applyFont="1" applyFill="1" applyBorder="1" applyAlignment="1">
      <alignment horizontal="center" vertical="center"/>
    </xf>
    <xf numFmtId="0" fontId="1" fillId="8" borderId="1" xfId="0" applyFont="1" applyFill="1" applyBorder="1" applyAlignment="1">
      <alignment horizontal="center" vertical="center"/>
    </xf>
    <xf numFmtId="0" fontId="3" fillId="0" borderId="46" xfId="0" applyFont="1" applyBorder="1" applyAlignment="1">
      <alignment horizontal="center" vertical="center" textRotation="90" wrapText="1"/>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3" fillId="0" borderId="49"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50" fillId="19" borderId="60" xfId="0" applyFont="1" applyFill="1" applyBorder="1" applyAlignment="1">
      <alignment horizontal="center" vertical="center"/>
    </xf>
    <xf numFmtId="0" fontId="50" fillId="19" borderId="61" xfId="0" applyFont="1" applyFill="1" applyBorder="1" applyAlignment="1">
      <alignment horizontal="center" vertical="center"/>
    </xf>
    <xf numFmtId="0" fontId="50" fillId="19" borderId="62" xfId="0" applyFont="1" applyFill="1" applyBorder="1" applyAlignment="1">
      <alignment horizontal="center" vertical="center"/>
    </xf>
    <xf numFmtId="0" fontId="3" fillId="19" borderId="11" xfId="0" applyFont="1" applyFill="1" applyBorder="1" applyAlignment="1">
      <alignment horizontal="center" vertical="center" wrapText="1"/>
    </xf>
    <xf numFmtId="0" fontId="3" fillId="19" borderId="23"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19" borderId="0" xfId="0" applyFont="1" applyFill="1" applyAlignment="1">
      <alignment horizontal="center" vertical="center" wrapText="1"/>
    </xf>
    <xf numFmtId="0" fontId="22" fillId="20" borderId="23" xfId="0" applyFont="1" applyFill="1" applyBorder="1" applyAlignment="1">
      <alignment horizontal="center" vertical="center"/>
    </xf>
    <xf numFmtId="0" fontId="22" fillId="20" borderId="12" xfId="0" applyFont="1" applyFill="1" applyBorder="1" applyAlignment="1">
      <alignment horizontal="center" vertical="center"/>
    </xf>
    <xf numFmtId="0" fontId="22" fillId="14" borderId="13" xfId="0" applyFont="1" applyFill="1" applyBorder="1" applyAlignment="1">
      <alignment horizontal="center" vertical="center" textRotation="90"/>
    </xf>
    <xf numFmtId="0" fontId="22" fillId="14" borderId="15" xfId="0" applyFont="1" applyFill="1" applyBorder="1" applyAlignment="1">
      <alignment horizontal="center" vertical="center" textRotation="90"/>
    </xf>
    <xf numFmtId="0" fontId="23" fillId="21" borderId="11" xfId="0" applyFont="1" applyFill="1" applyBorder="1" applyAlignment="1">
      <alignment horizontal="center" vertical="center"/>
    </xf>
    <xf numFmtId="0" fontId="23" fillId="21" borderId="12" xfId="0" applyFont="1" applyFill="1" applyBorder="1" applyAlignment="1">
      <alignment horizontal="center" vertical="center"/>
    </xf>
    <xf numFmtId="0" fontId="23" fillId="21" borderId="13" xfId="0" applyFont="1" applyFill="1" applyBorder="1" applyAlignment="1">
      <alignment horizontal="center" vertical="center"/>
    </xf>
    <xf numFmtId="0" fontId="23" fillId="21" borderId="14" xfId="0" applyFont="1" applyFill="1" applyBorder="1" applyAlignment="1">
      <alignment horizontal="center" vertical="center"/>
    </xf>
    <xf numFmtId="0" fontId="22" fillId="21" borderId="41" xfId="0" applyFont="1" applyFill="1" applyBorder="1" applyAlignment="1">
      <alignment horizontal="center" vertical="center" textRotation="90"/>
    </xf>
    <xf numFmtId="0" fontId="22" fillId="21" borderId="32" xfId="0" applyFont="1" applyFill="1" applyBorder="1" applyAlignment="1">
      <alignment horizontal="center" vertical="center" textRotation="90"/>
    </xf>
    <xf numFmtId="0" fontId="22" fillId="21" borderId="31" xfId="0" applyFont="1" applyFill="1" applyBorder="1" applyAlignment="1">
      <alignment horizontal="center" vertical="center" textRotation="90"/>
    </xf>
    <xf numFmtId="0" fontId="22" fillId="22" borderId="41" xfId="0" applyFont="1" applyFill="1" applyBorder="1" applyAlignment="1">
      <alignment horizontal="center" vertical="center" textRotation="90"/>
    </xf>
    <xf numFmtId="0" fontId="22" fillId="22" borderId="32" xfId="0" applyFont="1" applyFill="1" applyBorder="1" applyAlignment="1">
      <alignment horizontal="center" vertical="center" textRotation="90"/>
    </xf>
    <xf numFmtId="0" fontId="22" fillId="22" borderId="31" xfId="0" applyFont="1" applyFill="1" applyBorder="1" applyAlignment="1">
      <alignment horizontal="center" vertical="center" textRotation="90"/>
    </xf>
  </cellXfs>
  <cellStyles count="5">
    <cellStyle name="Millares" xfId="3" builtinId="3"/>
    <cellStyle name="Millares 2" xfId="4" xr:uid="{FE60DE95-01B5-49BE-BF89-9C98D896890C}"/>
    <cellStyle name="Normal" xfId="0" builtinId="0"/>
    <cellStyle name="Normal 4" xfId="2" xr:uid="{00000000-0005-0000-0000-000002000000}"/>
    <cellStyle name="Porcentaje" xfId="1" builtinId="5"/>
  </cellStyles>
  <dxfs count="86">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85"/>
      <tableStyleElement type="headerRow" dxfId="84"/>
    </tableStyle>
  </tableStyles>
  <colors>
    <mruColors>
      <color rgb="FFFF6600"/>
      <color rgb="FF0099CC"/>
      <color rgb="FFCC0000"/>
      <color rgb="FFCCFF66"/>
      <color rgb="FFFF3300"/>
      <color rgb="FF669900"/>
      <color rgb="FFF79646"/>
      <color rgb="FFCCFF99"/>
      <color rgb="FFFF0000"/>
      <color rgb="FFFB25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Clasificación de los Riesgos</a:t>
            </a:r>
          </a:p>
        </c:rich>
      </c:tx>
      <c:layout>
        <c:manualLayout>
          <c:xMode val="edge"/>
          <c:yMode val="edge"/>
          <c:x val="0.19035998659894726"/>
          <c:y val="7.0998727104027784E-2"/>
        </c:manualLayout>
      </c:layout>
      <c:overlay val="0"/>
      <c:spPr>
        <a:noFill/>
        <a:ln>
          <a:noFill/>
        </a:ln>
        <a:effectLst/>
      </c:spPr>
      <c:txPr>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spPr>
            <a:solidFill>
              <a:srgbClr val="0099CC"/>
            </a:solidFill>
            <a:ln>
              <a:solidFill>
                <a:schemeClr val="tx1"/>
              </a:solidFill>
            </a:ln>
          </c:spPr>
          <c:dPt>
            <c:idx val="0"/>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5494-4BD8-86E9-2905EA2D3072}"/>
              </c:ext>
            </c:extLst>
          </c:dPt>
          <c:dPt>
            <c:idx val="1"/>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5494-4BD8-86E9-2905EA2D3072}"/>
              </c:ext>
            </c:extLst>
          </c:dPt>
          <c:dPt>
            <c:idx val="2"/>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5494-4BD8-86E9-2905EA2D3072}"/>
              </c:ext>
            </c:extLst>
          </c:dPt>
          <c:dPt>
            <c:idx val="3"/>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5494-4BD8-86E9-2905EA2D3072}"/>
              </c:ext>
            </c:extLst>
          </c:dPt>
          <c:dPt>
            <c:idx val="4"/>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5494-4BD8-86E9-2905EA2D3072}"/>
              </c:ext>
            </c:extLst>
          </c:dPt>
          <c:dPt>
            <c:idx val="5"/>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5494-4BD8-86E9-2905EA2D3072}"/>
              </c:ext>
            </c:extLst>
          </c:dPt>
          <c:dLbls>
            <c:dLbl>
              <c:idx val="0"/>
              <c:layout>
                <c:manualLayout>
                  <c:x val="6.9781664496009468E-3"/>
                  <c:y val="-0.28666390332352071"/>
                </c:manualLayout>
              </c:layout>
              <c:tx>
                <c:rich>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fld id="{3397D785-934D-40E3-9005-0A87773F8195}" type="CATEGORYNAME">
                      <a:rPr lang="en-US" sz="2400">
                        <a:solidFill>
                          <a:srgbClr val="FFFF00"/>
                        </a:solidFill>
                      </a:rPr>
                      <a:pPr>
                        <a:defRPr>
                          <a:solidFill>
                            <a:srgbClr val="FFFF00"/>
                          </a:solidFill>
                        </a:defRPr>
                      </a:pPr>
                      <a:t>[NOMBRE DE CATEGORÍA]</a:t>
                    </a:fld>
                    <a:r>
                      <a:rPr lang="en-US" sz="2400">
                        <a:solidFill>
                          <a:srgbClr val="FFFF00"/>
                        </a:solidFill>
                      </a:rPr>
                      <a:t>s
</a:t>
                    </a:r>
                    <a:fld id="{99212FA2-A46F-43DC-9D1F-DF3A4B36F6A3}" type="PERCENTAGE">
                      <a:rPr lang="en-US" sz="2400">
                        <a:solidFill>
                          <a:srgbClr val="FFFF00"/>
                        </a:solidFill>
                      </a:rPr>
                      <a:pPr>
                        <a:defRPr>
                          <a:solidFill>
                            <a:srgbClr val="FFFF00"/>
                          </a:solidFill>
                        </a:defRPr>
                      </a:pPr>
                      <a:t>[PORCENTAJE]</a:t>
                    </a:fld>
                    <a:endParaRPr lang="en-US" sz="2400">
                      <a:solidFill>
                        <a:srgbClr val="FFFF00"/>
                      </a:solidFill>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31210315822879475"/>
                      <c:h val="0.16866304452639633"/>
                    </c:manualLayout>
                  </c15:layout>
                  <c15:dlblFieldTable/>
                  <c15:showDataLabelsRange val="0"/>
                </c:ext>
                <c:ext xmlns:c16="http://schemas.microsoft.com/office/drawing/2014/chart" uri="{C3380CC4-5D6E-409C-BE32-E72D297353CC}">
                  <c16:uniqueId val="{00000001-5494-4BD8-86E9-2905EA2D3072}"/>
                </c:ext>
              </c:extLst>
            </c:dLbl>
            <c:dLbl>
              <c:idx val="1"/>
              <c:delete val="1"/>
              <c:extLst>
                <c:ext xmlns:c15="http://schemas.microsoft.com/office/drawing/2012/chart" uri="{CE6537A1-D6FC-4f65-9D91-7224C49458BB}"/>
                <c:ext xmlns:c16="http://schemas.microsoft.com/office/drawing/2014/chart" uri="{C3380CC4-5D6E-409C-BE32-E72D297353CC}">
                  <c16:uniqueId val="{00000003-5494-4BD8-86E9-2905EA2D3072}"/>
                </c:ext>
              </c:extLst>
            </c:dLbl>
            <c:dLbl>
              <c:idx val="2"/>
              <c:delete val="1"/>
              <c:extLst>
                <c:ext xmlns:c15="http://schemas.microsoft.com/office/drawing/2012/chart" uri="{CE6537A1-D6FC-4f65-9D91-7224C49458BB}"/>
                <c:ext xmlns:c16="http://schemas.microsoft.com/office/drawing/2014/chart" uri="{C3380CC4-5D6E-409C-BE32-E72D297353CC}">
                  <c16:uniqueId val="{00000005-5494-4BD8-86E9-2905EA2D3072}"/>
                </c:ext>
              </c:extLst>
            </c:dLbl>
            <c:dLbl>
              <c:idx val="3"/>
              <c:delete val="1"/>
              <c:extLst>
                <c:ext xmlns:c15="http://schemas.microsoft.com/office/drawing/2012/chart" uri="{CE6537A1-D6FC-4f65-9D91-7224C49458BB}"/>
                <c:ext xmlns:c16="http://schemas.microsoft.com/office/drawing/2014/chart" uri="{C3380CC4-5D6E-409C-BE32-E72D297353CC}">
                  <c16:uniqueId val="{00000007-5494-4BD8-86E9-2905EA2D3072}"/>
                </c:ext>
              </c:extLst>
            </c:dLbl>
            <c:dLbl>
              <c:idx val="4"/>
              <c:delete val="1"/>
              <c:extLst>
                <c:ext xmlns:c15="http://schemas.microsoft.com/office/drawing/2012/chart" uri="{CE6537A1-D6FC-4f65-9D91-7224C49458BB}"/>
                <c:ext xmlns:c16="http://schemas.microsoft.com/office/drawing/2014/chart" uri="{C3380CC4-5D6E-409C-BE32-E72D297353CC}">
                  <c16:uniqueId val="{00000009-5494-4BD8-86E9-2905EA2D3072}"/>
                </c:ext>
              </c:extLst>
            </c:dLbl>
            <c:dLbl>
              <c:idx val="5"/>
              <c:delete val="1"/>
              <c:extLst>
                <c:ext xmlns:c15="http://schemas.microsoft.com/office/drawing/2012/chart" uri="{CE6537A1-D6FC-4f65-9D91-7224C49458BB}"/>
                <c:ext xmlns:c16="http://schemas.microsoft.com/office/drawing/2014/chart" uri="{C3380CC4-5D6E-409C-BE32-E72D297353CC}">
                  <c16:uniqueId val="{0000000B-5494-4BD8-86E9-2905EA2D30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10</c:v>
                </c:pt>
                <c:pt idx="1">
                  <c:v>0</c:v>
                </c:pt>
                <c:pt idx="2">
                  <c:v>0</c:v>
                </c:pt>
                <c:pt idx="3">
                  <c:v>0</c:v>
                </c:pt>
                <c:pt idx="4">
                  <c:v>0</c:v>
                </c:pt>
                <c:pt idx="5">
                  <c:v>0</c:v>
                </c:pt>
              </c:numCache>
            </c:numRef>
          </c:val>
          <c:extLst>
            <c:ext xmlns:c16="http://schemas.microsoft.com/office/drawing/2014/chart" uri="{C3380CC4-5D6E-409C-BE32-E72D297353CC}">
              <c16:uniqueId val="{0000000C-5494-4BD8-86E9-2905EA2D307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23</xdr:col>
      <xdr:colOff>95249</xdr:colOff>
      <xdr:row>0</xdr:row>
      <xdr:rowOff>216624</xdr:rowOff>
    </xdr:from>
    <xdr:to>
      <xdr:col>24</xdr:col>
      <xdr:colOff>3460750</xdr:colOff>
      <xdr:row>3</xdr:row>
      <xdr:rowOff>99100</xdr:rowOff>
    </xdr:to>
    <xdr:grpSp>
      <xdr:nvGrpSpPr>
        <xdr:cNvPr id="2" name="Grupo 1">
          <a:extLst>
            <a:ext uri="{FF2B5EF4-FFF2-40B4-BE49-F238E27FC236}">
              <a16:creationId xmlns:a16="http://schemas.microsoft.com/office/drawing/2014/main" id="{E96B2DFA-7A06-76DF-F02F-FC547C18B286}"/>
            </a:ext>
          </a:extLst>
        </xdr:cNvPr>
        <xdr:cNvGrpSpPr/>
      </xdr:nvGrpSpPr>
      <xdr:grpSpPr>
        <a:xfrm>
          <a:off x="20690416" y="216624"/>
          <a:ext cx="4275667" cy="824393"/>
          <a:chOff x="20838583" y="163706"/>
          <a:chExt cx="4499452" cy="824393"/>
        </a:xfrm>
      </xdr:grpSpPr>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38583" y="163706"/>
            <a:ext cx="782814" cy="758008"/>
          </a:xfrm>
          <a:prstGeom prst="rect">
            <a:avLst/>
          </a:prstGeom>
          <a:noFill/>
          <a:ln>
            <a:noFill/>
          </a:ln>
        </xdr:spPr>
      </xdr:pic>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67796" y="183460"/>
            <a:ext cx="808681" cy="804639"/>
          </a:xfrm>
          <a:prstGeom prst="rect">
            <a:avLst/>
          </a:prstGeom>
        </xdr:spPr>
      </xdr:pic>
      <xdr:pic>
        <xdr:nvPicPr>
          <xdr:cNvPr id="8" name="Imagen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828854" y="164524"/>
            <a:ext cx="1509181" cy="789901"/>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623825</xdr:colOff>
      <xdr:row>0</xdr:row>
      <xdr:rowOff>264721</xdr:rowOff>
    </xdr:from>
    <xdr:to>
      <xdr:col>2</xdr:col>
      <xdr:colOff>1004826</xdr:colOff>
      <xdr:row>5</xdr:row>
      <xdr:rowOff>450273</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936789" y="264721"/>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706060</xdr:colOff>
      <xdr:row>0</xdr:row>
      <xdr:rowOff>46112</xdr:rowOff>
    </xdr:from>
    <xdr:to>
      <xdr:col>2</xdr:col>
      <xdr:colOff>937382</xdr:colOff>
      <xdr:row>5</xdr:row>
      <xdr:rowOff>115899</xdr:rowOff>
    </xdr:to>
    <xdr:pic>
      <xdr:nvPicPr>
        <xdr:cNvPr id="9" name="Imagen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23560" y="46112"/>
          <a:ext cx="2295072" cy="1723433"/>
        </a:xfrm>
        <a:prstGeom prst="rect">
          <a:avLst/>
        </a:prstGeom>
        <a:ln>
          <a:noFill/>
        </a:ln>
        <a:extLst>
          <a:ext uri="{53640926-AAD7-44D8-BBD7-CCE9431645EC}">
            <a14:shadowObscured xmlns:a14="http://schemas.microsoft.com/office/drawing/2010/main"/>
          </a:ext>
        </a:extLst>
      </xdr:spPr>
    </xdr:pic>
    <xdr:clientData/>
  </xdr:twoCellAnchor>
  <xdr:twoCellAnchor>
    <xdr:from>
      <xdr:col>23</xdr:col>
      <xdr:colOff>714376</xdr:colOff>
      <xdr:row>2</xdr:row>
      <xdr:rowOff>66146</xdr:rowOff>
    </xdr:from>
    <xdr:to>
      <xdr:col>24</xdr:col>
      <xdr:colOff>4537606</xdr:colOff>
      <xdr:row>4</xdr:row>
      <xdr:rowOff>449791</xdr:rowOff>
    </xdr:to>
    <xdr:grpSp>
      <xdr:nvGrpSpPr>
        <xdr:cNvPr id="2" name="Grupo 1">
          <a:extLst>
            <a:ext uri="{FF2B5EF4-FFF2-40B4-BE49-F238E27FC236}">
              <a16:creationId xmlns:a16="http://schemas.microsoft.com/office/drawing/2014/main" id="{3B698940-B2DC-4AD9-A7EB-5ACB0AAC7BB5}"/>
            </a:ext>
          </a:extLst>
        </xdr:cNvPr>
        <xdr:cNvGrpSpPr/>
      </xdr:nvGrpSpPr>
      <xdr:grpSpPr>
        <a:xfrm>
          <a:off x="19526251" y="595313"/>
          <a:ext cx="4960938" cy="1005416"/>
          <a:chOff x="20838583" y="163706"/>
          <a:chExt cx="4499452" cy="824393"/>
        </a:xfrm>
      </xdr:grpSpPr>
      <xdr:pic>
        <xdr:nvPicPr>
          <xdr:cNvPr id="3" name="Imagen 2">
            <a:extLst>
              <a:ext uri="{FF2B5EF4-FFF2-40B4-BE49-F238E27FC236}">
                <a16:creationId xmlns:a16="http://schemas.microsoft.com/office/drawing/2014/main" id="{23730F6D-1749-C0A4-E570-69BD6A8AB95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38583" y="163706"/>
            <a:ext cx="782814" cy="758008"/>
          </a:xfrm>
          <a:prstGeom prst="rect">
            <a:avLst/>
          </a:prstGeom>
          <a:noFill/>
          <a:ln>
            <a:noFill/>
          </a:ln>
        </xdr:spPr>
      </xdr:pic>
      <xdr:pic>
        <xdr:nvPicPr>
          <xdr:cNvPr id="5" name="0 Imagen">
            <a:extLst>
              <a:ext uri="{FF2B5EF4-FFF2-40B4-BE49-F238E27FC236}">
                <a16:creationId xmlns:a16="http://schemas.microsoft.com/office/drawing/2014/main" id="{5D912B81-0093-7035-F667-E07365E364D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67796" y="183460"/>
            <a:ext cx="808681" cy="804639"/>
          </a:xfrm>
          <a:prstGeom prst="rect">
            <a:avLst/>
          </a:prstGeom>
        </xdr:spPr>
      </xdr:pic>
      <xdr:pic>
        <xdr:nvPicPr>
          <xdr:cNvPr id="6" name="Imagen 5">
            <a:extLst>
              <a:ext uri="{FF2B5EF4-FFF2-40B4-BE49-F238E27FC236}">
                <a16:creationId xmlns:a16="http://schemas.microsoft.com/office/drawing/2014/main" id="{F751BCA2-C86E-24B7-2B57-95A2DA74FDD9}"/>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7685" b="24497"/>
          <a:stretch/>
        </xdr:blipFill>
        <xdr:spPr bwMode="auto">
          <a:xfrm>
            <a:off x="23828854" y="164524"/>
            <a:ext cx="1509181" cy="789901"/>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407456</xdr:colOff>
      <xdr:row>4</xdr:row>
      <xdr:rowOff>349250</xdr:rowOff>
    </xdr:from>
    <xdr:to>
      <xdr:col>24</xdr:col>
      <xdr:colOff>2932638</xdr:colOff>
      <xdr:row>4</xdr:row>
      <xdr:rowOff>1123276</xdr:rowOff>
    </xdr:to>
    <xdr:grpSp>
      <xdr:nvGrpSpPr>
        <xdr:cNvPr id="2" name="Grupo 1">
          <a:extLst>
            <a:ext uri="{FF2B5EF4-FFF2-40B4-BE49-F238E27FC236}">
              <a16:creationId xmlns:a16="http://schemas.microsoft.com/office/drawing/2014/main" id="{2971C8F1-90D9-C86B-5DB2-E4D67708935C}"/>
            </a:ext>
          </a:extLst>
        </xdr:cNvPr>
        <xdr:cNvGrpSpPr/>
      </xdr:nvGrpSpPr>
      <xdr:grpSpPr>
        <a:xfrm>
          <a:off x="21193123" y="1926167"/>
          <a:ext cx="3435348" cy="774026"/>
          <a:chOff x="21224875" y="1651000"/>
          <a:chExt cx="3435348" cy="774026"/>
        </a:xfrm>
      </xdr:grpSpPr>
      <xdr:pic>
        <xdr:nvPicPr>
          <xdr:cNvPr id="5" name="Imagen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24875" y="1711291"/>
            <a:ext cx="574007" cy="712291"/>
          </a:xfrm>
          <a:prstGeom prst="rect">
            <a:avLst/>
          </a:prstGeom>
          <a:noFill/>
          <a:ln>
            <a:noFill/>
          </a:ln>
        </xdr:spPr>
      </xdr:pic>
      <xdr:pic>
        <xdr:nvPicPr>
          <xdr:cNvPr id="7" name="0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25541" y="1734137"/>
            <a:ext cx="633865" cy="668280"/>
          </a:xfrm>
          <a:prstGeom prst="rect">
            <a:avLst/>
          </a:prstGeom>
        </xdr:spPr>
      </xdr:pic>
      <xdr:pic>
        <xdr:nvPicPr>
          <xdr:cNvPr id="9" name="Imagen 8">
            <a:extLst>
              <a:ext uri="{FF2B5EF4-FFF2-40B4-BE49-F238E27FC236}">
                <a16:creationId xmlns:a16="http://schemas.microsoft.com/office/drawing/2014/main" id="{00000000-0008-0000-0200-000009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145750" y="1651000"/>
            <a:ext cx="1514473" cy="774026"/>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449036</xdr:colOff>
      <xdr:row>3</xdr:row>
      <xdr:rowOff>27214</xdr:rowOff>
    </xdr:from>
    <xdr:to>
      <xdr:col>1</xdr:col>
      <xdr:colOff>2735037</xdr:colOff>
      <xdr:row>4</xdr:row>
      <xdr:rowOff>1191243</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762000" y="1034143"/>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371929</xdr:colOff>
      <xdr:row>3</xdr:row>
      <xdr:rowOff>238124</xdr:rowOff>
    </xdr:from>
    <xdr:to>
      <xdr:col>24</xdr:col>
      <xdr:colOff>2448073</xdr:colOff>
      <xdr:row>4</xdr:row>
      <xdr:rowOff>722621</xdr:rowOff>
    </xdr:to>
    <xdr:grpSp>
      <xdr:nvGrpSpPr>
        <xdr:cNvPr id="2" name="Grupo 1">
          <a:extLst>
            <a:ext uri="{FF2B5EF4-FFF2-40B4-BE49-F238E27FC236}">
              <a16:creationId xmlns:a16="http://schemas.microsoft.com/office/drawing/2014/main" id="{814083F0-5383-71ED-ACDD-11C741603BB6}"/>
            </a:ext>
          </a:extLst>
        </xdr:cNvPr>
        <xdr:cNvGrpSpPr/>
      </xdr:nvGrpSpPr>
      <xdr:grpSpPr>
        <a:xfrm>
          <a:off x="20564929" y="1081767"/>
          <a:ext cx="3069465" cy="783854"/>
          <a:chOff x="21218072" y="1013732"/>
          <a:chExt cx="3069465" cy="783854"/>
        </a:xfrm>
      </xdr:grpSpPr>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18072" y="1147026"/>
            <a:ext cx="491543" cy="603760"/>
          </a:xfrm>
          <a:prstGeom prst="rect">
            <a:avLst/>
          </a:prstGeom>
          <a:noFill/>
          <a:ln>
            <a:noFill/>
          </a:ln>
        </xdr:spPr>
      </xdr:pic>
      <xdr:pic>
        <xdr:nvPicPr>
          <xdr:cNvPr id="7" name="0 Imagen">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16359" y="1165339"/>
            <a:ext cx="555624" cy="567304"/>
          </a:xfrm>
          <a:prstGeom prst="rect">
            <a:avLst/>
          </a:prstGeom>
        </xdr:spPr>
      </xdr:pic>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2771553" y="1013732"/>
            <a:ext cx="1515984" cy="783854"/>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312964</xdr:colOff>
      <xdr:row>1</xdr:row>
      <xdr:rowOff>176892</xdr:rowOff>
    </xdr:from>
    <xdr:to>
      <xdr:col>1</xdr:col>
      <xdr:colOff>2598965</xdr:colOff>
      <xdr:row>5</xdr:row>
      <xdr:rowOff>48242</xdr:rowOff>
    </xdr:to>
    <xdr:pic>
      <xdr:nvPicPr>
        <xdr:cNvPr id="10" name="Imagen 9">
          <a:extLst>
            <a:ext uri="{FF2B5EF4-FFF2-40B4-BE49-F238E27FC236}">
              <a16:creationId xmlns:a16="http://schemas.microsoft.com/office/drawing/2014/main" id="{00000000-0008-0000-0300-00000A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625928" y="449035"/>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170847</xdr:colOff>
      <xdr:row>3</xdr:row>
      <xdr:rowOff>201083</xdr:rowOff>
    </xdr:from>
    <xdr:to>
      <xdr:col>24</xdr:col>
      <xdr:colOff>2516109</xdr:colOff>
      <xdr:row>7</xdr:row>
      <xdr:rowOff>78927</xdr:rowOff>
    </xdr:to>
    <xdr:grpSp>
      <xdr:nvGrpSpPr>
        <xdr:cNvPr id="2" name="Grupo 1">
          <a:extLst>
            <a:ext uri="{FF2B5EF4-FFF2-40B4-BE49-F238E27FC236}">
              <a16:creationId xmlns:a16="http://schemas.microsoft.com/office/drawing/2014/main" id="{9517B5F9-5F2F-BD54-2C3C-8659C0C24BE7}"/>
            </a:ext>
          </a:extLst>
        </xdr:cNvPr>
        <xdr:cNvGrpSpPr/>
      </xdr:nvGrpSpPr>
      <xdr:grpSpPr>
        <a:xfrm>
          <a:off x="21252847" y="645583"/>
          <a:ext cx="3255429" cy="766844"/>
          <a:chOff x="21633847" y="412751"/>
          <a:chExt cx="3255429" cy="766844"/>
        </a:xfrm>
      </xdr:grpSpPr>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33847" y="455083"/>
            <a:ext cx="523774" cy="548323"/>
          </a:xfrm>
          <a:prstGeom prst="rect">
            <a:avLst/>
          </a:prstGeom>
          <a:noFill/>
          <a:ln>
            <a:noFill/>
          </a:ln>
        </xdr:spPr>
      </xdr:pic>
      <xdr:pic>
        <xdr:nvPicPr>
          <xdr:cNvPr id="7" name="0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80513" y="518583"/>
            <a:ext cx="557893" cy="515784"/>
          </a:xfrm>
          <a:prstGeom prst="rect">
            <a:avLst/>
          </a:prstGeom>
        </xdr:spPr>
      </xdr:pic>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380095" y="412751"/>
            <a:ext cx="1509181" cy="766844"/>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771073</xdr:colOff>
      <xdr:row>0</xdr:row>
      <xdr:rowOff>31750</xdr:rowOff>
    </xdr:from>
    <xdr:to>
      <xdr:col>2</xdr:col>
      <xdr:colOff>402168</xdr:colOff>
      <xdr:row>7</xdr:row>
      <xdr:rowOff>105833</xdr:rowOff>
    </xdr:to>
    <xdr:pic>
      <xdr:nvPicPr>
        <xdr:cNvPr id="10" name="Imagen 9">
          <a:extLst>
            <a:ext uri="{FF2B5EF4-FFF2-40B4-BE49-F238E27FC236}">
              <a16:creationId xmlns:a16="http://schemas.microsoft.com/office/drawing/2014/main" id="{00000000-0008-0000-0400-00000A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1088573" y="31750"/>
          <a:ext cx="1419678" cy="1407583"/>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4" name="9 Imagen">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04" y="91008"/>
          <a:ext cx="1579858"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48986</xdr:colOff>
      <xdr:row>11</xdr:row>
      <xdr:rowOff>393802</xdr:rowOff>
    </xdr:from>
    <xdr:to>
      <xdr:col>32</xdr:col>
      <xdr:colOff>666750</xdr:colOff>
      <xdr:row>25</xdr:row>
      <xdr:rowOff>0</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50316</xdr:rowOff>
    </xdr:to>
    <xdr:pic>
      <xdr:nvPicPr>
        <xdr:cNvPr id="4" name="9 Imagen">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26"/>
          <a:ext cx="1573574"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202596</xdr:colOff>
      <xdr:row>0</xdr:row>
      <xdr:rowOff>285751</xdr:rowOff>
    </xdr:from>
    <xdr:to>
      <xdr:col>3</xdr:col>
      <xdr:colOff>848097</xdr:colOff>
      <xdr:row>1</xdr:row>
      <xdr:rowOff>438746</xdr:rowOff>
    </xdr:to>
    <xdr:pic>
      <xdr:nvPicPr>
        <xdr:cNvPr id="3" name="9 Imagen">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596" y="285751"/>
          <a:ext cx="1584394" cy="1377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381003</xdr:colOff>
      <xdr:row>6</xdr:row>
      <xdr:rowOff>639536</xdr:rowOff>
    </xdr:from>
    <xdr:to>
      <xdr:col>24</xdr:col>
      <xdr:colOff>623210</xdr:colOff>
      <xdr:row>9</xdr:row>
      <xdr:rowOff>234043</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8824" y="5810250"/>
          <a:ext cx="6610350" cy="2071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pageSetUpPr fitToPage="1"/>
  </sheetPr>
  <dimension ref="A1:AC22"/>
  <sheetViews>
    <sheetView showGridLines="0" topLeftCell="T1" zoomScale="90" zoomScaleNormal="90" zoomScalePageLayoutView="70" workbookViewId="0">
      <selection activeCell="AE6" sqref="AE6"/>
    </sheetView>
  </sheetViews>
  <sheetFormatPr baseColWidth="10" defaultColWidth="11.42578125" defaultRowHeight="12" x14ac:dyDescent="0.2"/>
  <cols>
    <col min="1" max="1" width="4.7109375" style="5" customWidth="1"/>
    <col min="2" max="3" width="28.5703125" style="5" customWidth="1"/>
    <col min="4" max="4" width="26.85546875" style="5" customWidth="1"/>
    <col min="5" max="7" width="6.7109375" style="5" customWidth="1"/>
    <col min="8" max="8" width="6.7109375" style="8" customWidth="1"/>
    <col min="9" max="9" width="22.5703125" style="15" customWidth="1"/>
    <col min="10" max="10" width="6.7109375" style="15" customWidth="1"/>
    <col min="11" max="14" width="6.7109375" style="5" customWidth="1"/>
    <col min="15" max="16" width="6.7109375" style="8" customWidth="1"/>
    <col min="17" max="17" width="36.28515625" style="5" customWidth="1"/>
    <col min="18" max="18" width="6.7109375" style="5" customWidth="1"/>
    <col min="19" max="19" width="20.5703125" style="5" customWidth="1"/>
    <col min="20" max="20" width="24.42578125" style="5" customWidth="1"/>
    <col min="21" max="21" width="36.140625" style="14" customWidth="1"/>
    <col min="22" max="22" width="18.28515625" style="14" hidden="1" customWidth="1"/>
    <col min="23" max="23" width="53.140625" style="5" hidden="1" customWidth="1"/>
    <col min="24" max="24" width="13.5703125" style="5" bestFit="1" customWidth="1"/>
    <col min="25" max="25" width="53.140625" style="5" bestFit="1" customWidth="1"/>
    <col min="26" max="26" width="19.140625" style="14" hidden="1" customWidth="1"/>
    <col min="27" max="27" width="54.28515625" style="5" hidden="1" customWidth="1"/>
    <col min="28" max="28" width="19.140625" style="14" hidden="1" customWidth="1"/>
    <col min="29" max="29" width="54.28515625" style="5" hidden="1" customWidth="1"/>
    <col min="30" max="31" width="12.7109375" style="5" customWidth="1"/>
    <col min="32" max="16384" width="11.42578125" style="5"/>
  </cols>
  <sheetData>
    <row r="1" spans="1:29" ht="29.25" customHeight="1" x14ac:dyDescent="0.35">
      <c r="B1" s="324" t="s">
        <v>203</v>
      </c>
      <c r="C1" s="324"/>
      <c r="D1" s="324"/>
      <c r="E1" s="324"/>
      <c r="F1" s="324"/>
      <c r="G1" s="324"/>
      <c r="H1" s="324"/>
      <c r="I1" s="324"/>
      <c r="J1" s="324"/>
      <c r="K1" s="324"/>
      <c r="L1" s="324"/>
      <c r="M1" s="324"/>
      <c r="N1" s="324"/>
      <c r="O1" s="324"/>
      <c r="P1" s="324"/>
      <c r="Q1" s="324"/>
      <c r="R1" s="324"/>
      <c r="S1" s="324"/>
      <c r="T1" s="324"/>
      <c r="U1" s="324"/>
      <c r="V1" s="212"/>
      <c r="Z1" s="212"/>
      <c r="AB1" s="212"/>
    </row>
    <row r="2" spans="1:29" s="4" customFormat="1" ht="24" customHeight="1" x14ac:dyDescent="0.25">
      <c r="A2" s="7"/>
      <c r="D2" s="248" t="s">
        <v>0</v>
      </c>
      <c r="E2" s="321" t="s">
        <v>231</v>
      </c>
      <c r="F2" s="321"/>
      <c r="G2" s="321"/>
      <c r="H2" s="321"/>
      <c r="I2" s="321"/>
      <c r="J2" s="321"/>
      <c r="K2" s="321"/>
      <c r="L2" s="321"/>
      <c r="M2" s="321"/>
      <c r="N2" s="321"/>
      <c r="O2" s="321"/>
      <c r="P2" s="321"/>
      <c r="Q2" s="322" t="s">
        <v>22</v>
      </c>
      <c r="R2" s="322"/>
      <c r="S2" s="323">
        <v>2022</v>
      </c>
      <c r="T2" s="323"/>
      <c r="U2" s="323"/>
      <c r="V2" s="213"/>
      <c r="Z2" s="213"/>
      <c r="AB2" s="213"/>
    </row>
    <row r="3" spans="1:29" s="4" customFormat="1" ht="21" customHeight="1" x14ac:dyDescent="0.25">
      <c r="A3" s="7"/>
      <c r="D3" s="249" t="s">
        <v>1</v>
      </c>
      <c r="E3" s="325" t="s">
        <v>247</v>
      </c>
      <c r="F3" s="325"/>
      <c r="G3" s="325"/>
      <c r="H3" s="325"/>
      <c r="I3" s="325"/>
      <c r="J3" s="325"/>
      <c r="K3" s="325"/>
      <c r="L3" s="325"/>
      <c r="M3" s="325"/>
      <c r="N3" s="325"/>
      <c r="O3" s="325"/>
      <c r="P3" s="325"/>
      <c r="Q3" s="325"/>
      <c r="R3" s="325"/>
      <c r="S3" s="325"/>
      <c r="T3" s="325"/>
      <c r="U3" s="325"/>
      <c r="V3" s="214"/>
      <c r="Z3" s="214"/>
      <c r="AB3" s="214"/>
    </row>
    <row r="4" spans="1:29" s="4" customFormat="1" ht="15" x14ac:dyDescent="0.25">
      <c r="A4" s="7"/>
      <c r="B4" s="1"/>
      <c r="C4" s="1"/>
      <c r="H4" s="13"/>
      <c r="I4" s="2"/>
      <c r="J4" s="2"/>
      <c r="O4" s="13"/>
      <c r="P4" s="13"/>
      <c r="U4" s="13"/>
      <c r="V4" s="13"/>
      <c r="Z4" s="13"/>
      <c r="AB4" s="13"/>
    </row>
    <row r="5" spans="1:29" s="2" customFormat="1" ht="33.75" customHeight="1" x14ac:dyDescent="0.25">
      <c r="A5" s="7"/>
      <c r="B5" s="310" t="s">
        <v>2</v>
      </c>
      <c r="C5" s="310" t="s">
        <v>3</v>
      </c>
      <c r="D5" s="310" t="s">
        <v>4</v>
      </c>
      <c r="E5" s="320" t="s">
        <v>24</v>
      </c>
      <c r="F5" s="310" t="s">
        <v>197</v>
      </c>
      <c r="G5" s="310"/>
      <c r="H5" s="318" t="s">
        <v>21</v>
      </c>
      <c r="I5" s="313" t="s">
        <v>10</v>
      </c>
      <c r="J5" s="315" t="s">
        <v>30</v>
      </c>
      <c r="K5" s="316"/>
      <c r="L5" s="311" t="s">
        <v>182</v>
      </c>
      <c r="M5" s="310" t="s">
        <v>198</v>
      </c>
      <c r="N5" s="310"/>
      <c r="O5" s="318" t="s">
        <v>21</v>
      </c>
      <c r="P5" s="320" t="s">
        <v>9</v>
      </c>
      <c r="Q5" s="310" t="s">
        <v>7</v>
      </c>
      <c r="R5" s="317" t="s">
        <v>15</v>
      </c>
      <c r="S5" s="310" t="s">
        <v>218</v>
      </c>
      <c r="T5" s="313" t="s">
        <v>199</v>
      </c>
      <c r="U5" s="310" t="s">
        <v>8</v>
      </c>
      <c r="V5" s="305" t="s">
        <v>322</v>
      </c>
      <c r="W5" s="308"/>
      <c r="X5" s="305" t="s">
        <v>323</v>
      </c>
      <c r="Y5" s="308"/>
      <c r="Z5" s="307" t="s">
        <v>324</v>
      </c>
      <c r="AA5" s="307"/>
      <c r="AB5" s="305" t="s">
        <v>325</v>
      </c>
      <c r="AC5" s="306"/>
    </row>
    <row r="6" spans="1:29" s="2" customFormat="1" ht="87.75" customHeight="1" x14ac:dyDescent="0.25">
      <c r="A6" s="7"/>
      <c r="B6" s="310"/>
      <c r="C6" s="310"/>
      <c r="D6" s="310"/>
      <c r="E6" s="320"/>
      <c r="F6" s="209" t="s">
        <v>5</v>
      </c>
      <c r="G6" s="209" t="s">
        <v>6</v>
      </c>
      <c r="H6" s="319"/>
      <c r="I6" s="314"/>
      <c r="J6" s="208" t="s">
        <v>207</v>
      </c>
      <c r="K6" s="160" t="s">
        <v>208</v>
      </c>
      <c r="L6" s="312"/>
      <c r="M6" s="162" t="s">
        <v>5</v>
      </c>
      <c r="N6" s="162" t="s">
        <v>6</v>
      </c>
      <c r="O6" s="319"/>
      <c r="P6" s="320"/>
      <c r="Q6" s="310"/>
      <c r="R6" s="317"/>
      <c r="S6" s="310"/>
      <c r="T6" s="314"/>
      <c r="U6" s="310"/>
      <c r="V6" s="211" t="s">
        <v>245</v>
      </c>
      <c r="W6" s="211" t="s">
        <v>178</v>
      </c>
      <c r="X6" s="211" t="s">
        <v>245</v>
      </c>
      <c r="Y6" s="211" t="s">
        <v>178</v>
      </c>
      <c r="Z6" s="211" t="s">
        <v>245</v>
      </c>
      <c r="AA6" s="211" t="s">
        <v>178</v>
      </c>
      <c r="AB6" s="211" t="s">
        <v>245</v>
      </c>
      <c r="AC6" s="211" t="s">
        <v>178</v>
      </c>
    </row>
    <row r="7" spans="1:29" s="4" customFormat="1" ht="194.25" customHeight="1" x14ac:dyDescent="0.25">
      <c r="A7" s="38">
        <v>1</v>
      </c>
      <c r="B7" s="250" t="s">
        <v>277</v>
      </c>
      <c r="C7" s="250" t="s">
        <v>240</v>
      </c>
      <c r="D7" s="250" t="s">
        <v>289</v>
      </c>
      <c r="E7" s="21" t="s">
        <v>26</v>
      </c>
      <c r="F7" s="20">
        <v>3</v>
      </c>
      <c r="G7" s="20">
        <v>5</v>
      </c>
      <c r="H7" s="251" t="str">
        <f>INDEX(Listas!$L$4:$P$8,F7,G7)</f>
        <v>EXTREMA</v>
      </c>
      <c r="I7" s="250" t="s">
        <v>237</v>
      </c>
      <c r="J7" s="21" t="s">
        <v>205</v>
      </c>
      <c r="K7" s="252" t="str">
        <f>IF('Evaluación de Controles'!F4="X","Probabilidad",IF('Evaluación de Controles'!H4="X","Impacto",))</f>
        <v>Probabilidad</v>
      </c>
      <c r="L7" s="20">
        <f>'Evaluación de Controles'!X4</f>
        <v>65</v>
      </c>
      <c r="M7" s="20">
        <f>IF('Evaluación de Controles'!F4="X",IF(L7&gt;75,IF(F7&gt;2,F7-2,IF(F7&gt;1,F7-1,F7)),IF(L7&gt;50,IF(F7&gt;1,F7-1,F7),F7)),F7)</f>
        <v>2</v>
      </c>
      <c r="N7" s="20">
        <f>IF('Evaluación de Controles'!H4="X",IF(L7&gt;75,IF(G7&gt;2,G7-2,IF(G7&gt;1,G7-1,G7)),IF(L7&gt;50,IF(G7&gt;1,G7-1,G7),G7)),G7)</f>
        <v>5</v>
      </c>
      <c r="O7" s="251" t="str">
        <f>INDEX(Listas!$L$4:$P$8,M7,N7)</f>
        <v>EXTREMA</v>
      </c>
      <c r="P7" s="21" t="s">
        <v>196</v>
      </c>
      <c r="Q7" s="250" t="s">
        <v>320</v>
      </c>
      <c r="R7" s="21" t="s">
        <v>230</v>
      </c>
      <c r="S7" s="20" t="s">
        <v>308</v>
      </c>
      <c r="T7" s="250" t="s">
        <v>321</v>
      </c>
      <c r="U7" s="250" t="s">
        <v>335</v>
      </c>
      <c r="V7" s="215">
        <v>0.8</v>
      </c>
      <c r="W7" s="216" t="s">
        <v>350</v>
      </c>
      <c r="X7" s="295">
        <v>0.8</v>
      </c>
      <c r="Y7" s="216" t="s">
        <v>351</v>
      </c>
      <c r="Z7" s="295">
        <v>0.8</v>
      </c>
      <c r="AA7" s="303" t="s">
        <v>362</v>
      </c>
      <c r="AB7" s="301"/>
      <c r="AC7" s="216"/>
    </row>
    <row r="8" spans="1:29" s="4" customFormat="1" ht="256.5" customHeight="1" x14ac:dyDescent="0.25">
      <c r="A8" s="38">
        <v>2</v>
      </c>
      <c r="B8" s="250" t="s">
        <v>306</v>
      </c>
      <c r="C8" s="250" t="s">
        <v>290</v>
      </c>
      <c r="D8" s="250" t="s">
        <v>291</v>
      </c>
      <c r="E8" s="21" t="s">
        <v>26</v>
      </c>
      <c r="F8" s="20">
        <v>3</v>
      </c>
      <c r="G8" s="20">
        <v>3</v>
      </c>
      <c r="H8" s="251" t="str">
        <f>INDEX(Listas!$L$4:$P$8,F8,G8)</f>
        <v>ALTA</v>
      </c>
      <c r="I8" s="250" t="s">
        <v>274</v>
      </c>
      <c r="J8" s="21" t="s">
        <v>205</v>
      </c>
      <c r="K8" s="252" t="str">
        <f>IF('Evaluación de Controles'!F5="X","Probabilidad",IF('Evaluación de Controles'!H5="X","Impacto",))</f>
        <v>Probabilidad</v>
      </c>
      <c r="L8" s="20">
        <f>'Evaluación de Controles'!X5</f>
        <v>65</v>
      </c>
      <c r="M8" s="20">
        <f>IF('Evaluación de Controles'!F5="X",IF(L8&gt;75,IF(F8&gt;2,F8-2,IF(F8&gt;1,F8-1,F8)),IF(L8&gt;50,IF(F8&gt;1,F8-1,F8),F8)),F8)</f>
        <v>2</v>
      </c>
      <c r="N8" s="20">
        <f>IF('Evaluación de Controles'!H5="X",IF(L8&gt;75,IF(G8&gt;2,G8-2,IF(G8&gt;1,G8-1,G8)),IF(L8&gt;50,IF(G8&gt;1,G8-1,G8),G8)),G8)</f>
        <v>3</v>
      </c>
      <c r="O8" s="251" t="str">
        <f>INDEX(Listas!$L$4:$P$8,M8,N8)</f>
        <v>MODERADA</v>
      </c>
      <c r="P8" s="21" t="s">
        <v>196</v>
      </c>
      <c r="Q8" s="250" t="s">
        <v>307</v>
      </c>
      <c r="R8" s="21" t="s">
        <v>219</v>
      </c>
      <c r="S8" s="20" t="s">
        <v>308</v>
      </c>
      <c r="T8" s="250" t="s">
        <v>326</v>
      </c>
      <c r="U8" s="250" t="s">
        <v>336</v>
      </c>
      <c r="V8" s="215">
        <v>0.25</v>
      </c>
      <c r="W8" s="216" t="s">
        <v>352</v>
      </c>
      <c r="X8" s="296">
        <v>0.5</v>
      </c>
      <c r="Y8" s="216" t="s">
        <v>353</v>
      </c>
      <c r="Z8" s="299">
        <v>0.8</v>
      </c>
      <c r="AA8" s="304" t="s">
        <v>363</v>
      </c>
      <c r="AB8" s="294"/>
      <c r="AC8" s="293"/>
    </row>
    <row r="9" spans="1:29" s="4" customFormat="1" ht="91.5" hidden="1" customHeight="1" x14ac:dyDescent="0.25">
      <c r="A9" s="17"/>
      <c r="B9" s="20"/>
      <c r="C9" s="19"/>
      <c r="D9" s="20"/>
      <c r="E9" s="21"/>
      <c r="F9" s="20"/>
      <c r="G9" s="20"/>
      <c r="H9" s="251"/>
      <c r="I9" s="19"/>
      <c r="J9" s="21"/>
      <c r="K9" s="252"/>
      <c r="L9" s="20"/>
      <c r="M9" s="20"/>
      <c r="N9" s="20"/>
      <c r="O9" s="251"/>
      <c r="P9" s="21"/>
      <c r="Q9" s="20"/>
      <c r="R9" s="21"/>
      <c r="S9" s="20"/>
      <c r="T9" s="20"/>
      <c r="U9" s="20"/>
      <c r="V9" s="217"/>
      <c r="W9" s="218"/>
      <c r="X9" s="218"/>
      <c r="Y9" s="218"/>
      <c r="Z9" s="217"/>
      <c r="AA9" s="218"/>
      <c r="AB9" s="217"/>
      <c r="AC9" s="218"/>
    </row>
    <row r="10" spans="1:29" s="4" customFormat="1" ht="15.75" x14ac:dyDescent="0.25">
      <c r="A10" s="17"/>
      <c r="B10" s="116"/>
      <c r="C10" s="118"/>
      <c r="D10" s="116"/>
      <c r="E10" s="117"/>
      <c r="F10" s="116"/>
      <c r="G10" s="116"/>
      <c r="H10" s="13"/>
      <c r="I10" s="118"/>
      <c r="J10" s="117"/>
      <c r="K10" s="117"/>
      <c r="L10" s="116"/>
      <c r="M10" s="116"/>
      <c r="N10" s="116"/>
      <c r="O10" s="13"/>
      <c r="P10" s="117"/>
      <c r="Q10" s="116"/>
      <c r="R10" s="117"/>
      <c r="S10" s="116"/>
      <c r="T10" s="116"/>
      <c r="U10" s="116"/>
      <c r="V10" s="116"/>
      <c r="W10" s="119"/>
      <c r="X10" s="119"/>
      <c r="Y10" s="119"/>
      <c r="Z10" s="116"/>
      <c r="AA10" s="119"/>
      <c r="AB10" s="116"/>
      <c r="AC10" s="119"/>
    </row>
    <row r="11" spans="1:29" ht="15" x14ac:dyDescent="0.25">
      <c r="B11" s="261"/>
      <c r="C11" s="261"/>
      <c r="D11" s="261"/>
      <c r="E11" s="261"/>
      <c r="F11" s="309" t="s">
        <v>70</v>
      </c>
      <c r="G11" s="309"/>
      <c r="H11" s="262">
        <f>COUNTIF(H7:H8,"BAJA")</f>
        <v>0</v>
      </c>
      <c r="I11" s="261"/>
      <c r="J11" s="261"/>
      <c r="K11" s="261"/>
      <c r="L11" s="261"/>
      <c r="M11" s="309" t="s">
        <v>70</v>
      </c>
      <c r="N11" s="309"/>
      <c r="O11" s="262">
        <f>COUNTIF(O7:O8,"BAJA")</f>
        <v>0</v>
      </c>
      <c r="P11" s="261"/>
      <c r="Q11" s="261"/>
      <c r="R11" s="261"/>
      <c r="S11" s="261"/>
      <c r="T11" s="261"/>
      <c r="U11" s="261"/>
      <c r="V11" s="5"/>
      <c r="Z11" s="5"/>
      <c r="AB11" s="5"/>
    </row>
    <row r="12" spans="1:29" ht="15" x14ac:dyDescent="0.25">
      <c r="B12" s="261"/>
      <c r="C12" s="261"/>
      <c r="D12" s="261"/>
      <c r="E12" s="261"/>
      <c r="F12" s="309" t="s">
        <v>72</v>
      </c>
      <c r="G12" s="309"/>
      <c r="H12" s="262">
        <f>COUNTIF(H7:H8,"MODERADA")</f>
        <v>0</v>
      </c>
      <c r="I12" s="261"/>
      <c r="J12" s="261"/>
      <c r="K12" s="261"/>
      <c r="L12" s="261"/>
      <c r="M12" s="309" t="s">
        <v>72</v>
      </c>
      <c r="N12" s="309"/>
      <c r="O12" s="262">
        <f>COUNTIF(O7:O8,"MODERADA")</f>
        <v>1</v>
      </c>
      <c r="P12" s="261"/>
      <c r="Q12" s="261"/>
      <c r="R12" s="261"/>
      <c r="S12" s="261"/>
      <c r="T12" s="261"/>
      <c r="U12" s="261"/>
      <c r="V12" s="5"/>
      <c r="Z12" s="5"/>
      <c r="AB12" s="5"/>
    </row>
    <row r="13" spans="1:29" ht="15" x14ac:dyDescent="0.25">
      <c r="B13" s="261"/>
      <c r="C13" s="261"/>
      <c r="D13" s="261"/>
      <c r="E13" s="261"/>
      <c r="F13" s="309" t="s">
        <v>71</v>
      </c>
      <c r="G13" s="309"/>
      <c r="H13" s="262">
        <f>COUNTIF(H7:H8,"ALTA")</f>
        <v>1</v>
      </c>
      <c r="I13" s="261"/>
      <c r="J13" s="261"/>
      <c r="K13" s="261"/>
      <c r="L13" s="261"/>
      <c r="M13" s="309" t="s">
        <v>71</v>
      </c>
      <c r="N13" s="309"/>
      <c r="O13" s="262">
        <f>COUNTIF(O7:O8,"ALTA")</f>
        <v>0</v>
      </c>
      <c r="P13" s="261"/>
      <c r="Q13" s="261"/>
      <c r="R13" s="261"/>
      <c r="S13" s="261"/>
      <c r="T13" s="261"/>
      <c r="U13" s="261"/>
      <c r="V13" s="5"/>
      <c r="Z13" s="5"/>
      <c r="AB13" s="5"/>
    </row>
    <row r="14" spans="1:29" ht="15" x14ac:dyDescent="0.25">
      <c r="E14" s="261"/>
      <c r="F14" s="309" t="s">
        <v>73</v>
      </c>
      <c r="G14" s="309"/>
      <c r="H14" s="262">
        <f>COUNTIF(H7:H8,"EXTREMA")</f>
        <v>1</v>
      </c>
      <c r="I14" s="261"/>
      <c r="J14" s="261"/>
      <c r="K14" s="261"/>
      <c r="L14" s="261"/>
      <c r="M14" s="309" t="s">
        <v>73</v>
      </c>
      <c r="N14" s="309"/>
      <c r="O14" s="262">
        <f>COUNTIF(O7:O8,"EXTREMA")</f>
        <v>1</v>
      </c>
      <c r="P14" s="261"/>
      <c r="Q14" s="261"/>
      <c r="R14" s="261"/>
      <c r="S14" s="261"/>
      <c r="T14" s="261"/>
      <c r="U14" s="261"/>
      <c r="V14" s="5"/>
      <c r="Z14" s="5"/>
      <c r="AB14" s="5"/>
    </row>
    <row r="15" spans="1:29" ht="15" x14ac:dyDescent="0.25">
      <c r="B15" s="261" t="s">
        <v>275</v>
      </c>
      <c r="C15" s="261"/>
      <c r="D15" s="261" t="s">
        <v>276</v>
      </c>
      <c r="E15" s="261"/>
      <c r="F15" s="265"/>
      <c r="G15" s="265"/>
      <c r="H15" s="266"/>
      <c r="I15" s="261"/>
      <c r="J15" s="261"/>
      <c r="K15" s="261"/>
      <c r="L15" s="261"/>
      <c r="M15" s="265"/>
      <c r="N15" s="265"/>
      <c r="O15" s="266"/>
      <c r="P15" s="261"/>
      <c r="Q15" s="261"/>
      <c r="R15" s="261"/>
      <c r="S15" s="261"/>
      <c r="T15" s="261"/>
      <c r="U15" s="261"/>
      <c r="V15" s="5"/>
      <c r="Z15" s="5"/>
      <c r="AB15" s="5"/>
    </row>
    <row r="16" spans="1:29" ht="15" x14ac:dyDescent="0.25">
      <c r="B16" s="263" t="s">
        <v>222</v>
      </c>
      <c r="C16" s="261"/>
      <c r="D16" s="264" t="s">
        <v>239</v>
      </c>
      <c r="E16" s="261"/>
      <c r="F16" s="265"/>
      <c r="G16" s="265"/>
      <c r="H16" s="266"/>
      <c r="I16" s="261"/>
      <c r="J16" s="261"/>
      <c r="K16" s="261"/>
      <c r="L16" s="261"/>
      <c r="M16" s="265"/>
      <c r="N16" s="265"/>
      <c r="O16" s="266"/>
      <c r="P16" s="261"/>
      <c r="Q16" s="261"/>
      <c r="R16" s="261"/>
      <c r="S16" s="261"/>
      <c r="T16" s="261"/>
      <c r="U16" s="261"/>
      <c r="V16" s="5"/>
      <c r="Z16" s="5"/>
      <c r="AB16" s="5"/>
    </row>
    <row r="17" spans="2:21" ht="27" customHeight="1" x14ac:dyDescent="0.25">
      <c r="B17" s="261"/>
      <c r="C17" s="261"/>
      <c r="D17" s="261"/>
      <c r="E17" s="261"/>
      <c r="F17" s="261"/>
      <c r="G17" s="261"/>
      <c r="H17" s="267"/>
      <c r="I17" s="268"/>
      <c r="J17" s="268"/>
      <c r="K17" s="261"/>
      <c r="L17" s="261"/>
      <c r="M17" s="261"/>
      <c r="N17" s="261"/>
      <c r="O17" s="267"/>
      <c r="P17" s="267"/>
      <c r="Q17" s="261"/>
      <c r="R17" s="261"/>
      <c r="S17" s="261"/>
      <c r="T17" s="261"/>
      <c r="U17" s="269"/>
    </row>
    <row r="22" spans="2:21" s="28" customFormat="1" x14ac:dyDescent="0.25">
      <c r="I22" s="29"/>
      <c r="J22" s="29"/>
    </row>
  </sheetData>
  <customSheetViews>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5"/>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5"/>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6"/>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4">
    <mergeCell ref="E2:P2"/>
    <mergeCell ref="Q2:R2"/>
    <mergeCell ref="S2:U2"/>
    <mergeCell ref="B1:U1"/>
    <mergeCell ref="E3:U3"/>
    <mergeCell ref="O5:O6"/>
    <mergeCell ref="P5:P6"/>
    <mergeCell ref="B5:B6"/>
    <mergeCell ref="C5:C6"/>
    <mergeCell ref="D5:D6"/>
    <mergeCell ref="E5:E6"/>
    <mergeCell ref="F5:G5"/>
    <mergeCell ref="F14:G14"/>
    <mergeCell ref="M11:N11"/>
    <mergeCell ref="M12:N12"/>
    <mergeCell ref="M13:N13"/>
    <mergeCell ref="M14:N14"/>
    <mergeCell ref="F11:G11"/>
    <mergeCell ref="AB5:AC5"/>
    <mergeCell ref="Z5:AA5"/>
    <mergeCell ref="V5:W5"/>
    <mergeCell ref="F12:G12"/>
    <mergeCell ref="F13:G13"/>
    <mergeCell ref="Q5:Q6"/>
    <mergeCell ref="L5:L6"/>
    <mergeCell ref="T5:T6"/>
    <mergeCell ref="J5:K5"/>
    <mergeCell ref="X5:Y5"/>
    <mergeCell ref="R5:R6"/>
    <mergeCell ref="S5:S6"/>
    <mergeCell ref="U5:U6"/>
    <mergeCell ref="H5:H6"/>
    <mergeCell ref="I5:I6"/>
    <mergeCell ref="M5:N5"/>
  </mergeCells>
  <conditionalFormatting sqref="E4:F4 E23:F23 M4:N4 M7:N9 F5:G10 F17:F1048576 E11:E1048576 M11:N1048576">
    <cfRule type="colorScale" priority="49">
      <colorScale>
        <cfvo type="num" val="1"/>
        <cfvo type="num" val="3"/>
        <cfvo type="num" val="5"/>
        <color theme="6" tint="-0.499984740745262"/>
        <color rgb="FFFFFF00"/>
        <color rgb="FFC00000"/>
      </colorScale>
    </cfRule>
  </conditionalFormatting>
  <conditionalFormatting sqref="M10:N10">
    <cfRule type="colorScale" priority="39">
      <colorScale>
        <cfvo type="num" val="1"/>
        <cfvo type="num" val="3"/>
        <cfvo type="num" val="5"/>
        <color theme="6" tint="-0.499984740745262"/>
        <color rgb="FFFFFF00"/>
        <color rgb="FFC00000"/>
      </colorScale>
    </cfRule>
  </conditionalFormatting>
  <conditionalFormatting sqref="H10">
    <cfRule type="cellIs" dxfId="83" priority="38" operator="equal">
      <formula>"BAJA"</formula>
    </cfRule>
  </conditionalFormatting>
  <conditionalFormatting sqref="H10">
    <cfRule type="cellIs" dxfId="82" priority="35" operator="equal">
      <formula>"EXTREMA"</formula>
    </cfRule>
    <cfRule type="cellIs" dxfId="81" priority="36" operator="equal">
      <formula>"ALTA"</formula>
    </cfRule>
    <cfRule type="cellIs" dxfId="80" priority="37" operator="equal">
      <formula>"MODERADA"</formula>
    </cfRule>
  </conditionalFormatting>
  <conditionalFormatting sqref="H7">
    <cfRule type="cellIs" dxfId="79" priority="30" operator="equal">
      <formula>"EXTREMA"</formula>
    </cfRule>
    <cfRule type="cellIs" dxfId="78" priority="31" operator="equal">
      <formula>"ALTA"</formula>
    </cfRule>
    <cfRule type="cellIs" dxfId="77" priority="32" operator="equal">
      <formula>"MODERADA"</formula>
    </cfRule>
    <cfRule type="cellIs" dxfId="76" priority="33" operator="equal">
      <formula>"BAJA"</formula>
    </cfRule>
  </conditionalFormatting>
  <conditionalFormatting sqref="H8:H9">
    <cfRule type="cellIs" dxfId="75" priority="10" operator="equal">
      <formula>"EXTREMA"</formula>
    </cfRule>
    <cfRule type="cellIs" dxfId="74" priority="11" operator="equal">
      <formula>"ALTA"</formula>
    </cfRule>
    <cfRule type="cellIs" dxfId="73" priority="12" operator="equal">
      <formula>"MODERADA"</formula>
    </cfRule>
    <cfRule type="cellIs" dxfId="72" priority="13" operator="equal">
      <formula>"BAJA"</formula>
    </cfRule>
  </conditionalFormatting>
  <conditionalFormatting sqref="O7:O9">
    <cfRule type="cellIs" dxfId="71" priority="6" operator="equal">
      <formula>"EXTREMA"</formula>
    </cfRule>
    <cfRule type="cellIs" dxfId="70" priority="7" operator="equal">
      <formula>"ALTA"</formula>
    </cfRule>
    <cfRule type="cellIs" dxfId="69" priority="8" operator="equal">
      <formula>"MODERADA"</formula>
    </cfRule>
    <cfRule type="cellIs" dxfId="68" priority="9" operator="equal">
      <formula>"BAJA"</formula>
    </cfRule>
  </conditionalFormatting>
  <conditionalFormatting sqref="O5:O6">
    <cfRule type="cellIs" dxfId="67" priority="5" operator="equal">
      <formula>"BAJA"</formula>
    </cfRule>
  </conditionalFormatting>
  <conditionalFormatting sqref="O5:O6">
    <cfRule type="cellIs" dxfId="66" priority="2" operator="equal">
      <formula>"EXTREMA"</formula>
    </cfRule>
    <cfRule type="cellIs" dxfId="65" priority="3" operator="equal">
      <formula>"ALTA"</formula>
    </cfRule>
    <cfRule type="cellIs" dxfId="64" priority="4" operator="equal">
      <formula>"MODERADA"</formula>
    </cfRule>
  </conditionalFormatting>
  <conditionalFormatting sqref="M5:N6">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9685039370078741" header="0.31496062992125984" footer="0.15748031496062992"/>
  <pageSetup paperSize="258" scale="25" fitToHeight="0" orientation="landscape" r:id="rId20"/>
  <colBreaks count="1" manualBreakCount="1">
    <brk id="27" max="19" man="1"/>
  </colBreaks>
  <drawing r:id="rId21"/>
  <extLst>
    <ext xmlns:x14="http://schemas.microsoft.com/office/spreadsheetml/2009/9/main" uri="{CCE6A557-97BC-4b89-ADB6-D9C93CAAB3DF}">
      <x14:dataValidations xmlns:xm="http://schemas.microsoft.com/office/excel/2006/main" disablePrompts="1" count="3">
        <x14:dataValidation type="list" showInputMessage="1" showErrorMessage="1" xr:uid="{00000000-0002-0000-0000-000000000000}">
          <x14:formula1>
            <xm:f>Listas!$C$4:$C$7</xm:f>
          </x14:formula1>
          <xm:sqref>J7:J9</xm:sqref>
        </x14:dataValidation>
        <x14:dataValidation type="list" showInputMessage="1" showErrorMessage="1" xr:uid="{00000000-0002-0000-0000-000001000000}">
          <x14:formula1>
            <xm:f>Listas!$D$4:$D$6</xm:f>
          </x14:formula1>
          <xm:sqref>K7:K9</xm:sqref>
        </x14:dataValidation>
        <x14:dataValidation type="list" showInputMessage="1" showErrorMessage="1" xr:uid="{00000000-0002-0000-0000-000002000000}">
          <x14:formula1>
            <xm:f>Listas!$A$4:$A$10</xm:f>
          </x14:formula1>
          <xm:sqref>E7:E10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G24"/>
  <sheetViews>
    <sheetView zoomScale="85" zoomScaleNormal="85" workbookViewId="0">
      <selection activeCell="C3" sqref="C3:E5"/>
    </sheetView>
  </sheetViews>
  <sheetFormatPr baseColWidth="10" defaultColWidth="11.42578125" defaultRowHeight="15" x14ac:dyDescent="0.25"/>
  <cols>
    <col min="1" max="1" width="6.7109375" style="4" customWidth="1"/>
    <col min="2" max="2" width="16.7109375" style="4" customWidth="1"/>
    <col min="3" max="7" width="24.7109375" style="4" customWidth="1"/>
    <col min="8" max="8" width="11.42578125" style="4"/>
    <col min="9" max="9" width="32.42578125" style="4" bestFit="1" customWidth="1"/>
    <col min="10" max="10" width="21.28515625" style="4" bestFit="1" customWidth="1"/>
    <col min="11" max="11" width="24.28515625" style="4" bestFit="1" customWidth="1"/>
    <col min="12" max="12" width="38.28515625" style="4" bestFit="1" customWidth="1"/>
    <col min="13" max="16384" width="11.42578125" style="4"/>
  </cols>
  <sheetData>
    <row r="1" spans="1:7" s="88" customFormat="1" ht="24" customHeight="1" x14ac:dyDescent="0.25">
      <c r="A1" s="407" t="s">
        <v>6</v>
      </c>
      <c r="B1" s="90" t="s">
        <v>153</v>
      </c>
      <c r="C1" s="91">
        <v>1</v>
      </c>
      <c r="D1" s="91">
        <v>2</v>
      </c>
      <c r="E1" s="91">
        <v>3</v>
      </c>
      <c r="F1" s="91">
        <v>4</v>
      </c>
      <c r="G1" s="92">
        <v>5</v>
      </c>
    </row>
    <row r="2" spans="1:7" ht="63.95" customHeight="1" x14ac:dyDescent="0.25">
      <c r="A2" s="408"/>
      <c r="B2" s="24" t="s">
        <v>154</v>
      </c>
      <c r="C2" s="89" t="s">
        <v>128</v>
      </c>
      <c r="D2" s="89" t="s">
        <v>133</v>
      </c>
      <c r="E2" s="89" t="s">
        <v>138</v>
      </c>
      <c r="F2" s="89" t="s">
        <v>143</v>
      </c>
      <c r="G2" s="93" t="s">
        <v>148</v>
      </c>
    </row>
    <row r="3" spans="1:7" s="88" customFormat="1" ht="24" customHeight="1" thickBot="1" x14ac:dyDescent="0.3">
      <c r="A3" s="409"/>
      <c r="B3" s="101" t="s">
        <v>155</v>
      </c>
      <c r="C3" s="102" t="s">
        <v>42</v>
      </c>
      <c r="D3" s="102" t="s">
        <v>43</v>
      </c>
      <c r="E3" s="102" t="s">
        <v>12</v>
      </c>
      <c r="F3" s="102" t="s">
        <v>44</v>
      </c>
      <c r="G3" s="103" t="s">
        <v>45</v>
      </c>
    </row>
    <row r="4" spans="1:7" ht="36" customHeight="1" x14ac:dyDescent="0.25">
      <c r="A4" s="410" t="s">
        <v>125</v>
      </c>
      <c r="B4" s="98" t="s">
        <v>126</v>
      </c>
      <c r="C4" s="99" t="s">
        <v>129</v>
      </c>
      <c r="D4" s="99" t="s">
        <v>134</v>
      </c>
      <c r="E4" s="99" t="s">
        <v>139</v>
      </c>
      <c r="F4" s="99" t="s">
        <v>144</v>
      </c>
      <c r="G4" s="100" t="s">
        <v>149</v>
      </c>
    </row>
    <row r="5" spans="1:7" ht="36" customHeight="1" x14ac:dyDescent="0.25">
      <c r="A5" s="408"/>
      <c r="B5" s="24" t="s">
        <v>127</v>
      </c>
      <c r="C5" s="3" t="s">
        <v>130</v>
      </c>
      <c r="D5" s="3" t="s">
        <v>135</v>
      </c>
      <c r="E5" s="3" t="s">
        <v>140</v>
      </c>
      <c r="F5" s="3" t="s">
        <v>145</v>
      </c>
      <c r="G5" s="94" t="s">
        <v>150</v>
      </c>
    </row>
    <row r="6" spans="1:7" ht="36" customHeight="1" x14ac:dyDescent="0.25">
      <c r="A6" s="408"/>
      <c r="B6" s="24" t="s">
        <v>11</v>
      </c>
      <c r="C6" s="3" t="s">
        <v>131</v>
      </c>
      <c r="D6" s="3" t="s">
        <v>136</v>
      </c>
      <c r="E6" s="3" t="s">
        <v>141</v>
      </c>
      <c r="F6" s="3" t="s">
        <v>146</v>
      </c>
      <c r="G6" s="94" t="s">
        <v>151</v>
      </c>
    </row>
    <row r="7" spans="1:7" ht="36" customHeight="1" x14ac:dyDescent="0.25">
      <c r="A7" s="408"/>
      <c r="B7" s="24" t="s">
        <v>27</v>
      </c>
      <c r="C7" s="3" t="s">
        <v>132</v>
      </c>
      <c r="D7" s="3" t="s">
        <v>137</v>
      </c>
      <c r="E7" s="3" t="s">
        <v>142</v>
      </c>
      <c r="F7" s="3" t="s">
        <v>147</v>
      </c>
      <c r="G7" s="94" t="s">
        <v>152</v>
      </c>
    </row>
    <row r="8" spans="1:7" ht="36" customHeight="1" x14ac:dyDescent="0.25">
      <c r="A8" s="408"/>
      <c r="B8" s="24" t="s">
        <v>156</v>
      </c>
      <c r="C8" s="3" t="s">
        <v>157</v>
      </c>
      <c r="D8" s="3" t="s">
        <v>158</v>
      </c>
      <c r="E8" s="3" t="s">
        <v>159</v>
      </c>
      <c r="F8" s="3" t="s">
        <v>160</v>
      </c>
      <c r="G8" s="94" t="s">
        <v>161</v>
      </c>
    </row>
    <row r="9" spans="1:7" ht="63.95" customHeight="1" x14ac:dyDescent="0.25">
      <c r="A9" s="408"/>
      <c r="B9" s="24" t="s">
        <v>162</v>
      </c>
      <c r="C9" s="3" t="s">
        <v>165</v>
      </c>
      <c r="D9" s="3" t="s">
        <v>166</v>
      </c>
      <c r="E9" s="3" t="s">
        <v>167</v>
      </c>
      <c r="F9" s="3" t="s">
        <v>168</v>
      </c>
      <c r="G9" s="94" t="s">
        <v>169</v>
      </c>
    </row>
    <row r="10" spans="1:7" ht="63.95" customHeight="1" x14ac:dyDescent="0.25">
      <c r="A10" s="408"/>
      <c r="B10" s="24" t="s">
        <v>56</v>
      </c>
      <c r="C10" s="3" t="s">
        <v>170</v>
      </c>
      <c r="D10" s="3" t="s">
        <v>171</v>
      </c>
      <c r="E10" s="3" t="s">
        <v>173</v>
      </c>
      <c r="F10" s="3" t="s">
        <v>172</v>
      </c>
      <c r="G10" s="94" t="s">
        <v>174</v>
      </c>
    </row>
    <row r="11" spans="1:7" ht="50.1" customHeight="1" x14ac:dyDescent="0.25">
      <c r="A11" s="408"/>
      <c r="B11" s="24" t="s">
        <v>163</v>
      </c>
      <c r="C11" s="3" t="s">
        <v>175</v>
      </c>
      <c r="D11" s="3" t="s">
        <v>175</v>
      </c>
      <c r="E11" s="3" t="s">
        <v>175</v>
      </c>
      <c r="F11" s="3" t="s">
        <v>175</v>
      </c>
      <c r="G11" s="94" t="s">
        <v>176</v>
      </c>
    </row>
    <row r="12" spans="1:7" ht="36" customHeight="1" thickBot="1" x14ac:dyDescent="0.3">
      <c r="A12" s="409"/>
      <c r="B12" s="95" t="s">
        <v>164</v>
      </c>
      <c r="C12" s="96" t="s">
        <v>177</v>
      </c>
      <c r="D12" s="96" t="s">
        <v>177</v>
      </c>
      <c r="E12" s="96" t="s">
        <v>177</v>
      </c>
      <c r="F12" s="96" t="s">
        <v>177</v>
      </c>
      <c r="G12" s="97" t="s">
        <v>177</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customSheetViews>
    <customSheetView guid="{97D65C1E-976A-4956-97FC-0E8188ABCFAA}" topLeftCell="B1">
      <selection activeCell="I12" sqref="I12"/>
      <pageMargins left="0.7" right="0.7" top="0.75" bottom="0.75" header="0.3" footer="0.3"/>
      <pageSetup paperSize="9" orientation="portrait" r:id="rId1"/>
    </customSheetView>
    <customSheetView guid="{ADD38025-F4B2-44E2-9D06-07A9BF0F3A51}" topLeftCell="B1">
      <selection activeCell="I12" sqref="I12"/>
      <pageMargins left="0.7" right="0.7" top="0.75" bottom="0.75" header="0.3" footer="0.3"/>
      <pageSetup paperSize="9" orientation="portrait" r:id="rId2"/>
    </customSheetView>
    <customSheetView guid="{AF3BF2A1-5C19-43AE-A08B-3E418E8AE543}" scale="126" topLeftCell="D7">
      <selection activeCell="I12" sqref="I12"/>
      <pageMargins left="0.7" right="0.7" top="0.75" bottom="0.75" header="0.3" footer="0.3"/>
      <pageSetup paperSize="9" orientation="portrait" r:id="rId3"/>
    </customSheetView>
    <customSheetView guid="{CC42E740-ADA2-4B3E-AB77-9BBCCE9EC444}" scale="126" topLeftCell="D7">
      <selection activeCell="I12" sqref="I12"/>
      <pageMargins left="0.7" right="0.7" top="0.75" bottom="0.75" header="0.3" footer="0.3"/>
      <pageSetup paperSize="9" orientation="portrait" r:id="rId4"/>
    </customSheetView>
    <customSheetView guid="{DC041AD4-35AB-4F1B-9F3D-F08C88A9A16C}" scale="126" topLeftCell="D7">
      <selection activeCell="I12" sqref="I12"/>
      <pageMargins left="0.7" right="0.7" top="0.75" bottom="0.75" header="0.3" footer="0.3"/>
      <pageSetup paperSize="9" orientation="portrait" r:id="rId5"/>
    </customSheetView>
    <customSheetView guid="{C9A17BF0-2451-44C4-898F-CFB8403323EA}" scale="126" topLeftCell="D7">
      <selection activeCell="I12" sqref="I12"/>
      <pageMargins left="0.7" right="0.7" top="0.75" bottom="0.75" header="0.3" footer="0.3"/>
      <pageSetup paperSize="9" orientation="portrait" r:id="rId6"/>
    </customSheetView>
    <customSheetView guid="{E51A7B7A-B72C-4D0D-BEC9-3100296DDB1B}" scale="126" topLeftCell="D7">
      <selection activeCell="I12" sqref="I12"/>
      <pageMargins left="0.7" right="0.7" top="0.75" bottom="0.75" header="0.3" footer="0.3"/>
      <pageSetup paperSize="9" orientation="portrait" r:id="rId7"/>
    </customSheetView>
    <customSheetView guid="{D674221F-3F50-45D7-B99E-107AE99970DE}" scale="126" topLeftCell="D7">
      <selection activeCell="I12" sqref="I12"/>
      <pageMargins left="0.7" right="0.7" top="0.75" bottom="0.75" header="0.3" footer="0.3"/>
      <pageSetup paperSize="9" orientation="portrait" r:id="rId8"/>
    </customSheetView>
    <customSheetView guid="{C8C25E0F-313C-40E1-BC27-B55128053FAD}"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915A0EBC-A358-405B-93F7-90752DA34B9F}" scale="126" topLeftCell="D7">
      <selection activeCell="I12" sqref="I12"/>
      <pageMargins left="0.7" right="0.7" top="0.75" bottom="0.75" header="0.3" footer="0.3"/>
      <pageSetup paperSize="9" orientation="portrait" r:id="rId11"/>
    </customSheetView>
    <customSheetView guid="{B74BB35E-E214-422E-BB39-6D168553F4C5}" scale="126" topLeftCell="D7">
      <selection activeCell="I12" sqref="I12"/>
      <pageMargins left="0.7" right="0.7" top="0.75" bottom="0.75" header="0.3" footer="0.3"/>
      <pageSetup paperSize="9" orientation="portrait" r:id="rId12"/>
    </customSheetView>
    <customSheetView guid="{C9A812A3-B23E-4057-8694-158B0DEE8D06}" scale="126" topLeftCell="D7">
      <selection activeCell="I12" sqref="I12"/>
      <pageMargins left="0.7" right="0.7" top="0.75" bottom="0.75" header="0.3" footer="0.3"/>
      <pageSetup paperSize="9" orientation="portrait" r:id="rId13"/>
    </customSheetView>
    <customSheetView guid="{D504B807-AE7E-4042-848D-21D8E9CBBAC1}" scale="126" topLeftCell="D7">
      <selection activeCell="I12" sqref="I12"/>
      <pageMargins left="0.7" right="0.7" top="0.75" bottom="0.75" header="0.3" footer="0.3"/>
      <pageSetup paperSize="9" orientation="portrait" r:id="rId14"/>
    </customSheetView>
    <customSheetView guid="{4890415D-ABA4-4363-9A7D-9DAD39F08A9F}" scale="126" printArea="1" topLeftCell="D7">
      <selection activeCell="I12" sqref="I12"/>
      <pageMargins left="0.7" right="0.7" top="0.75" bottom="0.75" header="0.3" footer="0.3"/>
      <pageSetup paperSize="9" orientation="portrait" r:id="rId15"/>
    </customSheetView>
    <customSheetView guid="{F7D68F61-F89A-4541-9A78-C25C58CA23E3}" scale="126" printArea="1" topLeftCell="D7">
      <selection activeCell="I12" sqref="I12"/>
      <pageMargins left="0.7" right="0.7" top="0.75" bottom="0.75" header="0.3" footer="0.3"/>
      <pageSetup paperSize="9" orientation="portrait" r:id="rId16"/>
    </customSheetView>
    <customSheetView guid="{D8BB7E15-0E8F-45FC-AD1A-6D8C295A087C}" scale="126" topLeftCell="D7">
      <selection activeCell="I12" sqref="I12"/>
      <pageMargins left="0.7" right="0.7" top="0.75" bottom="0.75" header="0.3" footer="0.3"/>
      <pageSetup paperSize="9" orientation="portrait" r:id="rId17"/>
    </customSheetView>
    <customSheetView guid="{42BB51DB-DC3E-4DA5-9499-5574EB19780E}" scale="126" topLeftCell="D7">
      <selection activeCell="I12" sqref="I12"/>
      <pageMargins left="0.7" right="0.7" top="0.75" bottom="0.75" header="0.3" footer="0.3"/>
      <pageSetup paperSize="9" orientation="portrait" r:id="rId18"/>
    </customSheetView>
    <customSheetView guid="{B83C9EB8-C964-4489-98C8-19C81BFAE010}" scale="126" topLeftCell="D7">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H9"/>
  <sheetViews>
    <sheetView zoomScale="131" zoomScaleNormal="131" workbookViewId="0">
      <selection activeCell="C3" sqref="C3:E5"/>
    </sheetView>
  </sheetViews>
  <sheetFormatPr baseColWidth="10" defaultColWidth="11.42578125" defaultRowHeight="15" x14ac:dyDescent="0.25"/>
  <cols>
    <col min="1" max="1" width="6.7109375" style="33" customWidth="1"/>
    <col min="2" max="2" width="5.7109375" style="33" customWidth="1"/>
    <col min="3" max="3" width="4.7109375" style="33" customWidth="1"/>
    <col min="4" max="8" width="8.7109375" style="33" customWidth="1"/>
    <col min="9" max="9" width="5.7109375" style="33" customWidth="1"/>
    <col min="10" max="89" width="2.7109375" style="33" customWidth="1"/>
    <col min="90" max="16384" width="11.42578125" style="33"/>
  </cols>
  <sheetData>
    <row r="1" spans="2:34" ht="36" customHeight="1" x14ac:dyDescent="0.25"/>
    <row r="2" spans="2:34" ht="39.950000000000003" customHeight="1" x14ac:dyDescent="0.25">
      <c r="B2" s="412" t="s">
        <v>5</v>
      </c>
      <c r="C2" s="33">
        <v>5</v>
      </c>
      <c r="D2" s="110">
        <f>$C2*D$7</f>
        <v>5</v>
      </c>
      <c r="E2" s="111">
        <f t="shared" ref="D2:H6" si="0">$C2*E$7</f>
        <v>10</v>
      </c>
      <c r="F2" s="112">
        <f t="shared" si="0"/>
        <v>15</v>
      </c>
      <c r="G2" s="113">
        <f t="shared" si="0"/>
        <v>20</v>
      </c>
      <c r="H2" s="113">
        <f t="shared" si="0"/>
        <v>25</v>
      </c>
    </row>
    <row r="3" spans="2:34" ht="39.950000000000003" customHeight="1" x14ac:dyDescent="0.25">
      <c r="B3" s="412"/>
      <c r="C3" s="33">
        <v>4</v>
      </c>
      <c r="D3" s="114">
        <f t="shared" si="0"/>
        <v>4</v>
      </c>
      <c r="E3" s="110">
        <f t="shared" si="0"/>
        <v>8</v>
      </c>
      <c r="F3" s="111">
        <f>$C3*F$7</f>
        <v>12</v>
      </c>
      <c r="G3" s="112">
        <f t="shared" si="0"/>
        <v>16</v>
      </c>
      <c r="H3" s="113">
        <f t="shared" si="0"/>
        <v>20</v>
      </c>
    </row>
    <row r="4" spans="2:34" ht="39.950000000000003" customHeight="1" x14ac:dyDescent="0.25">
      <c r="B4" s="412"/>
      <c r="C4" s="33">
        <v>3</v>
      </c>
      <c r="D4" s="114">
        <f t="shared" si="0"/>
        <v>3</v>
      </c>
      <c r="E4" s="110">
        <f t="shared" si="0"/>
        <v>6</v>
      </c>
      <c r="F4" s="110">
        <f t="shared" si="0"/>
        <v>9</v>
      </c>
      <c r="G4" s="111">
        <f t="shared" si="0"/>
        <v>12</v>
      </c>
      <c r="H4" s="112">
        <f t="shared" si="0"/>
        <v>15</v>
      </c>
    </row>
    <row r="5" spans="2:34" ht="39.950000000000003" customHeight="1" x14ac:dyDescent="0.25">
      <c r="B5" s="412"/>
      <c r="C5" s="33">
        <v>2</v>
      </c>
      <c r="D5" s="114">
        <f t="shared" si="0"/>
        <v>2</v>
      </c>
      <c r="E5" s="114">
        <f t="shared" si="0"/>
        <v>4</v>
      </c>
      <c r="F5" s="110">
        <f t="shared" si="0"/>
        <v>6</v>
      </c>
      <c r="G5" s="110">
        <f t="shared" si="0"/>
        <v>8</v>
      </c>
      <c r="H5" s="111">
        <f t="shared" si="0"/>
        <v>10</v>
      </c>
    </row>
    <row r="6" spans="2:34" ht="39.950000000000003" customHeight="1" x14ac:dyDescent="0.25">
      <c r="B6" s="412"/>
      <c r="C6" s="33">
        <v>1</v>
      </c>
      <c r="D6" s="114">
        <f t="shared" si="0"/>
        <v>1</v>
      </c>
      <c r="E6" s="114">
        <f t="shared" si="0"/>
        <v>2</v>
      </c>
      <c r="F6" s="114">
        <f t="shared" si="0"/>
        <v>3</v>
      </c>
      <c r="G6" s="110">
        <f t="shared" si="0"/>
        <v>4</v>
      </c>
      <c r="H6" s="110">
        <f t="shared" si="0"/>
        <v>5</v>
      </c>
    </row>
    <row r="7" spans="2:34" ht="24" customHeight="1" x14ac:dyDescent="0.25">
      <c r="D7" s="33">
        <v>1</v>
      </c>
      <c r="E7" s="33">
        <v>2</v>
      </c>
      <c r="F7" s="33">
        <v>3</v>
      </c>
      <c r="G7" s="33">
        <v>4</v>
      </c>
      <c r="H7" s="33">
        <v>5</v>
      </c>
    </row>
    <row r="8" spans="2:34" ht="9.9499999999999993" customHeight="1" x14ac:dyDescent="0.25">
      <c r="D8" s="411" t="s">
        <v>6</v>
      </c>
      <c r="E8" s="411"/>
      <c r="F8" s="411"/>
      <c r="G8" s="411"/>
      <c r="H8" s="411"/>
      <c r="J8" s="107"/>
      <c r="K8" s="107"/>
      <c r="L8" s="107"/>
      <c r="M8" s="107"/>
      <c r="N8" s="106"/>
      <c r="O8" s="106"/>
      <c r="P8" s="106"/>
      <c r="Q8" s="106"/>
      <c r="R8" s="106"/>
      <c r="S8" s="104"/>
      <c r="T8" s="104"/>
      <c r="U8" s="104"/>
      <c r="V8" s="104"/>
      <c r="W8" s="104"/>
      <c r="X8" s="108"/>
      <c r="Y8" s="108"/>
      <c r="Z8" s="108"/>
      <c r="AA8" s="108"/>
      <c r="AB8" s="108"/>
      <c r="AC8" s="109"/>
      <c r="AD8" s="109"/>
      <c r="AE8" s="109"/>
      <c r="AF8" s="109"/>
      <c r="AG8" s="109"/>
      <c r="AH8" s="109"/>
    </row>
    <row r="9" spans="2:34" x14ac:dyDescent="0.25">
      <c r="D9" s="411"/>
      <c r="E9" s="411"/>
      <c r="F9" s="411"/>
      <c r="G9" s="411"/>
      <c r="H9" s="411"/>
      <c r="J9" s="105">
        <v>1</v>
      </c>
      <c r="K9" s="105">
        <v>2</v>
      </c>
      <c r="L9" s="105">
        <v>3</v>
      </c>
      <c r="M9" s="105">
        <v>4</v>
      </c>
      <c r="N9" s="105">
        <v>5</v>
      </c>
      <c r="O9" s="105">
        <v>6</v>
      </c>
      <c r="P9" s="105">
        <v>7</v>
      </c>
      <c r="Q9" s="105">
        <v>8</v>
      </c>
      <c r="R9" s="105">
        <v>9</v>
      </c>
      <c r="S9" s="105">
        <v>10</v>
      </c>
      <c r="T9" s="105">
        <v>11</v>
      </c>
      <c r="U9" s="105">
        <v>12</v>
      </c>
      <c r="V9" s="105">
        <v>13</v>
      </c>
      <c r="W9" s="105">
        <v>14</v>
      </c>
      <c r="X9" s="105">
        <v>15</v>
      </c>
      <c r="Y9" s="105">
        <v>16</v>
      </c>
      <c r="Z9" s="105">
        <v>17</v>
      </c>
      <c r="AA9" s="105">
        <v>18</v>
      </c>
      <c r="AB9" s="105">
        <v>19</v>
      </c>
      <c r="AC9" s="105">
        <v>20</v>
      </c>
      <c r="AD9" s="105">
        <v>21</v>
      </c>
      <c r="AE9" s="105">
        <v>22</v>
      </c>
      <c r="AF9" s="105">
        <v>23</v>
      </c>
      <c r="AG9" s="105">
        <v>24</v>
      </c>
      <c r="AH9" s="105">
        <v>25</v>
      </c>
    </row>
  </sheetData>
  <customSheetViews>
    <customSheetView guid="{97D65C1E-976A-4956-97FC-0E8188ABCFAA}" scale="131">
      <pageMargins left="0.7" right="0.7" top="0.75" bottom="0.75" header="0.3" footer="0.3"/>
      <pageSetup paperSize="9" orientation="portrait" r:id="rId1"/>
    </customSheetView>
    <customSheetView guid="{ADD38025-F4B2-44E2-9D06-07A9BF0F3A51}" scale="131">
      <pageMargins left="0.7" right="0.7" top="0.75" bottom="0.75" header="0.3" footer="0.3"/>
      <pageSetup paperSize="9" orientation="portrait" r:id="rId2"/>
    </customSheetView>
    <customSheetView guid="{AF3BF2A1-5C19-43AE-A08B-3E418E8AE543}" scale="131">
      <pageMargins left="0.7" right="0.7" top="0.75" bottom="0.75" header="0.3" footer="0.3"/>
      <pageSetup paperSize="9" orientation="portrait" r:id="rId3"/>
    </customSheetView>
    <customSheetView guid="{CC42E740-ADA2-4B3E-AB77-9BBCCE9EC444}" scale="131">
      <pageMargins left="0.7" right="0.7" top="0.75" bottom="0.75" header="0.3" footer="0.3"/>
      <pageSetup paperSize="9" orientation="portrait" r:id="rId4"/>
    </customSheetView>
    <customSheetView guid="{DC041AD4-35AB-4F1B-9F3D-F08C88A9A16C}" scale="131">
      <pageMargins left="0.7" right="0.7" top="0.75" bottom="0.75" header="0.3" footer="0.3"/>
      <pageSetup paperSize="9" orientation="portrait" r:id="rId5"/>
    </customSheetView>
    <customSheetView guid="{C9A17BF0-2451-44C4-898F-CFB8403323EA}" scale="131">
      <pageMargins left="0.7" right="0.7" top="0.75" bottom="0.75" header="0.3" footer="0.3"/>
      <pageSetup paperSize="9" orientation="portrait" r:id="rId6"/>
    </customSheetView>
    <customSheetView guid="{E51A7B7A-B72C-4D0D-BEC9-3100296DDB1B}" scale="131">
      <pageMargins left="0.7" right="0.7" top="0.75" bottom="0.75" header="0.3" footer="0.3"/>
      <pageSetup paperSize="9" orientation="portrait" r:id="rId7"/>
    </customSheetView>
    <customSheetView guid="{D674221F-3F50-45D7-B99E-107AE99970DE}" scale="131">
      <pageMargins left="0.7" right="0.7" top="0.75" bottom="0.75" header="0.3" footer="0.3"/>
      <pageSetup paperSize="9" orientation="portrait" r:id="rId8"/>
    </customSheetView>
    <customSheetView guid="{C8C25E0F-313C-40E1-BC27-B55128053FAD}"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915A0EBC-A358-405B-93F7-90752DA34B9F}" scale="131">
      <pageMargins left="0.7" right="0.7" top="0.75" bottom="0.75" header="0.3" footer="0.3"/>
      <pageSetup paperSize="9" orientation="portrait" r:id="rId11"/>
    </customSheetView>
    <customSheetView guid="{B74BB35E-E214-422E-BB39-6D168553F4C5}" scale="131">
      <pageMargins left="0.7" right="0.7" top="0.75" bottom="0.75" header="0.3" footer="0.3"/>
      <pageSetup paperSize="9" orientation="portrait" r:id="rId12"/>
    </customSheetView>
    <customSheetView guid="{C9A812A3-B23E-4057-8694-158B0DEE8D06}" scale="131">
      <pageMargins left="0.7" right="0.7" top="0.75" bottom="0.75" header="0.3" footer="0.3"/>
      <pageSetup paperSize="9" orientation="portrait" r:id="rId13"/>
    </customSheetView>
    <customSheetView guid="{D504B807-AE7E-4042-848D-21D8E9CBBAC1}" scale="131">
      <pageMargins left="0.7" right="0.7" top="0.75" bottom="0.75" header="0.3" footer="0.3"/>
      <pageSetup paperSize="9" orientation="portrait" r:id="rId14"/>
    </customSheetView>
    <customSheetView guid="{4890415D-ABA4-4363-9A7D-9DAD39F08A9F}" scale="131">
      <pageMargins left="0.7" right="0.7" top="0.75" bottom="0.75" header="0.3" footer="0.3"/>
      <pageSetup paperSize="9" orientation="portrait" r:id="rId15"/>
    </customSheetView>
    <customSheetView guid="{F7D68F61-F89A-4541-9A78-C25C58CA23E3}" scale="131">
      <pageMargins left="0.7" right="0.7" top="0.75" bottom="0.75" header="0.3" footer="0.3"/>
      <pageSetup paperSize="9" orientation="portrait" r:id="rId16"/>
    </customSheetView>
    <customSheetView guid="{D8BB7E15-0E8F-45FC-AD1A-6D8C295A087C}" scale="131">
      <pageMargins left="0.7" right="0.7" top="0.75" bottom="0.75" header="0.3" footer="0.3"/>
      <pageSetup paperSize="9" orientation="portrait" r:id="rId17"/>
    </customSheetView>
    <customSheetView guid="{42BB51DB-DC3E-4DA5-9499-5574EB19780E}" scale="131">
      <pageMargins left="0.7" right="0.7" top="0.75" bottom="0.75" header="0.3" footer="0.3"/>
      <pageSetup paperSize="9" orientation="portrait" r:id="rId18"/>
    </customSheetView>
    <customSheetView guid="{B83C9EB8-C964-4489-98C8-19C81BFAE010}"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N23"/>
  <sheetViews>
    <sheetView showGridLines="0" topLeftCell="D1" workbookViewId="0">
      <selection activeCell="C3" sqref="C3:E5"/>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416" t="s">
        <v>46</v>
      </c>
      <c r="D3" s="417"/>
      <c r="E3" s="417"/>
      <c r="F3" s="420" t="s">
        <v>6</v>
      </c>
      <c r="G3" s="420"/>
      <c r="H3" s="420"/>
      <c r="I3" s="420"/>
      <c r="J3" s="421"/>
      <c r="L3" s="31"/>
      <c r="M3" s="424" t="s">
        <v>51</v>
      </c>
      <c r="N3" s="425"/>
    </row>
    <row r="4" spans="3:14" ht="27.75" customHeight="1" thickBot="1" x14ac:dyDescent="0.3">
      <c r="C4" s="418"/>
      <c r="D4" s="419"/>
      <c r="E4" s="419"/>
      <c r="F4" s="167">
        <v>1</v>
      </c>
      <c r="G4" s="167">
        <v>2</v>
      </c>
      <c r="H4" s="167">
        <v>3</v>
      </c>
      <c r="I4" s="167">
        <v>4</v>
      </c>
      <c r="J4" s="173">
        <v>5</v>
      </c>
      <c r="L4" s="31"/>
      <c r="M4" s="426"/>
      <c r="N4" s="427"/>
    </row>
    <row r="5" spans="3:14" ht="24.75" customHeight="1" thickTop="1" x14ac:dyDescent="0.25">
      <c r="C5" s="418"/>
      <c r="D5" s="419"/>
      <c r="E5" s="419"/>
      <c r="F5" s="168" t="s">
        <v>42</v>
      </c>
      <c r="G5" s="168" t="s">
        <v>43</v>
      </c>
      <c r="H5" s="168" t="s">
        <v>12</v>
      </c>
      <c r="I5" s="168" t="s">
        <v>44</v>
      </c>
      <c r="J5" s="174" t="s">
        <v>45</v>
      </c>
      <c r="L5" s="428" t="s">
        <v>116</v>
      </c>
      <c r="M5" s="163" t="s">
        <v>112</v>
      </c>
      <c r="N5" s="164" t="s">
        <v>52</v>
      </c>
    </row>
    <row r="6" spans="3:14" ht="21.75" customHeight="1" x14ac:dyDescent="0.25">
      <c r="C6" s="422" t="s">
        <v>5</v>
      </c>
      <c r="D6" s="169">
        <v>1</v>
      </c>
      <c r="E6" s="170" t="s">
        <v>93</v>
      </c>
      <c r="F6" s="163" t="s">
        <v>47</v>
      </c>
      <c r="G6" s="163" t="s">
        <v>47</v>
      </c>
      <c r="H6" s="163" t="s">
        <v>48</v>
      </c>
      <c r="I6" s="163" t="s">
        <v>49</v>
      </c>
      <c r="J6" s="164" t="s">
        <v>49</v>
      </c>
      <c r="L6" s="429"/>
      <c r="M6" s="163" t="s">
        <v>113</v>
      </c>
      <c r="N6" s="164" t="s">
        <v>106</v>
      </c>
    </row>
    <row r="7" spans="3:14" ht="24" customHeight="1" x14ac:dyDescent="0.25">
      <c r="C7" s="422"/>
      <c r="D7" s="169">
        <v>2</v>
      </c>
      <c r="E7" s="170" t="s">
        <v>94</v>
      </c>
      <c r="F7" s="163" t="s">
        <v>47</v>
      </c>
      <c r="G7" s="163" t="s">
        <v>47</v>
      </c>
      <c r="H7" s="163" t="s">
        <v>48</v>
      </c>
      <c r="I7" s="163" t="s">
        <v>49</v>
      </c>
      <c r="J7" s="164" t="s">
        <v>50</v>
      </c>
      <c r="L7" s="429"/>
      <c r="M7" s="163" t="s">
        <v>114</v>
      </c>
      <c r="N7" s="164" t="s">
        <v>107</v>
      </c>
    </row>
    <row r="8" spans="3:14" ht="24.75" customHeight="1" thickBot="1" x14ac:dyDescent="0.3">
      <c r="C8" s="422"/>
      <c r="D8" s="169">
        <v>3</v>
      </c>
      <c r="E8" s="170" t="s">
        <v>123</v>
      </c>
      <c r="F8" s="163" t="s">
        <v>47</v>
      </c>
      <c r="G8" s="163" t="s">
        <v>48</v>
      </c>
      <c r="H8" s="163" t="s">
        <v>49</v>
      </c>
      <c r="I8" s="163" t="s">
        <v>50</v>
      </c>
      <c r="J8" s="164" t="s">
        <v>50</v>
      </c>
      <c r="L8" s="430"/>
      <c r="M8" s="165" t="s">
        <v>115</v>
      </c>
      <c r="N8" s="166" t="s">
        <v>107</v>
      </c>
    </row>
    <row r="9" spans="3:14" ht="24" customHeight="1" thickTop="1" thickBot="1" x14ac:dyDescent="0.3">
      <c r="C9" s="422"/>
      <c r="D9" s="169">
        <v>4</v>
      </c>
      <c r="E9" s="170" t="s">
        <v>96</v>
      </c>
      <c r="F9" s="163" t="s">
        <v>48</v>
      </c>
      <c r="G9" s="163" t="s">
        <v>49</v>
      </c>
      <c r="H9" s="163" t="s">
        <v>49</v>
      </c>
      <c r="I9" s="163" t="s">
        <v>50</v>
      </c>
      <c r="J9" s="164" t="s">
        <v>50</v>
      </c>
      <c r="L9" s="31"/>
      <c r="M9" s="31"/>
      <c r="N9" s="31"/>
    </row>
    <row r="10" spans="3:14" ht="42" customHeight="1" thickTop="1" thickBot="1" x14ac:dyDescent="0.3">
      <c r="C10" s="423"/>
      <c r="D10" s="171">
        <v>5</v>
      </c>
      <c r="E10" s="172" t="s">
        <v>124</v>
      </c>
      <c r="F10" s="165" t="s">
        <v>49</v>
      </c>
      <c r="G10" s="165" t="s">
        <v>49</v>
      </c>
      <c r="H10" s="165" t="s">
        <v>50</v>
      </c>
      <c r="I10" s="165" t="s">
        <v>50</v>
      </c>
      <c r="J10" s="166" t="s">
        <v>50</v>
      </c>
      <c r="L10" s="431" t="s">
        <v>117</v>
      </c>
      <c r="M10" s="175" t="s">
        <v>60</v>
      </c>
      <c r="N10" s="176" t="s">
        <v>108</v>
      </c>
    </row>
    <row r="11" spans="3:14" ht="60" x14ac:dyDescent="0.25">
      <c r="L11" s="432"/>
      <c r="M11" s="177" t="s">
        <v>59</v>
      </c>
      <c r="N11" s="178" t="s">
        <v>109</v>
      </c>
    </row>
    <row r="12" spans="3:14" ht="53.25" customHeight="1" x14ac:dyDescent="0.25">
      <c r="L12" s="432"/>
      <c r="M12" s="177" t="s">
        <v>61</v>
      </c>
      <c r="N12" s="178" t="s">
        <v>110</v>
      </c>
    </row>
    <row r="13" spans="3:14" ht="51.75" customHeight="1" thickBot="1" x14ac:dyDescent="0.3">
      <c r="L13" s="433"/>
      <c r="M13" s="179" t="s">
        <v>52</v>
      </c>
      <c r="N13" s="180" t="s">
        <v>111</v>
      </c>
    </row>
    <row r="14" spans="3:14" ht="15.75" thickTop="1" x14ac:dyDescent="0.25"/>
    <row r="17" spans="7:9" ht="15.75" thickBot="1" x14ac:dyDescent="0.3"/>
    <row r="18" spans="7:9" ht="31.5" customHeight="1" thickBot="1" x14ac:dyDescent="0.3">
      <c r="G18" s="413" t="s">
        <v>31</v>
      </c>
      <c r="H18" s="414"/>
      <c r="I18" s="415"/>
    </row>
    <row r="19" spans="7:9" ht="29.25" customHeight="1" x14ac:dyDescent="0.25">
      <c r="G19" s="181">
        <v>1</v>
      </c>
      <c r="H19" s="185" t="s">
        <v>32</v>
      </c>
      <c r="I19" s="186" t="s">
        <v>37</v>
      </c>
    </row>
    <row r="20" spans="7:9" ht="25.5" customHeight="1" x14ac:dyDescent="0.25">
      <c r="G20" s="182">
        <v>2</v>
      </c>
      <c r="H20" s="187" t="s">
        <v>33</v>
      </c>
      <c r="I20" s="188" t="s">
        <v>38</v>
      </c>
    </row>
    <row r="21" spans="7:9" ht="24" customHeight="1" x14ac:dyDescent="0.25">
      <c r="G21" s="183">
        <v>3</v>
      </c>
      <c r="H21" s="189" t="s">
        <v>34</v>
      </c>
      <c r="I21" s="190" t="s">
        <v>39</v>
      </c>
    </row>
    <row r="22" spans="7:9" ht="24.75" customHeight="1" x14ac:dyDescent="0.25">
      <c r="G22" s="182">
        <v>4</v>
      </c>
      <c r="H22" s="187" t="s">
        <v>35</v>
      </c>
      <c r="I22" s="188" t="s">
        <v>40</v>
      </c>
    </row>
    <row r="23" spans="7:9" ht="26.25" customHeight="1" thickBot="1" x14ac:dyDescent="0.3">
      <c r="G23" s="184">
        <v>5</v>
      </c>
      <c r="H23" s="191" t="s">
        <v>36</v>
      </c>
      <c r="I23" s="192" t="s">
        <v>41</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sheetPr>
  <dimension ref="A1:AC26"/>
  <sheetViews>
    <sheetView showGridLines="0" topLeftCell="N1" zoomScale="72" zoomScaleNormal="72" workbookViewId="0">
      <selection activeCell="Z1" sqref="Z1:AA1048576"/>
    </sheetView>
  </sheetViews>
  <sheetFormatPr baseColWidth="10" defaultColWidth="11.42578125" defaultRowHeight="12" x14ac:dyDescent="0.2"/>
  <cols>
    <col min="1" max="1" width="4.7109375" style="5" customWidth="1"/>
    <col min="2" max="2" width="30.85546875" style="5" customWidth="1"/>
    <col min="3" max="4" width="29" style="5" customWidth="1"/>
    <col min="5" max="7" width="6.7109375" style="5" customWidth="1"/>
    <col min="8" max="8" width="6.7109375" style="8" customWidth="1"/>
    <col min="9" max="9" width="24.28515625" style="15" customWidth="1"/>
    <col min="10" max="10" width="6.7109375" style="15" customWidth="1"/>
    <col min="11" max="14" width="6.7109375" style="5" customWidth="1"/>
    <col min="15" max="16" width="6.7109375" style="8" customWidth="1"/>
    <col min="17" max="17" width="23" style="5" customWidth="1"/>
    <col min="18" max="18" width="6.7109375" style="5" customWidth="1"/>
    <col min="19" max="19" width="22.7109375" style="5" customWidth="1"/>
    <col min="20" max="20" width="21" style="5" customWidth="1"/>
    <col min="21" max="21" width="16.7109375" style="14" customWidth="1"/>
    <col min="22" max="22" width="12" style="14" hidden="1" customWidth="1"/>
    <col min="23" max="23" width="52.140625" style="5" hidden="1" customWidth="1"/>
    <col min="24" max="24" width="17.140625" style="14" bestFit="1" customWidth="1"/>
    <col min="25" max="25" width="84.7109375" style="5" bestFit="1" customWidth="1"/>
    <col min="26" max="26" width="22.28515625" style="14" hidden="1" customWidth="1"/>
    <col min="27" max="27" width="100.85546875" style="5" hidden="1" customWidth="1"/>
    <col min="28" max="28" width="31" style="5" hidden="1" customWidth="1"/>
    <col min="29" max="29" width="42.85546875" style="5" hidden="1" customWidth="1"/>
    <col min="30" max="16384" width="11.42578125" style="5"/>
  </cols>
  <sheetData>
    <row r="1" spans="1:29" ht="21" x14ac:dyDescent="0.35">
      <c r="B1" s="324" t="s">
        <v>203</v>
      </c>
      <c r="C1" s="324"/>
      <c r="D1" s="324"/>
      <c r="E1" s="324"/>
      <c r="F1" s="324"/>
      <c r="G1" s="324"/>
      <c r="H1" s="324"/>
      <c r="I1" s="324"/>
      <c r="J1" s="324"/>
      <c r="K1" s="324"/>
      <c r="L1" s="324"/>
      <c r="M1" s="324"/>
      <c r="N1" s="324"/>
      <c r="O1" s="324"/>
      <c r="P1" s="324"/>
      <c r="Q1" s="324"/>
      <c r="R1" s="324"/>
      <c r="S1" s="324"/>
      <c r="T1" s="324"/>
      <c r="U1" s="324"/>
      <c r="V1" s="212"/>
      <c r="X1" s="212"/>
      <c r="Z1" s="212"/>
    </row>
    <row r="2" spans="1:29" ht="21" customHeight="1" x14ac:dyDescent="0.35">
      <c r="B2" s="324" t="s">
        <v>14</v>
      </c>
      <c r="C2" s="324"/>
      <c r="D2" s="324"/>
      <c r="E2" s="324"/>
      <c r="F2" s="324"/>
      <c r="G2" s="324"/>
      <c r="H2" s="324"/>
      <c r="I2" s="324"/>
      <c r="J2" s="324"/>
      <c r="K2" s="324"/>
      <c r="L2" s="324"/>
      <c r="M2" s="324"/>
      <c r="N2" s="324"/>
      <c r="O2" s="324"/>
      <c r="P2" s="324"/>
      <c r="Q2" s="324"/>
      <c r="R2" s="324"/>
      <c r="S2" s="324"/>
      <c r="T2" s="324"/>
      <c r="U2" s="324"/>
      <c r="V2" s="212"/>
      <c r="X2" s="212"/>
      <c r="Z2" s="212"/>
    </row>
    <row r="3" spans="1:29" ht="21" x14ac:dyDescent="0.35">
      <c r="D3" s="11"/>
      <c r="E3" s="11"/>
      <c r="F3" s="11"/>
      <c r="G3" s="11"/>
      <c r="H3" s="12"/>
      <c r="I3" s="11"/>
      <c r="J3" s="11"/>
      <c r="K3" s="11"/>
      <c r="L3" s="11"/>
    </row>
    <row r="4" spans="1:29" s="4" customFormat="1" ht="27.75" customHeight="1" x14ac:dyDescent="0.25">
      <c r="A4" s="7"/>
      <c r="D4" s="248" t="s">
        <v>0</v>
      </c>
      <c r="E4" s="321" t="s">
        <v>232</v>
      </c>
      <c r="F4" s="321"/>
      <c r="G4" s="321"/>
      <c r="H4" s="321"/>
      <c r="I4" s="321"/>
      <c r="J4" s="321"/>
      <c r="K4" s="321"/>
      <c r="L4" s="321"/>
      <c r="M4" s="321"/>
      <c r="N4" s="321"/>
      <c r="O4" s="321"/>
      <c r="P4" s="321"/>
      <c r="Q4" s="322" t="s">
        <v>22</v>
      </c>
      <c r="R4" s="322"/>
      <c r="S4" s="323">
        <v>2022</v>
      </c>
      <c r="T4" s="323"/>
      <c r="U4" s="323"/>
      <c r="V4" s="213"/>
      <c r="X4" s="213"/>
      <c r="Z4" s="213"/>
    </row>
    <row r="5" spans="1:29" s="4" customFormat="1" ht="39.75" customHeight="1" x14ac:dyDescent="0.25">
      <c r="A5" s="7"/>
      <c r="D5" s="248" t="s">
        <v>221</v>
      </c>
      <c r="E5" s="326" t="s">
        <v>252</v>
      </c>
      <c r="F5" s="326"/>
      <c r="G5" s="326"/>
      <c r="H5" s="326"/>
      <c r="I5" s="326"/>
      <c r="J5" s="326"/>
      <c r="K5" s="326"/>
      <c r="L5" s="326"/>
      <c r="M5" s="326"/>
      <c r="N5" s="326"/>
      <c r="O5" s="326"/>
      <c r="P5" s="326"/>
      <c r="Q5" s="326"/>
      <c r="R5" s="326"/>
      <c r="S5" s="326"/>
      <c r="T5" s="326"/>
      <c r="U5" s="326"/>
      <c r="V5" s="214"/>
      <c r="X5" s="214"/>
      <c r="Z5" s="214"/>
    </row>
    <row r="6" spans="1:29" s="4" customFormat="1" ht="15" x14ac:dyDescent="0.25">
      <c r="A6" s="7"/>
      <c r="B6" s="1"/>
      <c r="C6" s="1"/>
      <c r="H6" s="13"/>
      <c r="I6" s="2"/>
      <c r="J6" s="2"/>
      <c r="O6" s="13"/>
      <c r="P6" s="13"/>
      <c r="U6" s="13"/>
      <c r="V6" s="13"/>
      <c r="X6" s="13"/>
      <c r="Z6" s="13"/>
    </row>
    <row r="7" spans="1:29" s="2" customFormat="1" ht="48.75" customHeight="1" x14ac:dyDescent="0.25">
      <c r="A7" s="7"/>
      <c r="B7" s="310" t="s">
        <v>2</v>
      </c>
      <c r="C7" s="310" t="s">
        <v>3</v>
      </c>
      <c r="D7" s="310" t="s">
        <v>4</v>
      </c>
      <c r="E7" s="320" t="s">
        <v>24</v>
      </c>
      <c r="F7" s="310" t="s">
        <v>197</v>
      </c>
      <c r="G7" s="310"/>
      <c r="H7" s="318" t="s">
        <v>21</v>
      </c>
      <c r="I7" s="313" t="s">
        <v>10</v>
      </c>
      <c r="J7" s="315" t="s">
        <v>30</v>
      </c>
      <c r="K7" s="316"/>
      <c r="L7" s="311" t="s">
        <v>182</v>
      </c>
      <c r="M7" s="310" t="s">
        <v>198</v>
      </c>
      <c r="N7" s="310"/>
      <c r="O7" s="318" t="s">
        <v>21</v>
      </c>
      <c r="P7" s="320" t="s">
        <v>9</v>
      </c>
      <c r="Q7" s="310" t="s">
        <v>7</v>
      </c>
      <c r="R7" s="327" t="s">
        <v>15</v>
      </c>
      <c r="S7" s="310" t="s">
        <v>218</v>
      </c>
      <c r="T7" s="313" t="s">
        <v>199</v>
      </c>
      <c r="U7" s="310" t="s">
        <v>8</v>
      </c>
      <c r="V7" s="307" t="s">
        <v>322</v>
      </c>
      <c r="W7" s="307"/>
      <c r="X7" s="307" t="s">
        <v>323</v>
      </c>
      <c r="Y7" s="307"/>
      <c r="Z7" s="307" t="s">
        <v>324</v>
      </c>
      <c r="AA7" s="307"/>
      <c r="AB7" s="307" t="s">
        <v>325</v>
      </c>
      <c r="AC7" s="307"/>
    </row>
    <row r="8" spans="1:29" s="2" customFormat="1" ht="86.25" customHeight="1" x14ac:dyDescent="0.25">
      <c r="A8" s="7"/>
      <c r="B8" s="310"/>
      <c r="C8" s="310"/>
      <c r="D8" s="310"/>
      <c r="E8" s="320"/>
      <c r="F8" s="209" t="s">
        <v>5</v>
      </c>
      <c r="G8" s="209" t="s">
        <v>6</v>
      </c>
      <c r="H8" s="319"/>
      <c r="I8" s="314"/>
      <c r="J8" s="208" t="s">
        <v>207</v>
      </c>
      <c r="K8" s="160" t="s">
        <v>208</v>
      </c>
      <c r="L8" s="312"/>
      <c r="M8" s="162" t="s">
        <v>5</v>
      </c>
      <c r="N8" s="162" t="s">
        <v>6</v>
      </c>
      <c r="O8" s="319"/>
      <c r="P8" s="320"/>
      <c r="Q8" s="310"/>
      <c r="R8" s="327"/>
      <c r="S8" s="310"/>
      <c r="T8" s="314"/>
      <c r="U8" s="310"/>
      <c r="V8" s="211" t="s">
        <v>245</v>
      </c>
      <c r="W8" s="211" t="s">
        <v>178</v>
      </c>
      <c r="X8" s="211" t="s">
        <v>245</v>
      </c>
      <c r="Y8" s="211" t="s">
        <v>178</v>
      </c>
      <c r="Z8" s="211" t="s">
        <v>245</v>
      </c>
      <c r="AA8" s="211" t="s">
        <v>178</v>
      </c>
      <c r="AB8" s="211" t="s">
        <v>245</v>
      </c>
      <c r="AC8" s="211" t="s">
        <v>178</v>
      </c>
    </row>
    <row r="9" spans="1:29" s="4" customFormat="1" ht="327" customHeight="1" x14ac:dyDescent="0.25">
      <c r="A9" s="17">
        <v>1</v>
      </c>
      <c r="B9" s="250" t="s">
        <v>345</v>
      </c>
      <c r="C9" s="250" t="s">
        <v>292</v>
      </c>
      <c r="D9" s="250" t="s">
        <v>293</v>
      </c>
      <c r="E9" s="21" t="s">
        <v>26</v>
      </c>
      <c r="F9" s="20">
        <v>4</v>
      </c>
      <c r="G9" s="20">
        <v>4</v>
      </c>
      <c r="H9" s="251" t="str">
        <f>INDEX(Listas!$L$4:$P$8,F9,G9)</f>
        <v>EXTREMA</v>
      </c>
      <c r="I9" s="250" t="s">
        <v>280</v>
      </c>
      <c r="J9" s="21" t="s">
        <v>206</v>
      </c>
      <c r="K9" s="252" t="str">
        <f>IF('Evaluación de Controles'!F6="X","Probabilidad",IF('Evaluación de Controles'!H6="X","Impacto",))</f>
        <v>Probabilidad</v>
      </c>
      <c r="L9" s="20">
        <f>+'Evaluación de Controles'!X6</f>
        <v>65</v>
      </c>
      <c r="M9" s="20">
        <f>IF('Evaluación de Controles'!F6="X",IF(L9&gt;75,IF(F9&gt;2,F9-2,IF(F9&gt;1,F9-1,F9)),IF(L9&gt;50,IF(F9&gt;1,F9-1,F9),F9)),F9)</f>
        <v>3</v>
      </c>
      <c r="N9" s="20">
        <f>IF('Evaluación de Controles'!H6="X",IF(L9&gt;75,IF(G9&gt;2,G9-2,IF(G9&gt;1,G9-1,G9)),IF(L9&gt;50,IF(G9&gt;1,G9-1,G9),G9)),G9)</f>
        <v>4</v>
      </c>
      <c r="O9" s="251" t="str">
        <f>INDEX(Listas!$L$4:$P$8,M9,N9)</f>
        <v>EXTREMA</v>
      </c>
      <c r="P9" s="21" t="s">
        <v>220</v>
      </c>
      <c r="Q9" s="288" t="s">
        <v>300</v>
      </c>
      <c r="R9" s="21" t="s">
        <v>241</v>
      </c>
      <c r="S9" s="250" t="s">
        <v>281</v>
      </c>
      <c r="T9" s="250" t="s">
        <v>296</v>
      </c>
      <c r="U9" s="250" t="s">
        <v>297</v>
      </c>
      <c r="V9" s="294">
        <v>0.25</v>
      </c>
      <c r="W9" s="298" t="s">
        <v>357</v>
      </c>
      <c r="X9" s="215">
        <v>0.5</v>
      </c>
      <c r="Y9" s="297" t="s">
        <v>360</v>
      </c>
      <c r="Z9" s="215">
        <v>0.9</v>
      </c>
      <c r="AA9" s="216" t="s">
        <v>365</v>
      </c>
      <c r="AB9" s="215"/>
      <c r="AC9" s="216"/>
    </row>
    <row r="10" spans="1:29" s="4" customFormat="1" ht="240.75" customHeight="1" x14ac:dyDescent="0.25">
      <c r="A10" s="17">
        <v>2</v>
      </c>
      <c r="B10" s="250" t="s">
        <v>294</v>
      </c>
      <c r="C10" s="250" t="s">
        <v>295</v>
      </c>
      <c r="D10" s="250" t="s">
        <v>278</v>
      </c>
      <c r="E10" s="21" t="s">
        <v>26</v>
      </c>
      <c r="F10" s="20">
        <v>1</v>
      </c>
      <c r="G10" s="20">
        <v>5</v>
      </c>
      <c r="H10" s="251" t="str">
        <f>INDEX(Listas!$L$4:$P$8,F10,G10)</f>
        <v>ALTA</v>
      </c>
      <c r="I10" s="250" t="s">
        <v>327</v>
      </c>
      <c r="J10" s="21" t="s">
        <v>206</v>
      </c>
      <c r="K10" s="252" t="str">
        <f>IF('Evaluación de Controles'!F7="X","Probabilidad",IF('Evaluación de Controles'!H7="X","Impacto",))</f>
        <v>Probabilidad</v>
      </c>
      <c r="L10" s="20">
        <f>'Evaluación de Controles'!X7</f>
        <v>65</v>
      </c>
      <c r="M10" s="20">
        <f>IF('Evaluación de Controles'!F7="X",IF(L10&gt;75,IF(F10&gt;2,F10-2,IF(F10&gt;1,F10-1,F10)),IF(L10&gt;50,IF(F10&gt;1,F10-1,F10),F10)),F10)</f>
        <v>1</v>
      </c>
      <c r="N10" s="20">
        <f>IF('Evaluación de Controles'!H7="X",IF(L10&gt;75,IF(G10&gt;2,G10-2,IF(G10&gt;1,G10-1,G10)),IF(L10&gt;50,IF(G10&gt;1,G10-1,G10),G10)),G10)</f>
        <v>5</v>
      </c>
      <c r="O10" s="251" t="str">
        <f>INDEX(Listas!$L$4:$P$8,M10,N10)</f>
        <v>ALTA</v>
      </c>
      <c r="P10" s="21" t="s">
        <v>196</v>
      </c>
      <c r="Q10" s="250" t="s">
        <v>301</v>
      </c>
      <c r="R10" s="21" t="s">
        <v>241</v>
      </c>
      <c r="S10" s="250" t="s">
        <v>281</v>
      </c>
      <c r="T10" s="250" t="s">
        <v>298</v>
      </c>
      <c r="U10" s="250" t="s">
        <v>299</v>
      </c>
      <c r="V10" s="294">
        <v>0.25</v>
      </c>
      <c r="W10" s="298" t="s">
        <v>358</v>
      </c>
      <c r="X10" s="215">
        <v>0.5</v>
      </c>
      <c r="Y10" s="297" t="s">
        <v>359</v>
      </c>
      <c r="Z10" s="215">
        <v>0.9</v>
      </c>
      <c r="AA10" s="216" t="s">
        <v>366</v>
      </c>
      <c r="AB10" s="215"/>
      <c r="AC10" s="216"/>
    </row>
    <row r="11" spans="1:29" s="4" customFormat="1" ht="76.5" hidden="1" customHeight="1" x14ac:dyDescent="0.25">
      <c r="A11" s="17"/>
      <c r="B11" s="20"/>
      <c r="C11" s="18"/>
      <c r="D11" s="20"/>
      <c r="E11" s="21"/>
      <c r="F11" s="20"/>
      <c r="G11" s="20"/>
      <c r="H11" s="16"/>
      <c r="I11" s="19"/>
      <c r="J11" s="193"/>
      <c r="K11" s="195"/>
      <c r="L11" s="20"/>
      <c r="M11" s="20"/>
      <c r="N11" s="20"/>
      <c r="O11" s="16"/>
      <c r="P11" s="194"/>
      <c r="Q11" s="20"/>
      <c r="R11" s="21"/>
      <c r="S11" s="20"/>
      <c r="T11" s="20"/>
      <c r="U11" s="20"/>
      <c r="V11" s="217"/>
      <c r="W11" s="218"/>
      <c r="X11" s="217"/>
      <c r="Y11" s="218"/>
      <c r="Z11" s="217"/>
      <c r="AA11" s="218"/>
    </row>
    <row r="12" spans="1:29" s="4" customFormat="1" ht="70.5" hidden="1" customHeight="1" x14ac:dyDescent="0.25">
      <c r="A12" s="17"/>
      <c r="B12" s="20"/>
      <c r="C12" s="18"/>
      <c r="D12" s="20"/>
      <c r="E12" s="21"/>
      <c r="F12" s="20"/>
      <c r="G12" s="20"/>
      <c r="H12" s="16"/>
      <c r="I12" s="19"/>
      <c r="J12" s="193"/>
      <c r="K12" s="195"/>
      <c r="L12" s="20"/>
      <c r="M12" s="20"/>
      <c r="N12" s="20"/>
      <c r="O12" s="16"/>
      <c r="P12" s="194"/>
      <c r="Q12" s="20"/>
      <c r="R12" s="21"/>
      <c r="S12" s="20"/>
      <c r="T12" s="20"/>
      <c r="U12" s="20"/>
      <c r="V12" s="217"/>
      <c r="W12" s="218"/>
      <c r="X12" s="217"/>
      <c r="Y12" s="218"/>
      <c r="Z12" s="217"/>
      <c r="AA12" s="218"/>
    </row>
    <row r="13" spans="1:29" s="4" customFormat="1" ht="16.5" customHeight="1" x14ac:dyDescent="0.25">
      <c r="A13" s="17"/>
      <c r="B13" s="116"/>
      <c r="C13" s="17"/>
      <c r="D13" s="116"/>
      <c r="E13" s="117"/>
      <c r="F13" s="116"/>
      <c r="G13" s="116"/>
      <c r="H13" s="120"/>
      <c r="I13" s="118"/>
      <c r="J13" s="219"/>
      <c r="K13" s="219"/>
      <c r="L13" s="116"/>
      <c r="M13" s="116"/>
      <c r="N13" s="116"/>
      <c r="O13" s="120"/>
      <c r="P13" s="220"/>
      <c r="Q13" s="116"/>
      <c r="R13" s="117"/>
      <c r="S13" s="116"/>
      <c r="T13" s="116"/>
      <c r="U13" s="116"/>
      <c r="V13" s="217"/>
      <c r="W13" s="218"/>
      <c r="X13" s="217"/>
      <c r="Y13" s="218"/>
      <c r="Z13" s="217"/>
      <c r="AA13" s="218"/>
    </row>
    <row r="14" spans="1:29" x14ac:dyDescent="0.2">
      <c r="F14" s="328" t="s">
        <v>70</v>
      </c>
      <c r="G14" s="328"/>
      <c r="H14" s="26">
        <f>COUNTIF(H9:H10,"BAJA")</f>
        <v>0</v>
      </c>
      <c r="I14" s="5"/>
      <c r="J14" s="5"/>
      <c r="M14" s="328" t="s">
        <v>70</v>
      </c>
      <c r="N14" s="328"/>
      <c r="O14" s="26">
        <f>COUNTIF(O9:O10,"BAJA")</f>
        <v>0</v>
      </c>
      <c r="P14" s="5"/>
      <c r="U14" s="5"/>
      <c r="V14" s="5"/>
      <c r="X14" s="5"/>
      <c r="Z14" s="5"/>
    </row>
    <row r="15" spans="1:29" x14ac:dyDescent="0.2">
      <c r="F15" s="328" t="s">
        <v>72</v>
      </c>
      <c r="G15" s="328"/>
      <c r="H15" s="26">
        <f>COUNTIF(H9:H10,"MODERADA")</f>
        <v>0</v>
      </c>
      <c r="I15" s="5"/>
      <c r="J15" s="5"/>
      <c r="M15" s="328" t="s">
        <v>72</v>
      </c>
      <c r="N15" s="328"/>
      <c r="O15" s="26">
        <f>COUNTIF(O9:O10,"MODERADA")</f>
        <v>0</v>
      </c>
      <c r="P15" s="5"/>
      <c r="U15" s="5"/>
      <c r="V15" s="5"/>
      <c r="X15" s="5"/>
      <c r="Z15" s="5"/>
    </row>
    <row r="16" spans="1:29" x14ac:dyDescent="0.2">
      <c r="F16" s="328" t="s">
        <v>71</v>
      </c>
      <c r="G16" s="328"/>
      <c r="H16" s="26">
        <f>COUNTIF(H9:H10,"ALTA")</f>
        <v>1</v>
      </c>
      <c r="I16" s="5"/>
      <c r="J16" s="5"/>
      <c r="M16" s="328" t="s">
        <v>71</v>
      </c>
      <c r="N16" s="328"/>
      <c r="O16" s="26">
        <f>COUNTIF(O9:O10,"ALTA")</f>
        <v>1</v>
      </c>
      <c r="P16" s="5"/>
      <c r="U16" s="5"/>
      <c r="V16" s="5"/>
      <c r="X16" s="5"/>
      <c r="Z16" s="5"/>
    </row>
    <row r="17" spans="2:27" x14ac:dyDescent="0.2">
      <c r="F17" s="328" t="s">
        <v>73</v>
      </c>
      <c r="G17" s="328"/>
      <c r="H17" s="26">
        <f>COUNTIF(H9:H10,"EXTREMA")</f>
        <v>1</v>
      </c>
      <c r="I17" s="5"/>
      <c r="J17" s="5"/>
      <c r="M17" s="328" t="s">
        <v>73</v>
      </c>
      <c r="N17" s="328"/>
      <c r="O17" s="26">
        <f>COUNTIF(O9:O10,"EXTREMA")</f>
        <v>1</v>
      </c>
      <c r="P17" s="5"/>
      <c r="U17" s="5"/>
      <c r="V17" s="5"/>
      <c r="X17" s="5"/>
      <c r="Z17" s="5"/>
    </row>
    <row r="18" spans="2:27" x14ac:dyDescent="0.2">
      <c r="H18" s="5"/>
      <c r="I18" s="5"/>
      <c r="J18" s="5"/>
      <c r="O18" s="5"/>
      <c r="P18" s="5"/>
      <c r="U18" s="5"/>
      <c r="V18" s="5"/>
      <c r="X18" s="5"/>
      <c r="Z18" s="5"/>
    </row>
    <row r="19" spans="2:27" x14ac:dyDescent="0.2">
      <c r="B19" s="5" t="s">
        <v>276</v>
      </c>
      <c r="D19" s="5" t="s">
        <v>279</v>
      </c>
      <c r="H19" s="5"/>
      <c r="I19" s="5"/>
      <c r="J19" s="5"/>
      <c r="O19" s="5"/>
      <c r="P19" s="5"/>
      <c r="U19" s="5"/>
      <c r="V19" s="5"/>
      <c r="X19" s="5"/>
      <c r="Z19" s="5"/>
    </row>
    <row r="20" spans="2:27" ht="15.75" x14ac:dyDescent="0.2">
      <c r="B20" s="197" t="s">
        <v>222</v>
      </c>
      <c r="D20" s="197" t="s">
        <v>223</v>
      </c>
      <c r="H20" s="5"/>
      <c r="I20" s="5"/>
      <c r="J20" s="5"/>
      <c r="O20" s="5"/>
      <c r="P20" s="5"/>
      <c r="U20" s="5"/>
      <c r="V20" s="5"/>
      <c r="X20" s="5"/>
      <c r="Z20" s="5"/>
    </row>
    <row r="26" spans="2:27" x14ac:dyDescent="0.2">
      <c r="V26" s="28"/>
      <c r="W26" s="28"/>
      <c r="X26" s="28"/>
      <c r="Y26" s="28"/>
      <c r="Z26" s="28"/>
      <c r="AA26" s="28"/>
    </row>
  </sheetData>
  <customSheetViews>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5"/>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6"/>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5">
    <mergeCell ref="F16:G16"/>
    <mergeCell ref="F17:G17"/>
    <mergeCell ref="M14:N14"/>
    <mergeCell ref="M15:N15"/>
    <mergeCell ref="M16:N16"/>
    <mergeCell ref="M17:N17"/>
    <mergeCell ref="F15:G15"/>
    <mergeCell ref="F14:G14"/>
    <mergeCell ref="I7:I8"/>
    <mergeCell ref="L7:L8"/>
    <mergeCell ref="J7:K7"/>
    <mergeCell ref="V7:W7"/>
    <mergeCell ref="O7:O8"/>
    <mergeCell ref="P7:P8"/>
    <mergeCell ref="R7:R8"/>
    <mergeCell ref="S7:S8"/>
    <mergeCell ref="U7:U8"/>
    <mergeCell ref="Q7:Q8"/>
    <mergeCell ref="T7:T8"/>
    <mergeCell ref="AB7:AC7"/>
    <mergeCell ref="M7:N7"/>
    <mergeCell ref="Z7:AA7"/>
    <mergeCell ref="B1:U1"/>
    <mergeCell ref="B2:U2"/>
    <mergeCell ref="X7:Y7"/>
    <mergeCell ref="B7:B8"/>
    <mergeCell ref="C7:C8"/>
    <mergeCell ref="D7:D8"/>
    <mergeCell ref="E7:E8"/>
    <mergeCell ref="E4:P4"/>
    <mergeCell ref="Q4:R4"/>
    <mergeCell ref="S4:U4"/>
    <mergeCell ref="E5:U5"/>
    <mergeCell ref="F7:G7"/>
    <mergeCell ref="H7:H8"/>
  </mergeCells>
  <conditionalFormatting sqref="H3 O3 H6:H8 O6:O8 H14:H1048576 O14:O1048576">
    <cfRule type="cellIs" dxfId="63" priority="32" operator="equal">
      <formula>"BAJA"</formula>
    </cfRule>
  </conditionalFormatting>
  <conditionalFormatting sqref="H3 O3 H6:H8 O6:O8 H14:H1048576 O14:O1048576">
    <cfRule type="cellIs" dxfId="62" priority="29" operator="equal">
      <formula>"EXTREMA"</formula>
    </cfRule>
    <cfRule type="cellIs" dxfId="61" priority="30" operator="equal">
      <formula>"ALTA"</formula>
    </cfRule>
    <cfRule type="cellIs" dxfId="60" priority="31" operator="equal">
      <formula>"MODERADA"</formula>
    </cfRule>
  </conditionalFormatting>
  <conditionalFormatting sqref="E3:F3 M3:N3 E6:F6 F7:G13 M6:N8 E14:F1048576 M14:N1048576">
    <cfRule type="colorScale" priority="28">
      <colorScale>
        <cfvo type="num" val="1"/>
        <cfvo type="num" val="3"/>
        <cfvo type="num" val="5"/>
        <color theme="6" tint="-0.499984740745262"/>
        <color rgb="FFFFFF00"/>
        <color rgb="FFC00000"/>
      </colorScale>
    </cfRule>
  </conditionalFormatting>
  <conditionalFormatting sqref="H9:H13">
    <cfRule type="cellIs" dxfId="59" priority="6" operator="equal">
      <formula>"EXTREMA"</formula>
    </cfRule>
    <cfRule type="cellIs" dxfId="58" priority="7" operator="equal">
      <formula>"ALTA"</formula>
    </cfRule>
    <cfRule type="cellIs" dxfId="57" priority="8" operator="equal">
      <formula>"MODERADA"</formula>
    </cfRule>
    <cfRule type="cellIs" dxfId="56" priority="9" operator="equal">
      <formula>"BAJA"</formula>
    </cfRule>
  </conditionalFormatting>
  <conditionalFormatting sqref="O9:O13">
    <cfRule type="cellIs" dxfId="55" priority="2" operator="equal">
      <formula>"EXTREMA"</formula>
    </cfRule>
    <cfRule type="cellIs" dxfId="54" priority="3" operator="equal">
      <formula>"ALTA"</formula>
    </cfRule>
    <cfRule type="cellIs" dxfId="53" priority="4" operator="equal">
      <formula>"MODERADA"</formula>
    </cfRule>
    <cfRule type="cellIs" dxfId="52" priority="5" operator="equal">
      <formula>"BAJA"</formula>
    </cfRule>
  </conditionalFormatting>
  <conditionalFormatting sqref="M9:N13">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5748031496062992" header="0.31496062992125984" footer="0.15748031496062992"/>
  <pageSetup paperSize="258" scale="3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Listas!$A$4:$A$10</xm:f>
          </x14:formula1>
          <xm:sqref>E9:E13</xm:sqref>
        </x14:dataValidation>
        <x14:dataValidation type="list" showInputMessage="1" showErrorMessage="1" xr:uid="{00000000-0002-0000-0100-000001000000}">
          <x14:formula1>
            <xm:f>Listas!$C$4:$C$7</xm:f>
          </x14:formula1>
          <xm:sqref>J9:J13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autoPageBreaks="0" fitToPage="1"/>
  </sheetPr>
  <dimension ref="A1:AC24"/>
  <sheetViews>
    <sheetView showGridLines="0" topLeftCell="Q4" zoomScale="90" zoomScaleNormal="90" workbookViewId="0">
      <selection activeCell="Y5" sqref="Y5"/>
    </sheetView>
  </sheetViews>
  <sheetFormatPr baseColWidth="10" defaultColWidth="11.42578125" defaultRowHeight="12" x14ac:dyDescent="0.2"/>
  <cols>
    <col min="1" max="1" width="4.7109375" style="5" customWidth="1"/>
    <col min="2" max="2" width="47.85546875" style="5" customWidth="1"/>
    <col min="3" max="3" width="23.28515625" style="5" customWidth="1"/>
    <col min="4" max="4" width="23.85546875" style="5" customWidth="1"/>
    <col min="5" max="7" width="6.7109375" style="5" customWidth="1"/>
    <col min="8" max="8" width="6.7109375" style="8" customWidth="1"/>
    <col min="9" max="9" width="25.140625" style="15" customWidth="1"/>
    <col min="10" max="10" width="6.7109375" style="15" customWidth="1"/>
    <col min="11" max="14" width="6.7109375" style="5" customWidth="1"/>
    <col min="15" max="16" width="6.7109375" style="8" customWidth="1"/>
    <col min="17" max="17" width="30.7109375" style="5" customWidth="1"/>
    <col min="18" max="18" width="6.7109375" style="5" customWidth="1"/>
    <col min="19" max="19" width="22" style="5" customWidth="1"/>
    <col min="20" max="20" width="25.5703125" style="5" customWidth="1"/>
    <col min="21" max="21" width="28.42578125" style="14" customWidth="1"/>
    <col min="22" max="22" width="12" style="14" hidden="1" customWidth="1"/>
    <col min="23" max="23" width="49.42578125" style="5" hidden="1" customWidth="1"/>
    <col min="24" max="24" width="13.5703125" style="14" bestFit="1" customWidth="1"/>
    <col min="25" max="25" width="59.140625" style="5" customWidth="1"/>
    <col min="26" max="26" width="16.42578125" style="14" hidden="1" customWidth="1"/>
    <col min="27" max="27" width="41.85546875" style="5" hidden="1" customWidth="1"/>
    <col min="28" max="28" width="22.85546875" style="5" hidden="1" customWidth="1"/>
    <col min="29" max="29" width="39" style="5" hidden="1" customWidth="1"/>
    <col min="30" max="16384" width="11.42578125" style="5"/>
  </cols>
  <sheetData>
    <row r="1" spans="1:29" ht="43.5" customHeight="1" x14ac:dyDescent="0.35">
      <c r="B1" s="324" t="s">
        <v>203</v>
      </c>
      <c r="C1" s="324"/>
      <c r="D1" s="324"/>
      <c r="E1" s="324"/>
      <c r="F1" s="324"/>
      <c r="G1" s="324"/>
      <c r="H1" s="324"/>
      <c r="I1" s="324"/>
      <c r="J1" s="324"/>
      <c r="K1" s="324"/>
      <c r="L1" s="324"/>
      <c r="M1" s="324"/>
      <c r="N1" s="324"/>
      <c r="O1" s="324"/>
      <c r="P1" s="324"/>
      <c r="Q1" s="324"/>
      <c r="R1" s="324"/>
      <c r="S1" s="324"/>
      <c r="T1" s="324"/>
      <c r="U1" s="324"/>
      <c r="V1" s="212"/>
      <c r="X1" s="212"/>
      <c r="Z1" s="212"/>
    </row>
    <row r="2" spans="1:29" ht="20.25" customHeight="1" x14ac:dyDescent="0.35">
      <c r="B2" s="324" t="s">
        <v>14</v>
      </c>
      <c r="C2" s="324"/>
      <c r="D2" s="324"/>
      <c r="E2" s="324"/>
      <c r="F2" s="324"/>
      <c r="G2" s="324"/>
      <c r="H2" s="324"/>
      <c r="I2" s="324"/>
      <c r="J2" s="324"/>
      <c r="K2" s="324"/>
      <c r="L2" s="324"/>
      <c r="M2" s="324"/>
      <c r="N2" s="324"/>
      <c r="O2" s="324"/>
      <c r="P2" s="324"/>
      <c r="Q2" s="324"/>
      <c r="R2" s="324"/>
      <c r="S2" s="324"/>
      <c r="T2" s="324"/>
      <c r="U2" s="324"/>
      <c r="V2" s="212"/>
      <c r="X2" s="212"/>
      <c r="Z2" s="212"/>
    </row>
    <row r="3" spans="1:29" ht="15" customHeight="1" x14ac:dyDescent="0.35">
      <c r="D3" s="11"/>
      <c r="E3" s="11"/>
      <c r="F3" s="11"/>
      <c r="G3" s="11"/>
      <c r="H3" s="12"/>
      <c r="I3" s="11"/>
      <c r="J3" s="11"/>
      <c r="K3" s="11"/>
      <c r="L3" s="11"/>
    </row>
    <row r="4" spans="1:29" s="4" customFormat="1" ht="45.75" customHeight="1" x14ac:dyDescent="0.25">
      <c r="A4" s="7"/>
      <c r="C4" s="249" t="s">
        <v>0</v>
      </c>
      <c r="D4" s="321" t="s">
        <v>243</v>
      </c>
      <c r="E4" s="321"/>
      <c r="F4" s="321"/>
      <c r="G4" s="321"/>
      <c r="H4" s="321"/>
      <c r="I4" s="321"/>
      <c r="J4" s="321"/>
      <c r="K4" s="321"/>
      <c r="L4" s="321"/>
      <c r="M4" s="321"/>
      <c r="N4" s="321"/>
      <c r="O4" s="321"/>
      <c r="P4" s="321"/>
      <c r="Q4" s="334" t="s">
        <v>22</v>
      </c>
      <c r="R4" s="334"/>
      <c r="S4" s="335">
        <v>2022</v>
      </c>
      <c r="T4" s="335"/>
      <c r="U4" s="335"/>
      <c r="V4" s="213"/>
      <c r="X4" s="213"/>
      <c r="Z4" s="213"/>
    </row>
    <row r="5" spans="1:29" s="4" customFormat="1" ht="110.25" customHeight="1" x14ac:dyDescent="0.25">
      <c r="A5" s="7"/>
      <c r="C5" s="249" t="s">
        <v>1</v>
      </c>
      <c r="D5" s="325" t="s">
        <v>256</v>
      </c>
      <c r="E5" s="325"/>
      <c r="F5" s="325"/>
      <c r="G5" s="325"/>
      <c r="H5" s="325"/>
      <c r="I5" s="325"/>
      <c r="J5" s="325"/>
      <c r="K5" s="325"/>
      <c r="L5" s="325"/>
      <c r="M5" s="325"/>
      <c r="N5" s="325"/>
      <c r="O5" s="325"/>
      <c r="P5" s="325"/>
      <c r="Q5" s="325"/>
      <c r="R5" s="325"/>
      <c r="S5" s="325"/>
      <c r="T5" s="325"/>
      <c r="U5" s="325"/>
      <c r="V5" s="214"/>
      <c r="X5" s="214"/>
      <c r="Z5" s="214"/>
    </row>
    <row r="6" spans="1:29" s="4" customFormat="1" ht="15" x14ac:dyDescent="0.25">
      <c r="A6" s="7"/>
      <c r="B6" s="1"/>
      <c r="C6" s="1"/>
      <c r="H6" s="13"/>
      <c r="I6" s="2"/>
      <c r="J6" s="2"/>
      <c r="O6" s="13"/>
      <c r="P6" s="13"/>
      <c r="U6" s="13"/>
      <c r="V6" s="13"/>
      <c r="X6" s="13"/>
      <c r="Z6" s="13"/>
    </row>
    <row r="7" spans="1:29" s="2" customFormat="1" ht="30" customHeight="1" x14ac:dyDescent="0.25">
      <c r="A7" s="7"/>
      <c r="B7" s="310" t="s">
        <v>2</v>
      </c>
      <c r="C7" s="310" t="s">
        <v>3</v>
      </c>
      <c r="D7" s="310" t="s">
        <v>4</v>
      </c>
      <c r="E7" s="320" t="s">
        <v>24</v>
      </c>
      <c r="F7" s="310" t="s">
        <v>197</v>
      </c>
      <c r="G7" s="310"/>
      <c r="H7" s="318" t="s">
        <v>21</v>
      </c>
      <c r="I7" s="313" t="s">
        <v>10</v>
      </c>
      <c r="J7" s="315" t="s">
        <v>30</v>
      </c>
      <c r="K7" s="316"/>
      <c r="L7" s="311" t="s">
        <v>182</v>
      </c>
      <c r="M7" s="310" t="s">
        <v>198</v>
      </c>
      <c r="N7" s="310"/>
      <c r="O7" s="318" t="s">
        <v>21</v>
      </c>
      <c r="P7" s="320" t="s">
        <v>9</v>
      </c>
      <c r="Q7" s="310" t="s">
        <v>7</v>
      </c>
      <c r="R7" s="327" t="s">
        <v>15</v>
      </c>
      <c r="S7" s="310" t="s">
        <v>229</v>
      </c>
      <c r="T7" s="313" t="s">
        <v>199</v>
      </c>
      <c r="U7" s="310" t="s">
        <v>8</v>
      </c>
      <c r="V7" s="307" t="s">
        <v>322</v>
      </c>
      <c r="W7" s="307"/>
      <c r="X7" s="307" t="s">
        <v>323</v>
      </c>
      <c r="Y7" s="307"/>
      <c r="Z7" s="307" t="s">
        <v>324</v>
      </c>
      <c r="AA7" s="307"/>
      <c r="AB7" s="307" t="s">
        <v>325</v>
      </c>
      <c r="AC7" s="307"/>
    </row>
    <row r="8" spans="1:29" s="2" customFormat="1" ht="79.5" customHeight="1" x14ac:dyDescent="0.25">
      <c r="A8" s="7"/>
      <c r="B8" s="310"/>
      <c r="C8" s="310"/>
      <c r="D8" s="310"/>
      <c r="E8" s="320"/>
      <c r="F8" s="209" t="s">
        <v>5</v>
      </c>
      <c r="G8" s="209" t="s">
        <v>6</v>
      </c>
      <c r="H8" s="319"/>
      <c r="I8" s="314"/>
      <c r="J8" s="208" t="s">
        <v>207</v>
      </c>
      <c r="K8" s="160" t="s">
        <v>208</v>
      </c>
      <c r="L8" s="312"/>
      <c r="M8" s="162" t="s">
        <v>5</v>
      </c>
      <c r="N8" s="162" t="s">
        <v>6</v>
      </c>
      <c r="O8" s="319"/>
      <c r="P8" s="320"/>
      <c r="Q8" s="310"/>
      <c r="R8" s="327"/>
      <c r="S8" s="310"/>
      <c r="T8" s="314"/>
      <c r="U8" s="310"/>
      <c r="V8" s="211" t="s">
        <v>245</v>
      </c>
      <c r="W8" s="211" t="s">
        <v>178</v>
      </c>
      <c r="X8" s="211" t="s">
        <v>245</v>
      </c>
      <c r="Y8" s="211" t="s">
        <v>178</v>
      </c>
      <c r="Z8" s="211" t="s">
        <v>245</v>
      </c>
      <c r="AA8" s="211" t="s">
        <v>178</v>
      </c>
      <c r="AB8" s="211" t="s">
        <v>245</v>
      </c>
      <c r="AC8" s="211" t="s">
        <v>178</v>
      </c>
    </row>
    <row r="9" spans="1:29" s="4" customFormat="1" ht="180.75" customHeight="1" x14ac:dyDescent="0.25">
      <c r="A9" s="17">
        <v>1</v>
      </c>
      <c r="B9" s="250" t="s">
        <v>328</v>
      </c>
      <c r="C9" s="250" t="s">
        <v>329</v>
      </c>
      <c r="D9" s="250" t="s">
        <v>253</v>
      </c>
      <c r="E9" s="21" t="s">
        <v>26</v>
      </c>
      <c r="F9" s="20">
        <v>3</v>
      </c>
      <c r="G9" s="20">
        <v>4</v>
      </c>
      <c r="H9" s="251" t="str">
        <f>INDEX(Listas!$L$4:$P$8,F9,G9)</f>
        <v>EXTREMA</v>
      </c>
      <c r="I9" s="250" t="s">
        <v>330</v>
      </c>
      <c r="J9" s="21" t="s">
        <v>206</v>
      </c>
      <c r="K9" s="252" t="str">
        <f>IF('Evaluación de Controles'!F8="X","Probabilidad",IF('Evaluación de Controles'!H8="X","Impacto",))</f>
        <v>Probabilidad</v>
      </c>
      <c r="L9" s="20">
        <f>+'Evaluación de Controles'!X8</f>
        <v>35</v>
      </c>
      <c r="M9" s="20">
        <f>IF('Evaluación de Controles'!F8="X",IF(L9&gt;75,IF(F9&gt;2,F9-2,IF(F9&gt;1,F9-1,F9)),IF(L9&gt;50,IF(F9&gt;1,F9-1,F9),F9)),F9)</f>
        <v>3</v>
      </c>
      <c r="N9" s="20">
        <f>IF('Evaluación de Controles'!H8="X",IF(L9&gt;75,IF(G9&gt;2,G9-2,IF(G9&gt;1,G9-1,G9)),IF(L9&gt;50,IF(G9&gt;1,G9-1,G9),G9)),G9)</f>
        <v>4</v>
      </c>
      <c r="O9" s="251" t="str">
        <f>INDEX(Listas!$L$4:$P$8,M9,N9)</f>
        <v>EXTREMA</v>
      </c>
      <c r="P9" s="21" t="s">
        <v>220</v>
      </c>
      <c r="Q9" s="250" t="s">
        <v>331</v>
      </c>
      <c r="R9" s="21" t="s">
        <v>16</v>
      </c>
      <c r="S9" s="250" t="s">
        <v>332</v>
      </c>
      <c r="T9" s="250" t="s">
        <v>334</v>
      </c>
      <c r="U9" s="250" t="s">
        <v>333</v>
      </c>
      <c r="V9" s="215">
        <v>0.5</v>
      </c>
      <c r="W9" s="216" t="s">
        <v>346</v>
      </c>
      <c r="X9" s="215">
        <v>0.5</v>
      </c>
      <c r="Y9" s="216" t="s">
        <v>354</v>
      </c>
      <c r="Z9" s="215">
        <v>0.75</v>
      </c>
      <c r="AA9" s="303" t="s">
        <v>367</v>
      </c>
      <c r="AB9" s="215"/>
      <c r="AC9" s="216"/>
    </row>
    <row r="10" spans="1:29" s="4" customFormat="1" ht="159" customHeight="1" x14ac:dyDescent="0.25">
      <c r="A10" s="17">
        <v>2</v>
      </c>
      <c r="B10" s="289" t="s">
        <v>309</v>
      </c>
      <c r="C10" s="250" t="s">
        <v>304</v>
      </c>
      <c r="D10" s="250" t="s">
        <v>305</v>
      </c>
      <c r="E10" s="21" t="s">
        <v>26</v>
      </c>
      <c r="F10" s="20">
        <v>3</v>
      </c>
      <c r="G10" s="20">
        <v>4</v>
      </c>
      <c r="H10" s="251" t="str">
        <f>INDEX(Listas!$L$4:$P$8,F10,G10)</f>
        <v>EXTREMA</v>
      </c>
      <c r="I10" s="250" t="s">
        <v>337</v>
      </c>
      <c r="J10" s="21" t="s">
        <v>206</v>
      </c>
      <c r="K10" s="252" t="str">
        <f>IF('Evaluación de Controles'!F9="X","Probabilidad",IF('Evaluación de Controles'!H9="X","Impacto",))</f>
        <v>Probabilidad</v>
      </c>
      <c r="L10" s="20">
        <f>+'Evaluación de Controles'!X9</f>
        <v>40</v>
      </c>
      <c r="M10" s="20">
        <f>IF('Evaluación de Controles'!F9="X",IF(L10&gt;75,IF(F10&gt;2,F10-2,IF(F10&gt;1,F10-1,F10)),IF(L10&gt;50,IF(F10&gt;1,F10-1,F10),F10)),F10)</f>
        <v>3</v>
      </c>
      <c r="N10" s="20">
        <f>IF('Evaluación de Controles'!H9="X",IF(L10&gt;75,IF(G10&gt;2,G10-2,IF(G10&gt;1,G10-1,G10)),IF(L10&gt;50,IF(G10&gt;1,G10-1,G10),G10)),G10)</f>
        <v>4</v>
      </c>
      <c r="O10" s="251" t="str">
        <f>INDEX(Listas!$L$4:$P$8,M10,N10)</f>
        <v>EXTREMA</v>
      </c>
      <c r="P10" s="21" t="s">
        <v>196</v>
      </c>
      <c r="Q10" s="250" t="s">
        <v>302</v>
      </c>
      <c r="R10" s="21" t="s">
        <v>241</v>
      </c>
      <c r="S10" s="20" t="s">
        <v>338</v>
      </c>
      <c r="T10" s="250" t="s">
        <v>339</v>
      </c>
      <c r="U10" s="20" t="s">
        <v>303</v>
      </c>
      <c r="V10" s="215">
        <v>0.5</v>
      </c>
      <c r="W10" s="216" t="s">
        <v>347</v>
      </c>
      <c r="X10" s="215">
        <v>0.5</v>
      </c>
      <c r="Y10" s="216" t="s">
        <v>355</v>
      </c>
      <c r="Z10" s="215">
        <v>0.5</v>
      </c>
      <c r="AA10" s="298" t="s">
        <v>369</v>
      </c>
      <c r="AB10" s="215"/>
      <c r="AC10" s="216"/>
    </row>
    <row r="11" spans="1:29" s="4" customFormat="1" ht="126.75" hidden="1" customHeight="1" x14ac:dyDescent="0.25">
      <c r="A11" s="17"/>
      <c r="B11" s="20"/>
      <c r="C11" s="19"/>
      <c r="D11" s="20"/>
      <c r="E11" s="21"/>
      <c r="F11" s="20"/>
      <c r="G11" s="20"/>
      <c r="H11" s="251"/>
      <c r="I11" s="19"/>
      <c r="J11" s="21"/>
      <c r="K11" s="252"/>
      <c r="L11" s="20"/>
      <c r="M11" s="20"/>
      <c r="N11" s="20"/>
      <c r="O11" s="251"/>
      <c r="P11" s="21"/>
      <c r="Q11" s="20"/>
      <c r="R11" s="21"/>
      <c r="S11" s="20"/>
      <c r="T11" s="20"/>
      <c r="U11" s="20"/>
      <c r="V11" s="217"/>
      <c r="W11" s="218"/>
      <c r="X11" s="217"/>
      <c r="Y11" s="218"/>
      <c r="Z11" s="217"/>
      <c r="AA11" s="218"/>
    </row>
    <row r="12" spans="1:29" ht="110.25" hidden="1" customHeight="1" x14ac:dyDescent="0.25">
      <c r="B12" s="270"/>
      <c r="C12" s="271"/>
      <c r="D12" s="270"/>
      <c r="E12" s="270"/>
      <c r="F12" s="270"/>
      <c r="G12" s="270"/>
      <c r="H12" s="272"/>
      <c r="I12" s="273"/>
      <c r="J12" s="273"/>
      <c r="K12" s="270"/>
      <c r="L12" s="274"/>
      <c r="M12" s="270"/>
      <c r="N12" s="270"/>
      <c r="O12" s="272"/>
      <c r="P12" s="272"/>
      <c r="Q12" s="270"/>
      <c r="R12" s="270"/>
      <c r="S12" s="270"/>
      <c r="T12" s="270"/>
      <c r="U12" s="275"/>
      <c r="V12" s="5"/>
      <c r="X12" s="5"/>
      <c r="Z12" s="5"/>
    </row>
    <row r="13" spans="1:29" ht="15" x14ac:dyDescent="0.25">
      <c r="B13" s="253"/>
      <c r="C13" s="276"/>
      <c r="D13" s="253"/>
      <c r="E13" s="253"/>
      <c r="F13" s="277"/>
      <c r="G13" s="277"/>
      <c r="H13" s="278"/>
      <c r="I13" s="279"/>
      <c r="J13" s="279"/>
      <c r="K13" s="277"/>
      <c r="L13" s="280"/>
      <c r="M13" s="277"/>
      <c r="N13" s="277"/>
      <c r="O13" s="278"/>
      <c r="P13" s="259"/>
      <c r="Q13" s="253"/>
      <c r="R13" s="253"/>
      <c r="S13" s="253"/>
      <c r="T13" s="253"/>
      <c r="U13" s="260"/>
      <c r="V13" s="5"/>
      <c r="X13" s="5"/>
      <c r="Z13" s="5"/>
    </row>
    <row r="14" spans="1:29" ht="24.75" customHeight="1" x14ac:dyDescent="0.25">
      <c r="B14" s="281"/>
      <c r="C14" s="281"/>
      <c r="D14" s="281"/>
      <c r="E14" s="281"/>
      <c r="F14" s="331" t="s">
        <v>70</v>
      </c>
      <c r="G14" s="331"/>
      <c r="H14" s="282">
        <f>COUNTIF(H9:H10,"BAJA")</f>
        <v>0</v>
      </c>
      <c r="I14" s="283"/>
      <c r="J14" s="283"/>
      <c r="K14" s="253"/>
      <c r="L14" s="284"/>
      <c r="M14" s="331" t="s">
        <v>70</v>
      </c>
      <c r="N14" s="331"/>
      <c r="O14" s="282">
        <f>COUNTIF(O9:O10,"BAJA")</f>
        <v>0</v>
      </c>
      <c r="P14" s="259"/>
      <c r="Q14" s="253"/>
      <c r="R14" s="253"/>
      <c r="S14" s="253"/>
      <c r="T14" s="253"/>
      <c r="U14" s="260"/>
      <c r="V14" s="5"/>
      <c r="X14" s="5"/>
      <c r="Z14" s="5"/>
    </row>
    <row r="15" spans="1:29" ht="12" customHeight="1" x14ac:dyDescent="0.25">
      <c r="B15" s="332"/>
      <c r="C15" s="332"/>
      <c r="D15" s="332"/>
      <c r="E15" s="333"/>
      <c r="F15" s="329" t="s">
        <v>72</v>
      </c>
      <c r="G15" s="330"/>
      <c r="H15" s="254">
        <f>COUNTIF(H9:H10,"MODERADA")</f>
        <v>0</v>
      </c>
      <c r="I15" s="283"/>
      <c r="J15" s="283"/>
      <c r="K15" s="253"/>
      <c r="L15" s="281"/>
      <c r="M15" s="329" t="s">
        <v>72</v>
      </c>
      <c r="N15" s="330"/>
      <c r="O15" s="254">
        <f>COUNTIF(O9:O10,"MODERADA")</f>
        <v>0</v>
      </c>
      <c r="P15" s="259"/>
      <c r="Q15" s="253"/>
      <c r="R15" s="253"/>
      <c r="S15" s="253"/>
      <c r="T15" s="253"/>
      <c r="U15" s="260"/>
      <c r="V15" s="5"/>
      <c r="X15" s="5"/>
      <c r="Z15" s="5"/>
    </row>
    <row r="16" spans="1:29" ht="15" x14ac:dyDescent="0.25">
      <c r="B16" s="253"/>
      <c r="C16" s="253"/>
      <c r="D16" s="253"/>
      <c r="E16" s="253"/>
      <c r="F16" s="329" t="s">
        <v>71</v>
      </c>
      <c r="G16" s="330"/>
      <c r="H16" s="254">
        <f>COUNTIF(H9:H10,"ALTA")</f>
        <v>0</v>
      </c>
      <c r="I16" s="283"/>
      <c r="J16" s="283"/>
      <c r="K16" s="253"/>
      <c r="L16" s="253"/>
      <c r="M16" s="329" t="s">
        <v>71</v>
      </c>
      <c r="N16" s="330"/>
      <c r="O16" s="254">
        <f>COUNTIF(O9:O10,"ALTA")</f>
        <v>0</v>
      </c>
      <c r="P16" s="253"/>
      <c r="Q16" s="253"/>
      <c r="R16" s="253"/>
      <c r="S16" s="253"/>
      <c r="T16" s="253"/>
      <c r="U16" s="253"/>
      <c r="V16" s="5"/>
      <c r="X16" s="5"/>
      <c r="Z16" s="5"/>
    </row>
    <row r="17" spans="2:27" ht="15" x14ac:dyDescent="0.25">
      <c r="E17" s="253"/>
      <c r="F17" s="329" t="s">
        <v>73</v>
      </c>
      <c r="G17" s="330"/>
      <c r="H17" s="254">
        <f>COUNTIF(H9:H10,"EXTREMA")</f>
        <v>2</v>
      </c>
      <c r="I17" s="283"/>
      <c r="J17" s="283"/>
      <c r="K17" s="253"/>
      <c r="L17" s="253"/>
      <c r="M17" s="329" t="s">
        <v>73</v>
      </c>
      <c r="N17" s="330"/>
      <c r="O17" s="254">
        <f>COUNTIF(O9:O10,"EXTREMA")</f>
        <v>2</v>
      </c>
      <c r="P17" s="253"/>
      <c r="Q17" s="253"/>
      <c r="R17" s="253"/>
      <c r="S17" s="253"/>
      <c r="T17" s="253"/>
      <c r="U17" s="253"/>
      <c r="V17" s="5"/>
      <c r="X17" s="5"/>
      <c r="Z17" s="5"/>
    </row>
    <row r="18" spans="2:27" ht="15" x14ac:dyDescent="0.25">
      <c r="B18" s="255" t="s">
        <v>282</v>
      </c>
      <c r="C18" s="253"/>
      <c r="D18" s="256" t="s">
        <v>283</v>
      </c>
      <c r="E18" s="253"/>
      <c r="F18" s="257"/>
      <c r="G18" s="257"/>
      <c r="H18" s="258"/>
      <c r="I18" s="283"/>
      <c r="J18" s="283"/>
      <c r="K18" s="253"/>
      <c r="L18" s="253"/>
      <c r="M18" s="257"/>
      <c r="N18" s="257"/>
      <c r="O18" s="258"/>
      <c r="P18" s="253"/>
      <c r="Q18" s="253"/>
      <c r="R18" s="253"/>
      <c r="S18" s="253"/>
      <c r="T18" s="253"/>
      <c r="U18" s="253"/>
      <c r="V18" s="5"/>
      <c r="X18" s="5"/>
      <c r="Z18" s="5"/>
    </row>
    <row r="19" spans="2:27" ht="15" x14ac:dyDescent="0.25">
      <c r="B19" s="255" t="s">
        <v>222</v>
      </c>
      <c r="C19" s="253"/>
      <c r="D19" s="256" t="s">
        <v>223</v>
      </c>
      <c r="E19" s="253"/>
      <c r="F19" s="257"/>
      <c r="G19" s="257"/>
      <c r="H19" s="258"/>
      <c r="I19" s="283"/>
      <c r="J19" s="283"/>
      <c r="K19" s="253"/>
      <c r="L19" s="253"/>
      <c r="M19" s="257"/>
      <c r="N19" s="257"/>
      <c r="O19" s="258"/>
      <c r="P19" s="253"/>
      <c r="Q19" s="253"/>
      <c r="R19" s="253"/>
      <c r="S19" s="253"/>
      <c r="T19" s="253"/>
      <c r="U19" s="253"/>
      <c r="V19" s="5"/>
      <c r="X19" s="5"/>
      <c r="Z19" s="5"/>
    </row>
    <row r="20" spans="2:27" x14ac:dyDescent="0.2">
      <c r="L20" s="5" t="s">
        <v>19</v>
      </c>
      <c r="O20" s="5"/>
      <c r="P20" s="5"/>
      <c r="U20" s="5"/>
    </row>
    <row r="21" spans="2:27" x14ac:dyDescent="0.2">
      <c r="H21" s="5"/>
      <c r="I21" s="5"/>
      <c r="J21" s="5"/>
      <c r="O21" s="5"/>
      <c r="P21" s="5"/>
      <c r="U21" s="5"/>
    </row>
    <row r="22" spans="2:27" x14ac:dyDescent="0.2">
      <c r="H22" s="5"/>
      <c r="I22" s="5"/>
      <c r="J22" s="5"/>
      <c r="O22" s="5"/>
      <c r="P22" s="5"/>
      <c r="U22" s="5"/>
      <c r="V22" s="28"/>
      <c r="W22" s="28"/>
      <c r="X22" s="28"/>
      <c r="Y22" s="28"/>
      <c r="Z22" s="28"/>
      <c r="AA22" s="28"/>
    </row>
    <row r="23" spans="2:27" x14ac:dyDescent="0.2">
      <c r="H23" s="5"/>
      <c r="I23" s="5"/>
      <c r="J23" s="5"/>
      <c r="O23" s="5"/>
      <c r="P23" s="5"/>
      <c r="U23" s="5"/>
    </row>
    <row r="24" spans="2:27" x14ac:dyDescent="0.2">
      <c r="H24" s="5"/>
      <c r="I24" s="5"/>
      <c r="J24" s="5"/>
      <c r="O24" s="5"/>
      <c r="P24" s="5"/>
      <c r="U24" s="5"/>
    </row>
  </sheetData>
  <customSheetViews>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5"/>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6"/>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7"/>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8"/>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1"/>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2"/>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6">
    <mergeCell ref="B1:U1"/>
    <mergeCell ref="Q4:R4"/>
    <mergeCell ref="S4:U4"/>
    <mergeCell ref="B2:U2"/>
    <mergeCell ref="D4:P4"/>
    <mergeCell ref="B7:B8"/>
    <mergeCell ref="C7:C8"/>
    <mergeCell ref="D7:D8"/>
    <mergeCell ref="E7:E8"/>
    <mergeCell ref="F7:G7"/>
    <mergeCell ref="D5:U5"/>
    <mergeCell ref="X7:Y7"/>
    <mergeCell ref="F15:G15"/>
    <mergeCell ref="B15:E15"/>
    <mergeCell ref="F16:G16"/>
    <mergeCell ref="M7:N7"/>
    <mergeCell ref="O7:O8"/>
    <mergeCell ref="P7:P8"/>
    <mergeCell ref="Q7:Q8"/>
    <mergeCell ref="T7:T8"/>
    <mergeCell ref="V7:W7"/>
    <mergeCell ref="H7:H8"/>
    <mergeCell ref="I7:I8"/>
    <mergeCell ref="R7:R8"/>
    <mergeCell ref="S7:S8"/>
    <mergeCell ref="U7:U8"/>
    <mergeCell ref="AB7:AC7"/>
    <mergeCell ref="Z7:AA7"/>
    <mergeCell ref="F17:G17"/>
    <mergeCell ref="M14:N14"/>
    <mergeCell ref="M15:N15"/>
    <mergeCell ref="M16:N16"/>
    <mergeCell ref="M17:N17"/>
    <mergeCell ref="F14:G14"/>
    <mergeCell ref="J7:K7"/>
    <mergeCell ref="L7:L8"/>
  </mergeCells>
  <conditionalFormatting sqref="H3 O3 H6 O6 H12:H1048576 O12:O1048576">
    <cfRule type="cellIs" dxfId="51" priority="47" operator="equal">
      <formula>"BAJA"</formula>
    </cfRule>
  </conditionalFormatting>
  <conditionalFormatting sqref="H3 O3 H6 O6 H12:H1048576 O12:O1048576">
    <cfRule type="cellIs" dxfId="50" priority="44" operator="equal">
      <formula>"EXTREMA"</formula>
    </cfRule>
    <cfRule type="cellIs" dxfId="49" priority="45" operator="equal">
      <formula>"ALTA"</formula>
    </cfRule>
    <cfRule type="cellIs" dxfId="48" priority="46" operator="equal">
      <formula>"MODERADA"</formula>
    </cfRule>
  </conditionalFormatting>
  <conditionalFormatting sqref="E3:F3 M3:N3 E6:F6 M6:N6 F9:G11 E12:F1048576 M9:N1048576">
    <cfRule type="colorScale" priority="43">
      <colorScale>
        <cfvo type="num" val="1"/>
        <cfvo type="num" val="3"/>
        <cfvo type="num" val="5"/>
        <color theme="6" tint="-0.499984740745262"/>
        <color rgb="FFFFFF00"/>
        <color rgb="FFC00000"/>
      </colorScale>
    </cfRule>
  </conditionalFormatting>
  <conditionalFormatting sqref="H9:H11 O9:O11">
    <cfRule type="cellIs" dxfId="47" priority="11" operator="equal">
      <formula>"EXTREMA"</formula>
    </cfRule>
    <cfRule type="cellIs" dxfId="46" priority="12" operator="equal">
      <formula>"ALTA"</formula>
    </cfRule>
    <cfRule type="cellIs" dxfId="45" priority="13" operator="equal">
      <formula>"MODERADA"</formula>
    </cfRule>
    <cfRule type="cellIs" dxfId="44" priority="14"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43" priority="5" operator="equal">
      <formula>"BAJA"</formula>
    </cfRule>
  </conditionalFormatting>
  <conditionalFormatting sqref="H7:H8 O7:O8">
    <cfRule type="cellIs" dxfId="42" priority="2" operator="equal">
      <formula>"EXTREMA"</formula>
    </cfRule>
    <cfRule type="cellIs" dxfId="41" priority="3" operator="equal">
      <formula>"ALTA"</formula>
    </cfRule>
    <cfRule type="cellIs" dxfId="40" priority="4" operator="equal">
      <formula>"MODERADA"</formula>
    </cfRule>
  </conditionalFormatting>
  <printOptions horizontalCentered="1"/>
  <pageMargins left="0.19685039370078741" right="0.19685039370078741" top="0.27559055118110237" bottom="0.27559055118110237" header="0.31496062992125984" footer="0.23622047244094491"/>
  <pageSetup paperSize="258" scale="32"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200-000000000000}">
          <x14:formula1>
            <xm:f>Listas!$A$4:$A$10</xm:f>
          </x14:formula1>
          <xm:sqref>E9:E11</xm:sqref>
        </x14:dataValidation>
        <x14:dataValidation type="list" showInputMessage="1" showErrorMessage="1" xr:uid="{00000000-0002-0000-0200-000001000000}">
          <x14:formula1>
            <xm:f>Listas!$C$4:$C$7</xm:f>
          </x14:formula1>
          <xm:sqref>J9:J11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2"/>
  <sheetViews>
    <sheetView showGridLines="0" topLeftCell="K4" zoomScale="70" zoomScaleNormal="70" workbookViewId="0">
      <selection activeCell="Z1" sqref="Z1:AA1048576"/>
    </sheetView>
  </sheetViews>
  <sheetFormatPr baseColWidth="10" defaultColWidth="11.42578125" defaultRowHeight="12" x14ac:dyDescent="0.2"/>
  <cols>
    <col min="1" max="1" width="4.7109375" style="5" customWidth="1"/>
    <col min="2" max="2" width="48.140625" style="5" customWidth="1"/>
    <col min="3" max="4" width="21.7109375" style="5" customWidth="1"/>
    <col min="5" max="5" width="4.85546875" style="5" customWidth="1"/>
    <col min="6" max="6" width="6.7109375" style="5" customWidth="1"/>
    <col min="7" max="7" width="5.7109375" style="5" customWidth="1"/>
    <col min="8" max="8" width="5.7109375" style="8" customWidth="1"/>
    <col min="9" max="9" width="28.85546875" style="15" customWidth="1"/>
    <col min="10" max="10" width="4.85546875" style="15" customWidth="1"/>
    <col min="11" max="11" width="6.7109375" style="5" customWidth="1"/>
    <col min="12" max="12" width="5.28515625" style="5" customWidth="1"/>
    <col min="13" max="14" width="6.7109375" style="5" customWidth="1"/>
    <col min="15" max="15" width="5.85546875" style="8" customWidth="1"/>
    <col min="16" max="16" width="6.140625" style="8" customWidth="1"/>
    <col min="17" max="17" width="29" style="5" customWidth="1"/>
    <col min="18" max="18" width="6.7109375" style="5" customWidth="1"/>
    <col min="19" max="19" width="20.85546875" style="5" customWidth="1"/>
    <col min="20" max="20" width="26.42578125" style="5" customWidth="1"/>
    <col min="21" max="21" width="29.28515625" style="14" customWidth="1"/>
    <col min="22" max="22" width="12" style="14" hidden="1" customWidth="1"/>
    <col min="23" max="23" width="35.42578125" style="5" hidden="1" customWidth="1"/>
    <col min="24" max="24" width="14.85546875" style="14" bestFit="1" customWidth="1"/>
    <col min="25" max="25" width="52.140625" style="5" customWidth="1"/>
    <col min="26" max="26" width="16.5703125" style="14" hidden="1" customWidth="1"/>
    <col min="27" max="27" width="66" style="5" hidden="1" customWidth="1"/>
    <col min="28" max="28" width="26.140625" style="5" hidden="1" customWidth="1"/>
    <col min="29" max="29" width="31.140625" style="5" hidden="1" customWidth="1"/>
    <col min="30" max="16384" width="11.42578125" style="5"/>
  </cols>
  <sheetData>
    <row r="1" spans="1:29" ht="21" x14ac:dyDescent="0.35">
      <c r="B1" s="324" t="s">
        <v>203</v>
      </c>
      <c r="C1" s="324"/>
      <c r="D1" s="324"/>
      <c r="E1" s="324"/>
      <c r="F1" s="324"/>
      <c r="G1" s="324"/>
      <c r="H1" s="324"/>
      <c r="I1" s="324"/>
      <c r="J1" s="324"/>
      <c r="K1" s="324"/>
      <c r="L1" s="324"/>
      <c r="M1" s="324"/>
      <c r="N1" s="324"/>
      <c r="O1" s="324"/>
      <c r="P1" s="324"/>
      <c r="Q1" s="324"/>
      <c r="R1" s="324"/>
      <c r="S1" s="324"/>
      <c r="T1" s="324"/>
      <c r="U1" s="324"/>
      <c r="V1" s="212"/>
      <c r="X1" s="212"/>
      <c r="Z1" s="212"/>
    </row>
    <row r="2" spans="1:29" ht="21" customHeight="1" x14ac:dyDescent="0.35">
      <c r="B2" s="324" t="s">
        <v>14</v>
      </c>
      <c r="C2" s="324"/>
      <c r="D2" s="324"/>
      <c r="E2" s="324"/>
      <c r="F2" s="324"/>
      <c r="G2" s="324"/>
      <c r="H2" s="324"/>
      <c r="I2" s="324"/>
      <c r="J2" s="324"/>
      <c r="K2" s="324"/>
      <c r="L2" s="324"/>
      <c r="M2" s="324"/>
      <c r="N2" s="324"/>
      <c r="O2" s="324"/>
      <c r="P2" s="324"/>
      <c r="Q2" s="324"/>
      <c r="R2" s="324"/>
      <c r="S2" s="324"/>
      <c r="T2" s="324"/>
      <c r="U2" s="324"/>
      <c r="V2" s="212"/>
      <c r="X2" s="212"/>
      <c r="Z2" s="212"/>
    </row>
    <row r="3" spans="1:29" ht="24" customHeight="1" x14ac:dyDescent="0.35">
      <c r="D3" s="11"/>
      <c r="E3" s="11"/>
      <c r="F3" s="11"/>
      <c r="G3" s="11"/>
      <c r="H3" s="12"/>
      <c r="I3" s="11"/>
      <c r="J3" s="11"/>
      <c r="K3" s="11"/>
      <c r="L3" s="11" t="s">
        <v>19</v>
      </c>
    </row>
    <row r="4" spans="1:29" s="4" customFormat="1" ht="24" customHeight="1" x14ac:dyDescent="0.25">
      <c r="A4" s="7"/>
      <c r="C4" s="248" t="s">
        <v>0</v>
      </c>
      <c r="D4" s="321" t="s">
        <v>344</v>
      </c>
      <c r="E4" s="321"/>
      <c r="F4" s="321"/>
      <c r="G4" s="321"/>
      <c r="H4" s="321"/>
      <c r="I4" s="321"/>
      <c r="J4" s="321"/>
      <c r="K4" s="321"/>
      <c r="L4" s="321"/>
      <c r="M4" s="321"/>
      <c r="N4" s="321"/>
      <c r="O4" s="321"/>
      <c r="P4" s="321"/>
      <c r="Q4" s="322" t="s">
        <v>22</v>
      </c>
      <c r="R4" s="322"/>
      <c r="S4" s="323">
        <v>2022</v>
      </c>
      <c r="T4" s="323"/>
      <c r="U4" s="323"/>
      <c r="V4" s="213"/>
      <c r="X4" s="213"/>
      <c r="Z4" s="213"/>
    </row>
    <row r="5" spans="1:29" s="4" customFormat="1" ht="78.75" customHeight="1" x14ac:dyDescent="0.25">
      <c r="A5" s="7"/>
      <c r="C5" s="248" t="s">
        <v>1</v>
      </c>
      <c r="D5" s="325" t="s">
        <v>259</v>
      </c>
      <c r="E5" s="325"/>
      <c r="F5" s="325"/>
      <c r="G5" s="325"/>
      <c r="H5" s="325"/>
      <c r="I5" s="325"/>
      <c r="J5" s="325"/>
      <c r="K5" s="325"/>
      <c r="L5" s="325"/>
      <c r="M5" s="325"/>
      <c r="N5" s="325"/>
      <c r="O5" s="325"/>
      <c r="P5" s="325"/>
      <c r="Q5" s="325"/>
      <c r="R5" s="325"/>
      <c r="S5" s="325"/>
      <c r="T5" s="325"/>
      <c r="U5" s="325"/>
      <c r="V5" s="214"/>
      <c r="X5" s="214"/>
      <c r="Z5" s="214"/>
    </row>
    <row r="6" spans="1:29" s="4" customFormat="1" ht="15" x14ac:dyDescent="0.25">
      <c r="A6" s="7"/>
      <c r="B6" s="1"/>
      <c r="C6" s="1"/>
      <c r="H6" s="13"/>
      <c r="I6" s="2"/>
      <c r="J6" s="2"/>
      <c r="O6" s="13"/>
      <c r="P6" s="13"/>
      <c r="U6" s="13"/>
      <c r="V6" s="13"/>
      <c r="X6" s="13"/>
      <c r="Z6" s="13"/>
    </row>
    <row r="7" spans="1:29" s="2" customFormat="1" ht="30" customHeight="1" x14ac:dyDescent="0.25">
      <c r="A7" s="7"/>
      <c r="B7" s="313" t="s">
        <v>2</v>
      </c>
      <c r="C7" s="313" t="s">
        <v>3</v>
      </c>
      <c r="D7" s="313" t="s">
        <v>4</v>
      </c>
      <c r="E7" s="320" t="s">
        <v>24</v>
      </c>
      <c r="F7" s="310" t="s">
        <v>197</v>
      </c>
      <c r="G7" s="310"/>
      <c r="H7" s="318" t="s">
        <v>21</v>
      </c>
      <c r="I7" s="313" t="s">
        <v>10</v>
      </c>
      <c r="J7" s="315" t="s">
        <v>30</v>
      </c>
      <c r="K7" s="316"/>
      <c r="L7" s="311" t="s">
        <v>182</v>
      </c>
      <c r="M7" s="310" t="s">
        <v>198</v>
      </c>
      <c r="N7" s="310"/>
      <c r="O7" s="318" t="s">
        <v>21</v>
      </c>
      <c r="P7" s="320" t="s">
        <v>9</v>
      </c>
      <c r="Q7" s="310" t="s">
        <v>7</v>
      </c>
      <c r="R7" s="317" t="s">
        <v>15</v>
      </c>
      <c r="S7" s="310" t="s">
        <v>218</v>
      </c>
      <c r="T7" s="313" t="s">
        <v>199</v>
      </c>
      <c r="U7" s="310" t="s">
        <v>8</v>
      </c>
      <c r="V7" s="307" t="s">
        <v>322</v>
      </c>
      <c r="W7" s="307"/>
      <c r="X7" s="307" t="s">
        <v>323</v>
      </c>
      <c r="Y7" s="307"/>
      <c r="Z7" s="307" t="s">
        <v>324</v>
      </c>
      <c r="AA7" s="307"/>
      <c r="AB7" s="307" t="s">
        <v>325</v>
      </c>
      <c r="AC7" s="307"/>
    </row>
    <row r="8" spans="1:29" s="2" customFormat="1" ht="85.5" customHeight="1" x14ac:dyDescent="0.25">
      <c r="A8" s="7"/>
      <c r="B8" s="314"/>
      <c r="C8" s="314"/>
      <c r="D8" s="314"/>
      <c r="E8" s="320"/>
      <c r="F8" s="209" t="s">
        <v>5</v>
      </c>
      <c r="G8" s="209" t="s">
        <v>6</v>
      </c>
      <c r="H8" s="319"/>
      <c r="I8" s="314"/>
      <c r="J8" s="208" t="s">
        <v>207</v>
      </c>
      <c r="K8" s="160" t="s">
        <v>208</v>
      </c>
      <c r="L8" s="312"/>
      <c r="M8" s="162" t="s">
        <v>5</v>
      </c>
      <c r="N8" s="162" t="s">
        <v>6</v>
      </c>
      <c r="O8" s="319"/>
      <c r="P8" s="320"/>
      <c r="Q8" s="310"/>
      <c r="R8" s="317"/>
      <c r="S8" s="310"/>
      <c r="T8" s="314"/>
      <c r="U8" s="310"/>
      <c r="V8" s="211" t="s">
        <v>245</v>
      </c>
      <c r="W8" s="211" t="s">
        <v>178</v>
      </c>
      <c r="X8" s="211" t="s">
        <v>245</v>
      </c>
      <c r="Y8" s="211" t="s">
        <v>178</v>
      </c>
      <c r="Z8" s="211" t="s">
        <v>245</v>
      </c>
      <c r="AA8" s="211" t="s">
        <v>178</v>
      </c>
      <c r="AB8" s="211" t="s">
        <v>245</v>
      </c>
      <c r="AC8" s="211" t="s">
        <v>178</v>
      </c>
    </row>
    <row r="9" spans="1:29" s="4" customFormat="1" ht="207.75" customHeight="1" x14ac:dyDescent="0.25">
      <c r="A9" s="17">
        <v>1</v>
      </c>
      <c r="B9" s="250" t="s">
        <v>311</v>
      </c>
      <c r="C9" s="250" t="s">
        <v>257</v>
      </c>
      <c r="D9" s="250" t="s">
        <v>284</v>
      </c>
      <c r="E9" s="21" t="s">
        <v>26</v>
      </c>
      <c r="F9" s="20">
        <v>3</v>
      </c>
      <c r="G9" s="20">
        <v>4</v>
      </c>
      <c r="H9" s="251" t="str">
        <f>INDEX(Listas!$L$4:$P$8,F9,G9)</f>
        <v>EXTREMA</v>
      </c>
      <c r="I9" s="250" t="s">
        <v>285</v>
      </c>
      <c r="J9" s="21" t="s">
        <v>206</v>
      </c>
      <c r="K9" s="252" t="str">
        <f>IF('Evaluación de Controles'!F10="X","Probabilidad",IF('Evaluación de Controles'!H10="X","Impacto",))</f>
        <v>Probabilidad</v>
      </c>
      <c r="L9" s="20">
        <f>+'Evaluación de Controles'!X10</f>
        <v>35</v>
      </c>
      <c r="M9" s="20">
        <f>IF('Evaluación de Controles'!F10="X",IF(L9&gt;75,IF(F9&gt;2,F9-2,IF(F9&gt;1,F9-1,F9)),IF(L9&gt;50,IF(F9&gt;1,F9-1,F9),F9)),F9)</f>
        <v>3</v>
      </c>
      <c r="N9" s="20">
        <f>IF('Evaluación de Controles'!H10="X",IF(L9&gt;75,IF(G9&gt;2,G9-2,IF(G9&gt;1,G9-1,G9)),IF(L9&gt;50,IF(G9&gt;1,G9-1,G9),G9)),G9)</f>
        <v>4</v>
      </c>
      <c r="O9" s="251" t="str">
        <f>INDEX(Listas!$L$4:$P$8,M9,N9)</f>
        <v>EXTREMA</v>
      </c>
      <c r="P9" s="285" t="s">
        <v>220</v>
      </c>
      <c r="Q9" s="250" t="s">
        <v>340</v>
      </c>
      <c r="R9" s="21" t="s">
        <v>16</v>
      </c>
      <c r="S9" s="20" t="s">
        <v>310</v>
      </c>
      <c r="T9" s="250" t="s">
        <v>312</v>
      </c>
      <c r="U9" s="250" t="s">
        <v>341</v>
      </c>
      <c r="V9" s="215">
        <v>1</v>
      </c>
      <c r="W9" s="216" t="s">
        <v>348</v>
      </c>
      <c r="X9" s="215">
        <v>1</v>
      </c>
      <c r="Y9" s="216" t="s">
        <v>356</v>
      </c>
      <c r="Z9" s="215">
        <v>1</v>
      </c>
      <c r="AA9" s="303" t="s">
        <v>364</v>
      </c>
      <c r="AB9" s="215"/>
      <c r="AC9" s="216"/>
    </row>
    <row r="10" spans="1:29" s="4" customFormat="1" ht="81.75" hidden="1" customHeight="1" x14ac:dyDescent="0.25">
      <c r="A10" s="17"/>
      <c r="B10" s="20"/>
      <c r="C10" s="18"/>
      <c r="D10" s="20"/>
      <c r="E10" s="193"/>
      <c r="F10" s="20"/>
      <c r="G10" s="20"/>
      <c r="H10" s="16"/>
      <c r="I10" s="19"/>
      <c r="J10" s="193"/>
      <c r="K10" s="195"/>
      <c r="L10" s="20"/>
      <c r="M10" s="20"/>
      <c r="N10" s="20"/>
      <c r="O10" s="16"/>
      <c r="P10" s="207"/>
      <c r="Q10" s="20"/>
      <c r="R10" s="193"/>
      <c r="S10" s="20"/>
      <c r="T10" s="20"/>
      <c r="U10" s="20"/>
      <c r="V10" s="215"/>
      <c r="W10" s="216"/>
      <c r="X10" s="215"/>
      <c r="Y10" s="216"/>
      <c r="Z10" s="215"/>
      <c r="AA10" s="216"/>
      <c r="AB10" s="215"/>
      <c r="AC10" s="216"/>
    </row>
    <row r="11" spans="1:29" ht="70.5" hidden="1" customHeight="1" x14ac:dyDescent="0.2">
      <c r="B11" s="222"/>
      <c r="C11" s="222"/>
      <c r="D11" s="222"/>
      <c r="E11" s="222"/>
      <c r="F11" s="222"/>
      <c r="G11" s="222"/>
      <c r="H11" s="223"/>
      <c r="I11" s="224"/>
      <c r="J11" s="224"/>
      <c r="K11" s="222"/>
      <c r="L11" s="222"/>
      <c r="M11" s="222"/>
      <c r="N11" s="222"/>
      <c r="O11" s="222"/>
      <c r="P11" s="222"/>
      <c r="Q11" s="222"/>
      <c r="R11" s="222"/>
      <c r="S11" s="222"/>
      <c r="T11" s="222"/>
      <c r="U11" s="222"/>
      <c r="V11" s="5"/>
      <c r="X11" s="5"/>
      <c r="Z11" s="5"/>
    </row>
    <row r="12" spans="1:29" x14ac:dyDescent="0.2">
      <c r="F12" s="226"/>
      <c r="G12" s="226"/>
      <c r="H12" s="227"/>
      <c r="M12" s="225"/>
      <c r="N12" s="225"/>
      <c r="O12" s="225"/>
      <c r="P12" s="5"/>
      <c r="U12" s="5"/>
      <c r="V12" s="5"/>
      <c r="X12" s="5"/>
      <c r="Z12" s="5"/>
    </row>
    <row r="13" spans="1:29" x14ac:dyDescent="0.2">
      <c r="F13" s="336" t="s">
        <v>70</v>
      </c>
      <c r="G13" s="336"/>
      <c r="H13" s="221">
        <f>COUNTIF(H9:H9,"BAJA")</f>
        <v>0</v>
      </c>
      <c r="M13" s="336" t="s">
        <v>70</v>
      </c>
      <c r="N13" s="336"/>
      <c r="O13" s="221">
        <f>COUNTIF(O9:O9,"BAJA")</f>
        <v>0</v>
      </c>
      <c r="P13" s="5"/>
      <c r="U13" s="5"/>
      <c r="V13" s="5"/>
      <c r="X13" s="5"/>
      <c r="Z13" s="5"/>
    </row>
    <row r="14" spans="1:29" x14ac:dyDescent="0.2">
      <c r="F14" s="328" t="s">
        <v>72</v>
      </c>
      <c r="G14" s="328"/>
      <c r="H14" s="26">
        <f>COUNTIF(H9:H9,"MODERADA")</f>
        <v>0</v>
      </c>
      <c r="M14" s="328" t="s">
        <v>72</v>
      </c>
      <c r="N14" s="328"/>
      <c r="O14" s="26">
        <f>COUNTIF(O9:O9,"MODERADA")</f>
        <v>0</v>
      </c>
      <c r="P14" s="5"/>
      <c r="U14" s="5"/>
      <c r="V14" s="5"/>
      <c r="X14" s="5"/>
      <c r="Z14" s="5"/>
    </row>
    <row r="15" spans="1:29" x14ac:dyDescent="0.2">
      <c r="B15" s="196"/>
      <c r="D15" s="196"/>
      <c r="F15" s="328" t="s">
        <v>71</v>
      </c>
      <c r="G15" s="328"/>
      <c r="H15" s="26">
        <f>COUNTIF(H9:H9,"ALTA")</f>
        <v>0</v>
      </c>
      <c r="M15" s="328" t="s">
        <v>71</v>
      </c>
      <c r="N15" s="328"/>
      <c r="O15" s="26">
        <f>COUNTIF(O9:O9,"ALTA")</f>
        <v>0</v>
      </c>
      <c r="P15" s="5"/>
      <c r="U15" s="5"/>
      <c r="V15" s="5"/>
      <c r="X15" s="5"/>
      <c r="Z15" s="5"/>
    </row>
    <row r="16" spans="1:29" ht="15.75" x14ac:dyDescent="0.2">
      <c r="B16" s="203" t="s">
        <v>222</v>
      </c>
      <c r="D16" s="197" t="s">
        <v>223</v>
      </c>
      <c r="F16" s="328" t="s">
        <v>73</v>
      </c>
      <c r="G16" s="328"/>
      <c r="H16" s="26">
        <f>COUNTIF(H9:H9,"EXTREMA")</f>
        <v>1</v>
      </c>
      <c r="M16" s="328" t="s">
        <v>73</v>
      </c>
      <c r="N16" s="328"/>
      <c r="O16" s="26">
        <f>COUNTIF(O9:O9,"EXTREMA")</f>
        <v>1</v>
      </c>
      <c r="P16" s="5"/>
      <c r="U16" s="5"/>
      <c r="V16" s="5"/>
      <c r="X16" s="5"/>
      <c r="Z16" s="5"/>
    </row>
    <row r="17" spans="15:27" x14ac:dyDescent="0.2">
      <c r="O17" s="5"/>
      <c r="P17" s="5"/>
      <c r="U17" s="5"/>
    </row>
    <row r="22" spans="15:27" x14ac:dyDescent="0.2">
      <c r="V22" s="28"/>
      <c r="W22" s="28"/>
      <c r="X22" s="28"/>
      <c r="Y22" s="28"/>
      <c r="Z22" s="28"/>
      <c r="AA22" s="28"/>
    </row>
  </sheetData>
  <customSheetViews>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5"/>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6"/>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7"/>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8"/>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11"/>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5">
    <mergeCell ref="M13:N13"/>
    <mergeCell ref="M14:N14"/>
    <mergeCell ref="M15:N15"/>
    <mergeCell ref="M16:N16"/>
    <mergeCell ref="F13:G13"/>
    <mergeCell ref="F14:G14"/>
    <mergeCell ref="F15:G15"/>
    <mergeCell ref="F16:G16"/>
    <mergeCell ref="D5:U5"/>
    <mergeCell ref="C7:C8"/>
    <mergeCell ref="X7:Y7"/>
    <mergeCell ref="V7:W7"/>
    <mergeCell ref="S7:S8"/>
    <mergeCell ref="U7:U8"/>
    <mergeCell ref="R7:R8"/>
    <mergeCell ref="E7:E8"/>
    <mergeCell ref="F7:G7"/>
    <mergeCell ref="H7:H8"/>
    <mergeCell ref="I7:I8"/>
    <mergeCell ref="AB7:AC7"/>
    <mergeCell ref="Z7:AA7"/>
    <mergeCell ref="B2:U2"/>
    <mergeCell ref="B1:U1"/>
    <mergeCell ref="J7:K7"/>
    <mergeCell ref="L7:L8"/>
    <mergeCell ref="M7:N7"/>
    <mergeCell ref="O7:O8"/>
    <mergeCell ref="P7:P8"/>
    <mergeCell ref="T7:T8"/>
    <mergeCell ref="Q7:Q8"/>
    <mergeCell ref="B7:B8"/>
    <mergeCell ref="D7:D8"/>
    <mergeCell ref="Q4:R4"/>
    <mergeCell ref="S4:U4"/>
    <mergeCell ref="D4:P4"/>
  </mergeCells>
  <conditionalFormatting sqref="H3 O3 H6 O6 H11:H1048576 O11:O1048576">
    <cfRule type="cellIs" dxfId="39" priority="62" operator="equal">
      <formula>"BAJA"</formula>
    </cfRule>
  </conditionalFormatting>
  <conditionalFormatting sqref="H3 O3 H6 O6 H11:H1048576 O11:O1048576">
    <cfRule type="cellIs" dxfId="38" priority="59" operator="equal">
      <formula>"EXTREMA"</formula>
    </cfRule>
    <cfRule type="cellIs" dxfId="37" priority="60" operator="equal">
      <formula>"ALTA"</formula>
    </cfRule>
    <cfRule type="cellIs" dxfId="36" priority="61" operator="equal">
      <formula>"MODERADA"</formula>
    </cfRule>
  </conditionalFormatting>
  <conditionalFormatting sqref="E3:F3 M3:N3 E6:F6 M6:N6 F9:G10 E11:F1048576 M9:N1048576">
    <cfRule type="colorScale" priority="58">
      <colorScale>
        <cfvo type="num" val="1"/>
        <cfvo type="num" val="3"/>
        <cfvo type="num" val="5"/>
        <color theme="6" tint="-0.499984740745262"/>
        <color rgb="FFFFFF00"/>
        <color rgb="FFC00000"/>
      </colorScale>
    </cfRule>
  </conditionalFormatting>
  <conditionalFormatting sqref="H9:H10 O9:O10">
    <cfRule type="cellIs" dxfId="35" priority="11" operator="equal">
      <formula>"EXTREMA"</formula>
    </cfRule>
    <cfRule type="cellIs" dxfId="34" priority="12" operator="equal">
      <formula>"ALTA"</formula>
    </cfRule>
    <cfRule type="cellIs" dxfId="33" priority="13" operator="equal">
      <formula>"MODERADA"</formula>
    </cfRule>
    <cfRule type="cellIs" dxfId="32" priority="14"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31" priority="5" operator="equal">
      <formula>"BAJA"</formula>
    </cfRule>
  </conditionalFormatting>
  <conditionalFormatting sqref="H7:H8 O7:O8">
    <cfRule type="cellIs" dxfId="30" priority="2" operator="equal">
      <formula>"EXTREMA"</formula>
    </cfRule>
    <cfRule type="cellIs" dxfId="29" priority="3" operator="equal">
      <formula>"ALTA"</formula>
    </cfRule>
    <cfRule type="cellIs" dxfId="28" priority="4" operator="equal">
      <formula>"MODERADA"</formula>
    </cfRule>
  </conditionalFormatting>
  <printOptions horizontalCentered="1"/>
  <pageMargins left="0.19685039370078741" right="0.19685039370078741" top="0.47244094488188981" bottom="0.15748031496062992" header="0.31496062992125984" footer="0.19685039370078741"/>
  <pageSetup paperSize="258" scale="34"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300-000000000000}">
          <x14:formula1>
            <xm:f>Listas!$A$4:$A$10</xm:f>
          </x14:formula1>
          <xm:sqref>E9:E10</xm:sqref>
        </x14:dataValidation>
        <x14:dataValidation type="list" showInputMessage="1" showErrorMessage="1" xr:uid="{00000000-0002-0000-0300-000001000000}">
          <x14:formula1>
            <xm:f>Listas!$C$4:$C$7</xm:f>
          </x14:formula1>
          <xm:sqref>J9:J10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autoPageBreaks="0" fitToPage="1"/>
  </sheetPr>
  <dimension ref="A4:AC25"/>
  <sheetViews>
    <sheetView showGridLines="0" tabSelected="1" topLeftCell="P1" zoomScale="90" zoomScaleNormal="90" workbookViewId="0">
      <selection activeCell="Y6" sqref="Y6"/>
    </sheetView>
  </sheetViews>
  <sheetFormatPr baseColWidth="10" defaultColWidth="11.42578125" defaultRowHeight="12" x14ac:dyDescent="0.2"/>
  <cols>
    <col min="1" max="1" width="4.7109375" style="5" customWidth="1"/>
    <col min="2" max="2" width="26.85546875" style="5" customWidth="1"/>
    <col min="3" max="3" width="21.7109375" style="5" customWidth="1"/>
    <col min="4" max="4" width="33.140625" style="5" customWidth="1"/>
    <col min="5" max="7" width="6.7109375" style="5" customWidth="1"/>
    <col min="8" max="8" width="6.7109375" style="8" customWidth="1"/>
    <col min="9" max="9" width="36.28515625" style="15" customWidth="1"/>
    <col min="10" max="10" width="6.7109375" style="15" customWidth="1"/>
    <col min="11" max="14" width="6.7109375" style="5" customWidth="1"/>
    <col min="15" max="16" width="6.7109375" style="8" customWidth="1"/>
    <col min="17" max="17" width="39.85546875" style="5" customWidth="1"/>
    <col min="18" max="18" width="6.7109375" style="5" customWidth="1"/>
    <col min="19" max="19" width="20.140625" style="5" customWidth="1"/>
    <col min="20" max="20" width="26.5703125" style="5" customWidth="1"/>
    <col min="21" max="21" width="26.85546875" style="14" customWidth="1"/>
    <col min="22" max="22" width="18.28515625" style="14" hidden="1" customWidth="1"/>
    <col min="23" max="23" width="37" style="5" hidden="1" customWidth="1"/>
    <col min="24" max="24" width="13.5703125" style="14" bestFit="1" customWidth="1"/>
    <col min="25" max="25" width="49.5703125" style="5" customWidth="1"/>
    <col min="26" max="26" width="18.140625" style="14" hidden="1" customWidth="1"/>
    <col min="27" max="27" width="39.28515625" style="5" hidden="1" customWidth="1"/>
    <col min="28" max="29" width="31.7109375" style="5" hidden="1" customWidth="1"/>
    <col min="30" max="16384" width="11.42578125" style="5"/>
  </cols>
  <sheetData>
    <row r="4" spans="1:29" s="4" customFormat="1" ht="17.25" customHeight="1" x14ac:dyDescent="0.25">
      <c r="A4" s="7"/>
      <c r="D4" s="248" t="s">
        <v>0</v>
      </c>
      <c r="E4" s="321" t="s">
        <v>236</v>
      </c>
      <c r="F4" s="321"/>
      <c r="G4" s="321"/>
      <c r="H4" s="321"/>
      <c r="I4" s="321"/>
      <c r="J4" s="321"/>
      <c r="K4" s="321"/>
      <c r="L4" s="321"/>
      <c r="M4" s="321"/>
      <c r="N4" s="321"/>
      <c r="O4" s="321"/>
      <c r="P4" s="321"/>
      <c r="Q4" s="322" t="s">
        <v>22</v>
      </c>
      <c r="R4" s="322"/>
      <c r="S4" s="323">
        <v>2022</v>
      </c>
      <c r="T4" s="323"/>
      <c r="U4" s="323"/>
      <c r="V4" s="213"/>
      <c r="X4" s="213"/>
      <c r="Z4" s="213"/>
    </row>
    <row r="5" spans="1:29" s="4" customFormat="1" ht="17.25" customHeight="1" x14ac:dyDescent="0.25">
      <c r="A5" s="7"/>
      <c r="D5" s="339" t="s">
        <v>1</v>
      </c>
      <c r="E5" s="340" t="s">
        <v>370</v>
      </c>
      <c r="F5" s="341"/>
      <c r="G5" s="341"/>
      <c r="H5" s="341"/>
      <c r="I5" s="341"/>
      <c r="J5" s="341"/>
      <c r="K5" s="341"/>
      <c r="L5" s="341"/>
      <c r="M5" s="341"/>
      <c r="N5" s="341"/>
      <c r="O5" s="341"/>
      <c r="P5" s="341"/>
      <c r="Q5" s="341"/>
      <c r="R5" s="341"/>
      <c r="S5" s="341"/>
      <c r="T5" s="341"/>
      <c r="U5" s="342"/>
      <c r="V5" s="213"/>
      <c r="X5" s="213"/>
      <c r="Z5" s="213"/>
    </row>
    <row r="6" spans="1:29" s="4" customFormat="1" ht="17.25" customHeight="1" x14ac:dyDescent="0.25">
      <c r="A6" s="7"/>
      <c r="D6" s="339"/>
      <c r="E6" s="343"/>
      <c r="F6" s="344"/>
      <c r="G6" s="344"/>
      <c r="H6" s="344"/>
      <c r="I6" s="344"/>
      <c r="J6" s="344"/>
      <c r="K6" s="344"/>
      <c r="L6" s="344"/>
      <c r="M6" s="344"/>
      <c r="N6" s="344"/>
      <c r="O6" s="344"/>
      <c r="P6" s="344"/>
      <c r="Q6" s="344"/>
      <c r="R6" s="344"/>
      <c r="S6" s="344"/>
      <c r="T6" s="344"/>
      <c r="U6" s="345"/>
      <c r="V6" s="213"/>
      <c r="X6" s="213"/>
      <c r="Z6" s="213"/>
    </row>
    <row r="7" spans="1:29" s="4" customFormat="1" ht="17.25" customHeight="1" x14ac:dyDescent="0.25">
      <c r="A7" s="7"/>
      <c r="D7" s="339"/>
      <c r="E7" s="346"/>
      <c r="F7" s="347"/>
      <c r="G7" s="347"/>
      <c r="H7" s="347"/>
      <c r="I7" s="347"/>
      <c r="J7" s="347"/>
      <c r="K7" s="347"/>
      <c r="L7" s="347"/>
      <c r="M7" s="347"/>
      <c r="N7" s="347"/>
      <c r="O7" s="347"/>
      <c r="P7" s="347"/>
      <c r="Q7" s="347"/>
      <c r="R7" s="347"/>
      <c r="S7" s="347"/>
      <c r="T7" s="347"/>
      <c r="U7" s="348"/>
      <c r="V7" s="213"/>
      <c r="X7" s="213"/>
      <c r="Z7" s="213"/>
    </row>
    <row r="8" spans="1:29" s="4" customFormat="1" ht="15" x14ac:dyDescent="0.25">
      <c r="A8" s="7"/>
      <c r="B8" s="1"/>
      <c r="C8" s="1"/>
      <c r="H8" s="13"/>
      <c r="I8" s="2"/>
      <c r="J8" s="2"/>
      <c r="O8" s="13"/>
      <c r="P8" s="13"/>
      <c r="U8" s="13"/>
      <c r="V8" s="13"/>
      <c r="X8" s="13"/>
      <c r="Z8" s="13"/>
    </row>
    <row r="9" spans="1:29" s="2" customFormat="1" ht="30" customHeight="1" x14ac:dyDescent="0.25">
      <c r="A9" s="7"/>
      <c r="B9" s="310" t="s">
        <v>2</v>
      </c>
      <c r="C9" s="310" t="s">
        <v>3</v>
      </c>
      <c r="D9" s="310" t="s">
        <v>4</v>
      </c>
      <c r="E9" s="320" t="s">
        <v>24</v>
      </c>
      <c r="F9" s="310" t="s">
        <v>197</v>
      </c>
      <c r="G9" s="310"/>
      <c r="H9" s="318" t="s">
        <v>21</v>
      </c>
      <c r="I9" s="313" t="s">
        <v>10</v>
      </c>
      <c r="J9" s="315" t="s">
        <v>30</v>
      </c>
      <c r="K9" s="316"/>
      <c r="L9" s="311" t="s">
        <v>182</v>
      </c>
      <c r="M9" s="310" t="s">
        <v>198</v>
      </c>
      <c r="N9" s="310"/>
      <c r="O9" s="318" t="s">
        <v>21</v>
      </c>
      <c r="P9" s="320" t="s">
        <v>9</v>
      </c>
      <c r="Q9" s="310" t="s">
        <v>7</v>
      </c>
      <c r="R9" s="337" t="s">
        <v>15</v>
      </c>
      <c r="S9" s="310" t="s">
        <v>218</v>
      </c>
      <c r="T9" s="313" t="s">
        <v>199</v>
      </c>
      <c r="U9" s="310" t="s">
        <v>8</v>
      </c>
      <c r="V9" s="307" t="s">
        <v>322</v>
      </c>
      <c r="W9" s="307"/>
      <c r="X9" s="307" t="s">
        <v>323</v>
      </c>
      <c r="Y9" s="307"/>
      <c r="Z9" s="307" t="s">
        <v>324</v>
      </c>
      <c r="AA9" s="307"/>
      <c r="AB9" s="307" t="s">
        <v>325</v>
      </c>
      <c r="AC9" s="307"/>
    </row>
    <row r="10" spans="1:29" s="2" customFormat="1" ht="96.75" customHeight="1" x14ac:dyDescent="0.25">
      <c r="A10" s="7"/>
      <c r="B10" s="310"/>
      <c r="C10" s="310"/>
      <c r="D10" s="310"/>
      <c r="E10" s="320"/>
      <c r="F10" s="144" t="s">
        <v>5</v>
      </c>
      <c r="G10" s="209" t="s">
        <v>6</v>
      </c>
      <c r="H10" s="319"/>
      <c r="I10" s="314"/>
      <c r="J10" s="208" t="s">
        <v>207</v>
      </c>
      <c r="K10" s="160" t="s">
        <v>208</v>
      </c>
      <c r="L10" s="312"/>
      <c r="M10" s="161" t="s">
        <v>5</v>
      </c>
      <c r="N10" s="162" t="s">
        <v>6</v>
      </c>
      <c r="O10" s="319"/>
      <c r="P10" s="320"/>
      <c r="Q10" s="310"/>
      <c r="R10" s="337"/>
      <c r="S10" s="310"/>
      <c r="T10" s="314"/>
      <c r="U10" s="310"/>
      <c r="V10" s="211" t="s">
        <v>245</v>
      </c>
      <c r="W10" s="211" t="s">
        <v>178</v>
      </c>
      <c r="X10" s="211" t="s">
        <v>245</v>
      </c>
      <c r="Y10" s="211" t="s">
        <v>178</v>
      </c>
      <c r="Z10" s="211" t="s">
        <v>245</v>
      </c>
      <c r="AA10" s="211" t="s">
        <v>178</v>
      </c>
      <c r="AB10" s="211" t="s">
        <v>245</v>
      </c>
      <c r="AC10" s="211" t="s">
        <v>178</v>
      </c>
    </row>
    <row r="11" spans="1:29" s="4" customFormat="1" ht="225.75" customHeight="1" x14ac:dyDescent="0.25">
      <c r="A11" s="17">
        <v>1</v>
      </c>
      <c r="B11" s="250" t="s">
        <v>313</v>
      </c>
      <c r="C11" s="250" t="s">
        <v>314</v>
      </c>
      <c r="D11" s="250" t="s">
        <v>315</v>
      </c>
      <c r="E11" s="21" t="s">
        <v>26</v>
      </c>
      <c r="F11" s="20">
        <v>4</v>
      </c>
      <c r="G11" s="20">
        <v>4</v>
      </c>
      <c r="H11" s="16" t="str">
        <f>INDEX(Listas!$L$4:$P$8,F11,G11)</f>
        <v>EXTREMA</v>
      </c>
      <c r="I11" s="250" t="s">
        <v>316</v>
      </c>
      <c r="J11" s="22" t="s">
        <v>205</v>
      </c>
      <c r="K11" s="22" t="str">
        <f>IF('Evaluación de Controles'!F11="X","Probabilidad",IF('Evaluación de Controles'!H11="X","Impacto",))</f>
        <v>Probabilidad</v>
      </c>
      <c r="L11" s="20">
        <f>'Evaluación de Controles'!X11</f>
        <v>35</v>
      </c>
      <c r="M11" s="20">
        <f>IF('Evaluación de Controles'!F11="X",IF(L11&gt;75,IF(F11&gt;2,F11-2,IF(F11&gt;1,F11-1,F11)),IF(L11&gt;50,IF(F11&gt;1,F11-1,F11),F11)),F11)</f>
        <v>4</v>
      </c>
      <c r="N11" s="20">
        <f>IF('Evaluación de Controles'!H11="X",IF(L11&gt;75,IF(G11&gt;2,G11-2,IF(G11&gt;1,G11-1,G11)),IF(L11&gt;50,IF(G11&gt;1,G11-1,G11),G11)),G11)</f>
        <v>4</v>
      </c>
      <c r="O11" s="16" t="str">
        <f>INDEX(Listas!$L$4:$P$8,M11,N11)</f>
        <v>EXTREMA</v>
      </c>
      <c r="P11" s="22" t="s">
        <v>196</v>
      </c>
      <c r="Q11" s="250" t="s">
        <v>317</v>
      </c>
      <c r="R11" s="290" t="s">
        <v>219</v>
      </c>
      <c r="S11" s="250" t="s">
        <v>342</v>
      </c>
      <c r="T11" s="250" t="s">
        <v>318</v>
      </c>
      <c r="U11" s="250" t="s">
        <v>343</v>
      </c>
      <c r="V11" s="215">
        <v>0.75</v>
      </c>
      <c r="W11" s="216" t="s">
        <v>349</v>
      </c>
      <c r="X11" s="300">
        <v>0.8</v>
      </c>
      <c r="Y11" s="3" t="s">
        <v>361</v>
      </c>
      <c r="Z11" s="300">
        <v>0.9</v>
      </c>
      <c r="AA11" s="302" t="s">
        <v>368</v>
      </c>
      <c r="AB11" s="215"/>
      <c r="AC11" s="216"/>
    </row>
    <row r="12" spans="1:29" s="4" customFormat="1" ht="165.75" hidden="1" customHeight="1" x14ac:dyDescent="0.25">
      <c r="A12" s="17">
        <v>2</v>
      </c>
      <c r="B12" s="20"/>
      <c r="C12" s="18"/>
      <c r="D12" s="20"/>
      <c r="E12" s="21"/>
      <c r="F12" s="20"/>
      <c r="G12" s="20"/>
      <c r="H12" s="16"/>
      <c r="I12" s="19"/>
      <c r="J12" s="22"/>
      <c r="K12" s="22"/>
      <c r="L12" s="20"/>
      <c r="M12" s="20"/>
      <c r="N12" s="20"/>
      <c r="O12" s="16"/>
      <c r="P12" s="22"/>
      <c r="Q12" s="20"/>
      <c r="R12" s="193"/>
      <c r="S12" s="20"/>
      <c r="T12" s="20"/>
      <c r="U12" s="20"/>
      <c r="V12" s="215"/>
      <c r="W12" s="216"/>
      <c r="X12" s="215"/>
      <c r="Y12" s="216"/>
      <c r="Z12" s="215"/>
      <c r="AA12" s="216"/>
      <c r="AB12" s="215"/>
      <c r="AC12" s="216"/>
    </row>
    <row r="13" spans="1:29" s="4" customFormat="1" ht="71.25" hidden="1" customHeight="1" x14ac:dyDescent="0.25">
      <c r="A13" s="17"/>
      <c r="B13" s="20"/>
      <c r="C13" s="18"/>
      <c r="D13" s="20"/>
      <c r="E13" s="21"/>
      <c r="F13" s="20"/>
      <c r="G13" s="20"/>
      <c r="H13" s="16"/>
      <c r="I13" s="19"/>
      <c r="J13" s="22"/>
      <c r="K13" s="22"/>
      <c r="L13" s="20"/>
      <c r="M13" s="20"/>
      <c r="N13" s="20"/>
      <c r="O13" s="16"/>
      <c r="P13" s="22"/>
      <c r="Q13" s="20"/>
      <c r="R13" s="193"/>
      <c r="S13" s="20"/>
      <c r="T13" s="20"/>
      <c r="U13" s="20"/>
      <c r="V13" s="217"/>
      <c r="W13" s="218"/>
      <c r="X13" s="217"/>
      <c r="Y13" s="218"/>
      <c r="Z13" s="217"/>
      <c r="AA13" s="218"/>
    </row>
    <row r="14" spans="1:29" s="4" customFormat="1" ht="67.5" hidden="1" customHeight="1" x14ac:dyDescent="0.25">
      <c r="A14" s="17"/>
      <c r="B14" s="20"/>
      <c r="C14" s="18"/>
      <c r="D14" s="20"/>
      <c r="E14" s="21"/>
      <c r="F14" s="20"/>
      <c r="G14" s="20"/>
      <c r="H14" s="16"/>
      <c r="I14" s="19"/>
      <c r="J14" s="22"/>
      <c r="K14" s="22"/>
      <c r="L14" s="20"/>
      <c r="M14" s="20"/>
      <c r="N14" s="20"/>
      <c r="O14" s="16"/>
      <c r="P14" s="22"/>
      <c r="Q14" s="20"/>
      <c r="R14" s="193"/>
      <c r="S14" s="20"/>
      <c r="T14" s="20"/>
      <c r="U14" s="20"/>
      <c r="V14" s="217"/>
      <c r="W14" s="218"/>
      <c r="X14" s="217"/>
      <c r="Y14" s="218"/>
      <c r="Z14" s="217"/>
      <c r="AA14" s="218"/>
    </row>
    <row r="15" spans="1:29" x14ac:dyDescent="0.2">
      <c r="C15" s="6"/>
      <c r="L15" s="9"/>
      <c r="V15" s="5"/>
      <c r="X15" s="5"/>
      <c r="Z15" s="5"/>
    </row>
    <row r="16" spans="1:29" x14ac:dyDescent="0.2">
      <c r="B16" s="10"/>
      <c r="C16" s="10"/>
      <c r="D16" s="10"/>
      <c r="E16" s="10"/>
      <c r="F16" s="328" t="s">
        <v>70</v>
      </c>
      <c r="G16" s="328"/>
      <c r="H16" s="26">
        <f>COUNTIF(H11:H12,"BAJA")</f>
        <v>0</v>
      </c>
      <c r="L16" s="9"/>
      <c r="M16" s="328" t="s">
        <v>70</v>
      </c>
      <c r="N16" s="328"/>
      <c r="O16" s="26">
        <f>COUNTIF(O11:O12,"BAJA")</f>
        <v>0</v>
      </c>
      <c r="V16" s="5"/>
      <c r="X16" s="5"/>
      <c r="Z16" s="5"/>
    </row>
    <row r="17" spans="2:27" x14ac:dyDescent="0.2">
      <c r="B17" s="338"/>
      <c r="C17" s="338"/>
      <c r="D17" s="338"/>
      <c r="E17" s="338"/>
      <c r="F17" s="328" t="s">
        <v>72</v>
      </c>
      <c r="G17" s="328"/>
      <c r="H17" s="26">
        <f>COUNTIF(H11:H12,"MODERADA")</f>
        <v>0</v>
      </c>
      <c r="L17" s="10"/>
      <c r="M17" s="328" t="s">
        <v>72</v>
      </c>
      <c r="N17" s="328"/>
      <c r="O17" s="26">
        <f>COUNTIF(O11:O12,"MODERADA")</f>
        <v>0</v>
      </c>
      <c r="V17" s="5"/>
      <c r="X17" s="5"/>
      <c r="Z17" s="5"/>
    </row>
    <row r="18" spans="2:27" x14ac:dyDescent="0.2">
      <c r="B18" s="196"/>
      <c r="D18" s="196"/>
      <c r="F18" s="328" t="s">
        <v>71</v>
      </c>
      <c r="G18" s="328"/>
      <c r="H18" s="26">
        <f>COUNTIF(H11:H12,"ALTA")</f>
        <v>0</v>
      </c>
      <c r="M18" s="328" t="s">
        <v>71</v>
      </c>
      <c r="N18" s="328"/>
      <c r="O18" s="26">
        <f>COUNTIF(O11:O12,"ALTA")</f>
        <v>0</v>
      </c>
      <c r="P18" s="5"/>
      <c r="U18" s="5"/>
      <c r="V18" s="5"/>
      <c r="X18" s="5"/>
      <c r="Z18" s="5"/>
    </row>
    <row r="19" spans="2:27" ht="15.75" x14ac:dyDescent="0.2">
      <c r="B19" s="203" t="s">
        <v>222</v>
      </c>
      <c r="D19" s="197" t="s">
        <v>223</v>
      </c>
      <c r="E19" s="10"/>
      <c r="F19" s="328" t="s">
        <v>73</v>
      </c>
      <c r="G19" s="328"/>
      <c r="H19" s="26">
        <f>COUNTIF(H11:H12,"EXTREMA")</f>
        <v>1</v>
      </c>
      <c r="L19" s="9"/>
      <c r="M19" s="328" t="s">
        <v>73</v>
      </c>
      <c r="N19" s="328"/>
      <c r="O19" s="26">
        <f>COUNTIF(O11:O12,"EXTREMA")</f>
        <v>1</v>
      </c>
      <c r="V19" s="5"/>
      <c r="X19" s="5"/>
      <c r="Z19" s="5"/>
    </row>
    <row r="20" spans="2:27" x14ac:dyDescent="0.2">
      <c r="L20" s="5" t="s">
        <v>19</v>
      </c>
      <c r="O20" s="5"/>
      <c r="P20" s="5"/>
      <c r="U20" s="5"/>
    </row>
    <row r="23" spans="2:27" x14ac:dyDescent="0.2">
      <c r="W23" s="292"/>
    </row>
    <row r="25" spans="2:27" x14ac:dyDescent="0.2">
      <c r="V25" s="28"/>
      <c r="W25" s="28"/>
      <c r="X25" s="28"/>
      <c r="Y25" s="28"/>
      <c r="Z25" s="28"/>
      <c r="AA25" s="28"/>
    </row>
  </sheetData>
  <customSheetViews>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5"/>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6"/>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7"/>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8"/>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11"/>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5">
    <mergeCell ref="D5:D7"/>
    <mergeCell ref="E5:U7"/>
    <mergeCell ref="E4:P4"/>
    <mergeCell ref="Q4:R4"/>
    <mergeCell ref="S4:U4"/>
    <mergeCell ref="B17:E17"/>
    <mergeCell ref="M9:N9"/>
    <mergeCell ref="O9:O10"/>
    <mergeCell ref="F16:G16"/>
    <mergeCell ref="F17:G17"/>
    <mergeCell ref="L9:L10"/>
    <mergeCell ref="J9:K9"/>
    <mergeCell ref="B9:B10"/>
    <mergeCell ref="C9:C10"/>
    <mergeCell ref="D9:D10"/>
    <mergeCell ref="E9:E10"/>
    <mergeCell ref="F9:G9"/>
    <mergeCell ref="H9:H10"/>
    <mergeCell ref="I9:I10"/>
    <mergeCell ref="AB9:AC9"/>
    <mergeCell ref="Z9:AA9"/>
    <mergeCell ref="X9:Y9"/>
    <mergeCell ref="M19:N19"/>
    <mergeCell ref="V9:W9"/>
    <mergeCell ref="P9:P10"/>
    <mergeCell ref="Q9:Q10"/>
    <mergeCell ref="T9:T10"/>
    <mergeCell ref="R9:R10"/>
    <mergeCell ref="S9:S10"/>
    <mergeCell ref="U9:U10"/>
    <mergeCell ref="F19:G19"/>
    <mergeCell ref="F18:G18"/>
    <mergeCell ref="M16:N16"/>
    <mergeCell ref="M17:N17"/>
    <mergeCell ref="M18:N18"/>
  </mergeCells>
  <conditionalFormatting sqref="H8 O8 H15:H1048576 O15:O1048576">
    <cfRule type="cellIs" dxfId="27" priority="67" operator="equal">
      <formula>"BAJA"</formula>
    </cfRule>
  </conditionalFormatting>
  <conditionalFormatting sqref="H8 O8 H15:H1048576 O15:O1048576">
    <cfRule type="cellIs" dxfId="26" priority="64" operator="equal">
      <formula>"EXTREMA"</formula>
    </cfRule>
    <cfRule type="cellIs" dxfId="25" priority="65" operator="equal">
      <formula>"ALTA"</formula>
    </cfRule>
    <cfRule type="cellIs" dxfId="24" priority="66" operator="equal">
      <formula>"MODERADA"</formula>
    </cfRule>
  </conditionalFormatting>
  <conditionalFormatting sqref="E8:F8 F11:G14 M8:N8 E15:F1048576 M15:N1048576">
    <cfRule type="colorScale" priority="63">
      <colorScale>
        <cfvo type="num" val="1"/>
        <cfvo type="num" val="3"/>
        <cfvo type="num" val="5"/>
        <color theme="6" tint="-0.499984740745262"/>
        <color rgb="FFFFFF00"/>
        <color rgb="FFC00000"/>
      </colorScale>
    </cfRule>
  </conditionalFormatting>
  <conditionalFormatting sqref="H11:H14">
    <cfRule type="cellIs" dxfId="23" priority="11" operator="equal">
      <formula>"EXTREMA"</formula>
    </cfRule>
    <cfRule type="cellIs" dxfId="22" priority="12" operator="equal">
      <formula>"ALTA"</formula>
    </cfRule>
    <cfRule type="cellIs" dxfId="21" priority="13" operator="equal">
      <formula>"MODERADA"</formula>
    </cfRule>
    <cfRule type="cellIs" dxfId="20" priority="14" operator="equal">
      <formula>"BAJA"</formula>
    </cfRule>
  </conditionalFormatting>
  <conditionalFormatting sqref="O11:O14">
    <cfRule type="cellIs" dxfId="19" priority="7" operator="equal">
      <formula>"EXTREMA"</formula>
    </cfRule>
    <cfRule type="cellIs" dxfId="18" priority="8" operator="equal">
      <formula>"ALTA"</formula>
    </cfRule>
    <cfRule type="cellIs" dxfId="17" priority="9" operator="equal">
      <formula>"MODERADA"</formula>
    </cfRule>
    <cfRule type="cellIs" dxfId="16" priority="10" operator="equal">
      <formula>"BAJA"</formula>
    </cfRule>
  </conditionalFormatting>
  <conditionalFormatting sqref="M11:N14">
    <cfRule type="colorScale" priority="6">
      <colorScale>
        <cfvo type="num" val="1"/>
        <cfvo type="num" val="3"/>
        <cfvo type="num" val="5"/>
        <color theme="6" tint="-0.499984740745262"/>
        <color rgb="FFFFFF00"/>
        <color rgb="FFC00000"/>
      </colorScale>
    </cfRule>
  </conditionalFormatting>
  <conditionalFormatting sqref="F9:G10 M9:N10">
    <cfRule type="colorScale" priority="1">
      <colorScale>
        <cfvo type="num" val="1"/>
        <cfvo type="num" val="3"/>
        <cfvo type="num" val="5"/>
        <color theme="6" tint="-0.499984740745262"/>
        <color rgb="FFFFFF00"/>
        <color rgb="FFC00000"/>
      </colorScale>
    </cfRule>
  </conditionalFormatting>
  <conditionalFormatting sqref="H9:H10 O9:O10">
    <cfRule type="cellIs" dxfId="15" priority="5" operator="equal">
      <formula>"BAJA"</formula>
    </cfRule>
  </conditionalFormatting>
  <conditionalFormatting sqref="H9:H10 O9:O10">
    <cfRule type="cellIs" dxfId="14" priority="2" operator="equal">
      <formula>"EXTREMA"</formula>
    </cfRule>
    <cfRule type="cellIs" dxfId="13" priority="3" operator="equal">
      <formula>"ALTA"</formula>
    </cfRule>
    <cfRule type="cellIs" dxfId="12" priority="4" operator="equal">
      <formula>"MODERADA"</formula>
    </cfRule>
  </conditionalFormatting>
  <printOptions horizontalCentered="1"/>
  <pageMargins left="0.35433070866141736" right="0.27559055118110237" top="0.86614173228346458" bottom="0.23622047244094491" header="0.31496062992125984" footer="0.15748031496062992"/>
  <pageSetup paperSize="258" scale="41"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Listas!$A$4:$A$10</xm:f>
          </x14:formula1>
          <xm:sqref>E11:E14</xm:sqref>
        </x14:dataValidation>
        <x14:dataValidation type="list" showInputMessage="1" showErrorMessage="1" xr:uid="{00000000-0002-0000-0400-000001000000}">
          <x14:formula1>
            <xm:f>Listas!$C$4:$C$7</xm:f>
          </x14:formula1>
          <xm:sqref>J11:J14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0000"/>
    <pageSetUpPr fitToPage="1"/>
  </sheetPr>
  <dimension ref="A1:Y16"/>
  <sheetViews>
    <sheetView view="pageBreakPreview" zoomScale="70" zoomScaleNormal="70" zoomScaleSheetLayoutView="70" workbookViewId="0">
      <pane xSplit="2" ySplit="3" topLeftCell="C4" activePane="bottomRight" state="frozen"/>
      <selection activeCell="E1" sqref="E1:V1"/>
      <selection pane="topRight" activeCell="E1" sqref="E1:V1"/>
      <selection pane="bottomLeft" activeCell="E1" sqref="E1:V1"/>
      <selection pane="bottomRight" activeCell="E1" sqref="E1:V1"/>
    </sheetView>
  </sheetViews>
  <sheetFormatPr baseColWidth="10" defaultColWidth="11.42578125" defaultRowHeight="15" x14ac:dyDescent="0.25"/>
  <cols>
    <col min="1" max="1" width="2.7109375" style="134" customWidth="1"/>
    <col min="2" max="2" width="6.7109375" style="142" customWidth="1"/>
    <col min="3" max="3" width="6.7109375" style="133" customWidth="1"/>
    <col min="4" max="4" width="24.7109375" style="136" customWidth="1"/>
    <col min="5" max="5" width="24.5703125" style="139" customWidth="1"/>
    <col min="6" max="9" width="4.7109375" style="7" customWidth="1"/>
    <col min="10" max="10" width="6.5703125" style="7" customWidth="1"/>
    <col min="11" max="11" width="7" style="7" customWidth="1"/>
    <col min="12" max="23" width="4.7109375" style="7" customWidth="1"/>
    <col min="24" max="24" width="8.7109375" style="2" customWidth="1"/>
    <col min="25" max="25" width="24.7109375" style="7" customWidth="1"/>
    <col min="26" max="16384" width="11.42578125" style="7"/>
  </cols>
  <sheetData>
    <row r="1" spans="1:25" s="136" customFormat="1" ht="135.94999999999999" customHeight="1" x14ac:dyDescent="0.25">
      <c r="A1" s="135"/>
      <c r="C1" s="143"/>
      <c r="D1" s="359" t="s">
        <v>195</v>
      </c>
      <c r="E1" s="360"/>
      <c r="F1" s="356" t="s">
        <v>210</v>
      </c>
      <c r="G1" s="356"/>
      <c r="H1" s="356" t="s">
        <v>209</v>
      </c>
      <c r="I1" s="356"/>
      <c r="J1" s="356" t="s">
        <v>211</v>
      </c>
      <c r="K1" s="356"/>
      <c r="L1" s="356" t="s">
        <v>212</v>
      </c>
      <c r="M1" s="356"/>
      <c r="N1" s="356" t="s">
        <v>213</v>
      </c>
      <c r="O1" s="356"/>
      <c r="P1" s="356" t="s">
        <v>214</v>
      </c>
      <c r="Q1" s="356"/>
      <c r="R1" s="356" t="s">
        <v>215</v>
      </c>
      <c r="S1" s="356"/>
      <c r="T1" s="356" t="s">
        <v>216</v>
      </c>
      <c r="U1" s="356"/>
      <c r="V1" s="356" t="s">
        <v>217</v>
      </c>
      <c r="W1" s="356"/>
      <c r="X1" s="361" t="s">
        <v>319</v>
      </c>
      <c r="Y1" s="362"/>
    </row>
    <row r="2" spans="1:25" s="136" customFormat="1" ht="18" customHeight="1" x14ac:dyDescent="0.25">
      <c r="A2" s="135"/>
      <c r="B2" s="353" t="s">
        <v>194</v>
      </c>
      <c r="C2" s="357" t="s">
        <v>187</v>
      </c>
      <c r="D2" s="351" t="s">
        <v>188</v>
      </c>
      <c r="E2" s="351" t="s">
        <v>183</v>
      </c>
      <c r="F2" s="350" t="s">
        <v>175</v>
      </c>
      <c r="G2" s="350"/>
      <c r="H2" s="350" t="s">
        <v>175</v>
      </c>
      <c r="I2" s="350"/>
      <c r="J2" s="350" t="s">
        <v>189</v>
      </c>
      <c r="K2" s="350"/>
      <c r="L2" s="350" t="s">
        <v>190</v>
      </c>
      <c r="M2" s="350"/>
      <c r="N2" s="350" t="s">
        <v>189</v>
      </c>
      <c r="O2" s="350"/>
      <c r="P2" s="350" t="s">
        <v>191</v>
      </c>
      <c r="Q2" s="350"/>
      <c r="R2" s="350" t="s">
        <v>189</v>
      </c>
      <c r="S2" s="350"/>
      <c r="T2" s="350" t="s">
        <v>191</v>
      </c>
      <c r="U2" s="350"/>
      <c r="V2" s="350" t="s">
        <v>192</v>
      </c>
      <c r="W2" s="350"/>
      <c r="X2" s="365" t="s">
        <v>193</v>
      </c>
      <c r="Y2" s="363" t="s">
        <v>184</v>
      </c>
    </row>
    <row r="3" spans="1:25" s="2" customFormat="1" ht="33" customHeight="1" x14ac:dyDescent="0.25">
      <c r="A3" s="133"/>
      <c r="B3" s="353"/>
      <c r="C3" s="358"/>
      <c r="D3" s="352"/>
      <c r="E3" s="352"/>
      <c r="F3" s="24" t="s">
        <v>185</v>
      </c>
      <c r="G3" s="24" t="s">
        <v>186</v>
      </c>
      <c r="H3" s="24" t="s">
        <v>185</v>
      </c>
      <c r="I3" s="24" t="s">
        <v>186</v>
      </c>
      <c r="J3" s="24" t="s">
        <v>185</v>
      </c>
      <c r="K3" s="24" t="s">
        <v>186</v>
      </c>
      <c r="L3" s="24" t="s">
        <v>185</v>
      </c>
      <c r="M3" s="24" t="s">
        <v>186</v>
      </c>
      <c r="N3" s="24" t="s">
        <v>185</v>
      </c>
      <c r="O3" s="24" t="s">
        <v>186</v>
      </c>
      <c r="P3" s="24" t="s">
        <v>185</v>
      </c>
      <c r="Q3" s="24" t="s">
        <v>186</v>
      </c>
      <c r="R3" s="24" t="s">
        <v>185</v>
      </c>
      <c r="S3" s="24" t="s">
        <v>186</v>
      </c>
      <c r="T3" s="24" t="s">
        <v>185</v>
      </c>
      <c r="U3" s="24" t="s">
        <v>186</v>
      </c>
      <c r="V3" s="24" t="s">
        <v>185</v>
      </c>
      <c r="W3" s="24" t="s">
        <v>186</v>
      </c>
      <c r="X3" s="366"/>
      <c r="Y3" s="364"/>
    </row>
    <row r="4" spans="1:25" ht="66" customHeight="1" x14ac:dyDescent="0.25">
      <c r="B4" s="354" t="s">
        <v>231</v>
      </c>
      <c r="C4" s="141">
        <v>1.1000000000000001</v>
      </c>
      <c r="D4" s="140" t="s">
        <v>240</v>
      </c>
      <c r="E4" s="140" t="s">
        <v>237</v>
      </c>
      <c r="F4" s="3" t="s">
        <v>200</v>
      </c>
      <c r="G4" s="3"/>
      <c r="H4" s="3"/>
      <c r="I4" s="3" t="s">
        <v>200</v>
      </c>
      <c r="J4" s="3"/>
      <c r="K4" s="3" t="s">
        <v>200</v>
      </c>
      <c r="L4" s="3"/>
      <c r="M4" s="3" t="s">
        <v>200</v>
      </c>
      <c r="N4" s="3"/>
      <c r="O4" s="3" t="s">
        <v>200</v>
      </c>
      <c r="P4" s="3" t="s">
        <v>200</v>
      </c>
      <c r="Q4" s="3"/>
      <c r="R4" s="3" t="s">
        <v>200</v>
      </c>
      <c r="S4" s="3"/>
      <c r="T4" s="3" t="s">
        <v>200</v>
      </c>
      <c r="U4" s="3"/>
      <c r="V4" s="3" t="s">
        <v>200</v>
      </c>
      <c r="W4" s="3"/>
      <c r="X4" s="202">
        <f>IF(J4="X",15,0)+IF(L4="X",5,0)+IF(N4="X",15,0)+IF(P4="X",10,0)+IF(R4="X",15,0)+IF(T4="X",10,0)+IF(V4="X",30,0)</f>
        <v>65</v>
      </c>
      <c r="Y4" s="23" t="s">
        <v>226</v>
      </c>
    </row>
    <row r="5" spans="1:25" ht="109.5" customHeight="1" x14ac:dyDescent="0.25">
      <c r="B5" s="355"/>
      <c r="C5" s="141">
        <v>1.2</v>
      </c>
      <c r="D5" s="140" t="s">
        <v>246</v>
      </c>
      <c r="E5" s="140" t="s">
        <v>238</v>
      </c>
      <c r="F5" s="3" t="s">
        <v>200</v>
      </c>
      <c r="G5" s="3"/>
      <c r="H5" s="3"/>
      <c r="I5" s="3" t="s">
        <v>200</v>
      </c>
      <c r="J5" s="3"/>
      <c r="K5" s="3" t="s">
        <v>200</v>
      </c>
      <c r="L5" s="3"/>
      <c r="M5" s="3" t="s">
        <v>200</v>
      </c>
      <c r="N5" s="3"/>
      <c r="O5" s="3" t="s">
        <v>200</v>
      </c>
      <c r="P5" s="3" t="s">
        <v>200</v>
      </c>
      <c r="Q5" s="3"/>
      <c r="R5" s="3" t="s">
        <v>200</v>
      </c>
      <c r="S5" s="3"/>
      <c r="T5" s="3" t="s">
        <v>200</v>
      </c>
      <c r="U5" s="3"/>
      <c r="V5" s="3" t="s">
        <v>200</v>
      </c>
      <c r="W5" s="3"/>
      <c r="X5" s="210">
        <f t="shared" ref="X5:X7" si="0">IF(J5="X",15,0)+IF(L5="X",5,0)+IF(N5="X",15,0)+IF(P5="X",10,0)+IF(R5="X",15,0)+IF(T5="X",10,0)+IF(V5="X",30,0)</f>
        <v>65</v>
      </c>
      <c r="Y5" s="23" t="s">
        <v>226</v>
      </c>
    </row>
    <row r="6" spans="1:25" ht="111.75" customHeight="1" x14ac:dyDescent="0.25">
      <c r="B6" s="354" t="s">
        <v>233</v>
      </c>
      <c r="C6" s="141">
        <v>2.1</v>
      </c>
      <c r="D6" s="140" t="s">
        <v>248</v>
      </c>
      <c r="E6" s="140" t="s">
        <v>250</v>
      </c>
      <c r="F6" s="3" t="s">
        <v>200</v>
      </c>
      <c r="G6" s="3"/>
      <c r="H6" s="3"/>
      <c r="I6" s="3" t="s">
        <v>200</v>
      </c>
      <c r="J6" s="3"/>
      <c r="K6" s="3" t="s">
        <v>200</v>
      </c>
      <c r="L6" s="3"/>
      <c r="M6" s="3" t="s">
        <v>200</v>
      </c>
      <c r="N6" s="3"/>
      <c r="O6" s="3" t="s">
        <v>200</v>
      </c>
      <c r="P6" s="3" t="s">
        <v>200</v>
      </c>
      <c r="Q6" s="3"/>
      <c r="R6" s="3" t="s">
        <v>200</v>
      </c>
      <c r="S6" s="3"/>
      <c r="T6" s="3" t="s">
        <v>200</v>
      </c>
      <c r="U6" s="3"/>
      <c r="V6" s="3" t="s">
        <v>200</v>
      </c>
      <c r="W6" s="3"/>
      <c r="X6" s="202">
        <f>IF(J6="X",15,0)+IF(L6="X",5,0)+IF(N6="X",15,0)+IF(P6="X",10,0)+IF(R6="X",15,0)+IF(T6="X",10,0)+IF(V6="X",30,0)</f>
        <v>65</v>
      </c>
      <c r="Y6" s="23" t="s">
        <v>226</v>
      </c>
    </row>
    <row r="7" spans="1:25" ht="83.25" customHeight="1" x14ac:dyDescent="0.25">
      <c r="B7" s="355"/>
      <c r="C7" s="141">
        <v>2.2000000000000002</v>
      </c>
      <c r="D7" s="140" t="s">
        <v>249</v>
      </c>
      <c r="E7" s="140" t="s">
        <v>251</v>
      </c>
      <c r="F7" s="3" t="s">
        <v>200</v>
      </c>
      <c r="G7" s="3"/>
      <c r="H7" s="3"/>
      <c r="I7" s="3" t="s">
        <v>200</v>
      </c>
      <c r="J7" s="3"/>
      <c r="K7" s="3" t="s">
        <v>200</v>
      </c>
      <c r="L7" s="3"/>
      <c r="M7" s="3" t="s">
        <v>200</v>
      </c>
      <c r="N7" s="3"/>
      <c r="O7" s="3" t="s">
        <v>200</v>
      </c>
      <c r="P7" s="3" t="s">
        <v>200</v>
      </c>
      <c r="Q7" s="3"/>
      <c r="R7" s="3" t="s">
        <v>200</v>
      </c>
      <c r="S7" s="3"/>
      <c r="T7" s="3" t="s">
        <v>200</v>
      </c>
      <c r="U7" s="3"/>
      <c r="V7" s="3" t="s">
        <v>200</v>
      </c>
      <c r="W7" s="3"/>
      <c r="X7" s="202">
        <f t="shared" si="0"/>
        <v>65</v>
      </c>
      <c r="Y7" s="23" t="s">
        <v>226</v>
      </c>
    </row>
    <row r="8" spans="1:25" ht="93" customHeight="1" x14ac:dyDescent="0.25">
      <c r="B8" s="354" t="s">
        <v>234</v>
      </c>
      <c r="C8" s="141">
        <v>3.1</v>
      </c>
      <c r="D8" s="140" t="s">
        <v>242</v>
      </c>
      <c r="E8" s="140" t="s">
        <v>254</v>
      </c>
      <c r="F8" s="3" t="s">
        <v>200</v>
      </c>
      <c r="G8" s="3"/>
      <c r="H8" s="3"/>
      <c r="I8" s="3" t="s">
        <v>200</v>
      </c>
      <c r="J8" s="3"/>
      <c r="K8" s="3" t="s">
        <v>200</v>
      </c>
      <c r="L8" s="3"/>
      <c r="M8" s="3" t="s">
        <v>200</v>
      </c>
      <c r="N8" s="3"/>
      <c r="O8" s="3" t="s">
        <v>200</v>
      </c>
      <c r="P8" s="3" t="s">
        <v>200</v>
      </c>
      <c r="Q8" s="3"/>
      <c r="R8" s="3" t="s">
        <v>200</v>
      </c>
      <c r="S8" s="3"/>
      <c r="T8" s="3" t="s">
        <v>200</v>
      </c>
      <c r="U8" s="3"/>
      <c r="V8" s="3"/>
      <c r="W8" s="3" t="s">
        <v>200</v>
      </c>
      <c r="X8" s="202">
        <f t="shared" ref="X8" si="1">IF(J8="X",15,0)+IF(L8="X",5,0)+IF(N8="X",15,0)+IF(P8="X",10,0)+IF(R8="X",15,0)+IF(T8="X",10,0)+IF(V8="X",30,0)</f>
        <v>35</v>
      </c>
      <c r="Y8" s="23" t="s">
        <v>226</v>
      </c>
    </row>
    <row r="9" spans="1:25" ht="84.75" customHeight="1" x14ac:dyDescent="0.25">
      <c r="B9" s="355"/>
      <c r="C9" s="141">
        <v>3.2</v>
      </c>
      <c r="D9" s="140" t="s">
        <v>244</v>
      </c>
      <c r="E9" s="140" t="s">
        <v>255</v>
      </c>
      <c r="F9" s="3" t="s">
        <v>200</v>
      </c>
      <c r="G9" s="3"/>
      <c r="H9" s="3" t="s">
        <v>200</v>
      </c>
      <c r="I9" s="3"/>
      <c r="J9" s="3"/>
      <c r="K9" s="3" t="s">
        <v>200</v>
      </c>
      <c r="L9" s="3" t="s">
        <v>200</v>
      </c>
      <c r="M9" s="3"/>
      <c r="N9" s="3"/>
      <c r="O9" s="3" t="s">
        <v>200</v>
      </c>
      <c r="P9" s="3" t="s">
        <v>200</v>
      </c>
      <c r="Q9" s="3"/>
      <c r="R9" s="3" t="s">
        <v>200</v>
      </c>
      <c r="S9" s="3"/>
      <c r="T9" s="3" t="s">
        <v>200</v>
      </c>
      <c r="U9" s="3"/>
      <c r="V9" s="3"/>
      <c r="W9" s="3" t="s">
        <v>200</v>
      </c>
      <c r="X9" s="202">
        <f>IF(J9="X",15,0)+IF(L9="X",5,0)+IF(N9="X",15,0)+IF(P9="X",10,0)+IF(R9="X",15,0)+IF(T9="X",10,0)+IF(V9="X",30,0)</f>
        <v>40</v>
      </c>
      <c r="Y9" s="23" t="s">
        <v>226</v>
      </c>
    </row>
    <row r="10" spans="1:25" ht="170.25" customHeight="1" x14ac:dyDescent="0.25">
      <c r="B10" s="291" t="s">
        <v>235</v>
      </c>
      <c r="C10" s="141">
        <v>4.0999999999999996</v>
      </c>
      <c r="D10" s="286" t="s">
        <v>257</v>
      </c>
      <c r="E10" s="286" t="s">
        <v>258</v>
      </c>
      <c r="F10" s="3" t="s">
        <v>200</v>
      </c>
      <c r="G10" s="3"/>
      <c r="H10" s="3"/>
      <c r="I10" s="3" t="s">
        <v>200</v>
      </c>
      <c r="J10" s="3"/>
      <c r="K10" s="3" t="s">
        <v>200</v>
      </c>
      <c r="L10" s="3"/>
      <c r="M10" s="3" t="s">
        <v>200</v>
      </c>
      <c r="N10" s="3"/>
      <c r="O10" s="3" t="s">
        <v>200</v>
      </c>
      <c r="P10" s="3" t="s">
        <v>200</v>
      </c>
      <c r="Q10" s="3"/>
      <c r="R10" s="3" t="s">
        <v>200</v>
      </c>
      <c r="S10" s="3"/>
      <c r="T10" s="3" t="s">
        <v>200</v>
      </c>
      <c r="U10" s="3"/>
      <c r="V10" s="3"/>
      <c r="W10" s="3" t="s">
        <v>200</v>
      </c>
      <c r="X10" s="202">
        <f>IF(J10="X",15,0)+IF(L10="X",5,0)+IF(N10="X",15,0)+IF(P10="X",10,0)+IF(R10="X",15,0)+IF(T10="X",10,0)+IF(V10="X",30,0)</f>
        <v>35</v>
      </c>
      <c r="Y10" s="287" t="s">
        <v>226</v>
      </c>
    </row>
    <row r="11" spans="1:25" ht="204.75" customHeight="1" x14ac:dyDescent="0.25">
      <c r="B11" s="228" t="s">
        <v>236</v>
      </c>
      <c r="C11" s="141">
        <v>5.0999999999999996</v>
      </c>
      <c r="D11" s="140" t="s">
        <v>260</v>
      </c>
      <c r="E11" s="140" t="s">
        <v>261</v>
      </c>
      <c r="F11" s="3" t="s">
        <v>200</v>
      </c>
      <c r="G11" s="3"/>
      <c r="H11" s="3"/>
      <c r="I11" s="3" t="s">
        <v>200</v>
      </c>
      <c r="J11" s="3"/>
      <c r="K11" s="3" t="s">
        <v>200</v>
      </c>
      <c r="L11" s="3"/>
      <c r="M11" s="3" t="s">
        <v>200</v>
      </c>
      <c r="N11" s="3"/>
      <c r="O11" s="3" t="s">
        <v>200</v>
      </c>
      <c r="P11" s="3" t="s">
        <v>200</v>
      </c>
      <c r="Q11" s="3"/>
      <c r="R11" s="3" t="s">
        <v>200</v>
      </c>
      <c r="S11" s="3"/>
      <c r="T11" s="3" t="s">
        <v>200</v>
      </c>
      <c r="U11" s="3"/>
      <c r="V11" s="3"/>
      <c r="W11" s="3" t="s">
        <v>200</v>
      </c>
      <c r="X11" s="202">
        <f t="shared" ref="X11" si="2">IF(J11="X",15,0)+IF(L11="X",5,0)+IF(N11="X",15,0)+IF(P11="X",10,0)+IF(R11="X",15,0)+IF(T11="X",10,0)+IF(V11="X",30,0)</f>
        <v>35</v>
      </c>
      <c r="Y11" s="23" t="s">
        <v>226</v>
      </c>
    </row>
    <row r="12" spans="1:25" ht="50.1" customHeight="1" x14ac:dyDescent="0.25">
      <c r="B12" s="349"/>
      <c r="C12" s="349"/>
      <c r="D12" s="349"/>
      <c r="E12" s="349"/>
      <c r="F12" s="349"/>
      <c r="G12" s="349"/>
      <c r="H12" s="349"/>
      <c r="I12" s="349"/>
      <c r="J12" s="349"/>
      <c r="K12" s="349"/>
      <c r="L12" s="349"/>
      <c r="M12" s="349"/>
      <c r="N12" s="349"/>
      <c r="O12" s="349"/>
      <c r="P12" s="349"/>
      <c r="Q12" s="349"/>
      <c r="R12" s="349"/>
      <c r="S12" s="349"/>
      <c r="T12" s="349"/>
      <c r="U12" s="349"/>
      <c r="V12" s="349"/>
      <c r="W12" s="349"/>
      <c r="X12" s="138"/>
      <c r="Y12" s="137"/>
    </row>
    <row r="14" spans="1:25" ht="27" customHeight="1" x14ac:dyDescent="0.25"/>
    <row r="15" spans="1:25" x14ac:dyDescent="0.25">
      <c r="C15" s="198"/>
      <c r="D15" s="199"/>
      <c r="F15" s="201"/>
      <c r="G15" s="201"/>
      <c r="H15" s="201"/>
      <c r="I15" s="201"/>
      <c r="J15" s="201"/>
      <c r="K15" s="201"/>
    </row>
    <row r="16" spans="1:25" x14ac:dyDescent="0.25">
      <c r="C16" s="200" t="s">
        <v>224</v>
      </c>
      <c r="F16" s="200" t="s">
        <v>225</v>
      </c>
      <c r="G16" s="136"/>
    </row>
  </sheetData>
  <customSheetViews>
    <customSheetView guid="{97D65C1E-976A-4956-97FC-0E8188ABCFA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
    </customSheetView>
    <customSheetView guid="{ADD38025-F4B2-44E2-9D06-07A9BF0F3A5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2"/>
    </customSheetView>
    <customSheetView guid="{AF3BF2A1-5C19-43AE-A08B-3E418E8AE54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3"/>
    </customSheetView>
    <customSheetView guid="{CC42E740-ADA2-4B3E-AB77-9BBCCE9EC444}"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4"/>
    </customSheetView>
    <customSheetView guid="{DC041AD4-35AB-4F1B-9F3D-F08C88A9A16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5"/>
    </customSheetView>
    <customSheetView guid="{C9A17BF0-2451-44C4-898F-CFB8403323E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6"/>
    </customSheetView>
    <customSheetView guid="{E51A7B7A-B72C-4D0D-BEC9-3100296DDB1B}"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7"/>
    </customSheetView>
    <customSheetView guid="{D674221F-3F50-45D7-B99E-107AE99970D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8"/>
    </customSheetView>
    <customSheetView guid="{C8C25E0F-313C-40E1-BC27-B55128053FAD}"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9"/>
    </customSheetView>
    <customSheetView guid="{31578BE1-199E-4DDD-BD28-180CDA7042A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0"/>
    </customSheetView>
    <customSheetView guid="{915A0EBC-A358-405B-93F7-90752DA34B9F}"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1"/>
    </customSheetView>
    <customSheetView guid="{B74BB35E-E214-422E-BB39-6D168553F4C5}"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2"/>
    </customSheetView>
    <customSheetView guid="{C9A812A3-B23E-4057-8694-158B0DEE8D06}"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3"/>
    </customSheetView>
    <customSheetView guid="{D504B807-AE7E-4042-848D-21D8E9CBBAC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4"/>
    </customSheetView>
    <customSheetView guid="{4890415D-ABA4-4363-9A7D-9DAD39F08A9F}"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5"/>
    </customSheetView>
    <customSheetView guid="{F7D68F61-F89A-4541-9A78-C25C58CA23E3}"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6"/>
    </customSheetView>
    <customSheetView guid="{D8BB7E15-0E8F-45FC-AD1A-6D8C295A087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7"/>
    </customSheetView>
    <customSheetView guid="{42BB51DB-DC3E-4DA5-9499-5574EB19780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8"/>
    </customSheetView>
    <customSheetView guid="{B83C9EB8-C964-4489-98C8-19C81BFAE010}"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9"/>
    </customSheetView>
  </customSheetViews>
  <mergeCells count="30">
    <mergeCell ref="Y2:Y3"/>
    <mergeCell ref="X2:X3"/>
    <mergeCell ref="H2:I2"/>
    <mergeCell ref="J2:K2"/>
    <mergeCell ref="L2:M2"/>
    <mergeCell ref="R2:S2"/>
    <mergeCell ref="X1:Y1"/>
    <mergeCell ref="R1:S1"/>
    <mergeCell ref="J1:K1"/>
    <mergeCell ref="H1:I1"/>
    <mergeCell ref="P1:Q1"/>
    <mergeCell ref="N1:O1"/>
    <mergeCell ref="L1:M1"/>
    <mergeCell ref="V1:W1"/>
    <mergeCell ref="T1:U1"/>
    <mergeCell ref="F1:G1"/>
    <mergeCell ref="F2:G2"/>
    <mergeCell ref="C2:C3"/>
    <mergeCell ref="B4:B5"/>
    <mergeCell ref="D1:E1"/>
    <mergeCell ref="B12:W12"/>
    <mergeCell ref="T2:U2"/>
    <mergeCell ref="V2:W2"/>
    <mergeCell ref="E2:E3"/>
    <mergeCell ref="B2:B3"/>
    <mergeCell ref="D2:D3"/>
    <mergeCell ref="N2:O2"/>
    <mergeCell ref="P2:Q2"/>
    <mergeCell ref="B6:B7"/>
    <mergeCell ref="B8:B9"/>
  </mergeCells>
  <dataValidations count="1">
    <dataValidation type="list" allowBlank="1" showDropDown="1" showInputMessage="1" showErrorMessage="1" sqref="F4:W11" xr:uid="{00000000-0002-0000-05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65" fitToHeight="0" orientation="landscape" r:id="rId20"/>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pageSetUpPr autoPageBreaks="0"/>
  </sheetPr>
  <dimension ref="A1:AZ37"/>
  <sheetViews>
    <sheetView showGridLines="0" view="pageBreakPreview" zoomScale="60" zoomScaleNormal="70" workbookViewId="0">
      <selection activeCell="E1" sqref="E1:V1"/>
    </sheetView>
  </sheetViews>
  <sheetFormatPr baseColWidth="10" defaultColWidth="11.42578125" defaultRowHeight="15" x14ac:dyDescent="0.25"/>
  <cols>
    <col min="1" max="1" width="5.7109375" style="4" customWidth="1"/>
    <col min="2" max="2" width="18.7109375" style="4" customWidth="1"/>
    <col min="3" max="6" width="5.7109375" style="4" customWidth="1"/>
    <col min="7" max="7" width="12.28515625" style="2" customWidth="1"/>
    <col min="8" max="8" width="7.7109375" style="2" customWidth="1"/>
    <col min="9" max="12" width="5.7109375" style="4" hidden="1" customWidth="1"/>
    <col min="13" max="13" width="13.140625" style="2" hidden="1" customWidth="1"/>
    <col min="14" max="14" width="7.7109375" style="2" hidden="1" customWidth="1"/>
    <col min="15" max="15" width="14.7109375" style="4" hidden="1" customWidth="1"/>
    <col min="16" max="16" width="11.42578125" style="4"/>
    <col min="17" max="17" width="5.7109375" style="4" hidden="1" customWidth="1"/>
    <col min="18" max="18" width="36.7109375" style="4" hidden="1" customWidth="1"/>
    <col min="19" max="22" width="5.7109375" style="4" hidden="1" customWidth="1"/>
    <col min="23" max="23" width="12.85546875" style="2" hidden="1" customWidth="1"/>
    <col min="24" max="24" width="10.7109375" style="2" hidden="1" customWidth="1"/>
    <col min="25" max="28" width="5.7109375" style="4" hidden="1" customWidth="1"/>
    <col min="29" max="29" width="14.140625" style="2" hidden="1" customWidth="1"/>
    <col min="30" max="30" width="10.7109375" style="2" hidden="1" customWidth="1"/>
    <col min="31" max="31" width="12.7109375" style="4" hidden="1" customWidth="1"/>
    <col min="32" max="32" width="0" style="4" hidden="1" customWidth="1"/>
    <col min="33" max="33" width="30.85546875" style="4" customWidth="1"/>
    <col min="34" max="34" width="12.140625" style="4" customWidth="1"/>
    <col min="35" max="35" width="7.28515625" style="4" customWidth="1"/>
    <col min="36" max="36" width="7.5703125" style="4" customWidth="1"/>
    <col min="37" max="37" width="7.28515625" style="4" customWidth="1"/>
    <col min="38" max="38" width="7.5703125" style="4" customWidth="1"/>
    <col min="39" max="49" width="5.7109375" style="4" hidden="1" customWidth="1"/>
    <col min="50" max="50" width="1.5703125" style="4" hidden="1" customWidth="1"/>
    <col min="51" max="51" width="11.42578125" style="4"/>
    <col min="52" max="52" width="17.140625" style="4" customWidth="1"/>
    <col min="53" max="55" width="11.42578125" style="4"/>
    <col min="56" max="56" width="16.140625" style="4" customWidth="1"/>
    <col min="57" max="16384" width="11.42578125" style="4"/>
  </cols>
  <sheetData>
    <row r="1" spans="1:52" ht="39.75" customHeight="1" x14ac:dyDescent="0.25"/>
    <row r="2" spans="1:52" ht="74.25" customHeight="1" x14ac:dyDescent="0.25">
      <c r="C2" s="322" t="s">
        <v>272</v>
      </c>
      <c r="D2" s="322"/>
      <c r="E2" s="322"/>
      <c r="F2" s="322"/>
      <c r="G2" s="322"/>
      <c r="H2" s="322"/>
      <c r="I2" s="322"/>
      <c r="J2" s="322"/>
      <c r="K2" s="322"/>
      <c r="L2" s="322"/>
      <c r="M2" s="322"/>
      <c r="N2" s="322"/>
      <c r="O2" s="322"/>
      <c r="W2" s="4"/>
      <c r="X2" s="4"/>
      <c r="AC2" s="4"/>
      <c r="AD2" s="4"/>
    </row>
    <row r="3" spans="1:52" ht="36" customHeight="1" thickBot="1" x14ac:dyDescent="0.3">
      <c r="C3" s="372" t="s">
        <v>287</v>
      </c>
      <c r="D3" s="372"/>
      <c r="E3" s="372"/>
      <c r="F3" s="372"/>
      <c r="G3" s="372"/>
      <c r="H3" s="372"/>
      <c r="I3" s="372" t="s">
        <v>202</v>
      </c>
      <c r="J3" s="372"/>
      <c r="K3" s="372"/>
      <c r="L3" s="372"/>
      <c r="M3" s="372"/>
      <c r="N3" s="372"/>
      <c r="O3" s="368" t="s">
        <v>179</v>
      </c>
      <c r="W3" s="4"/>
      <c r="X3" s="4"/>
      <c r="AC3" s="4"/>
      <c r="AD3" s="4"/>
      <c r="AG3" s="373" t="s">
        <v>122</v>
      </c>
      <c r="AH3" s="373"/>
      <c r="AI3" s="373"/>
      <c r="AJ3" s="373"/>
      <c r="AK3" s="373"/>
      <c r="AL3" s="373"/>
      <c r="AM3" s="373"/>
      <c r="AN3" s="373"/>
      <c r="AO3" s="373"/>
      <c r="AP3" s="373"/>
      <c r="AQ3" s="373"/>
      <c r="AR3" s="373"/>
      <c r="AS3" s="373"/>
      <c r="AT3" s="373"/>
      <c r="AU3" s="373"/>
      <c r="AV3" s="373"/>
      <c r="AW3" s="373"/>
      <c r="AX3" s="373"/>
      <c r="AY3" s="373"/>
      <c r="AZ3" s="373"/>
    </row>
    <row r="4" spans="1:52" s="37" customFormat="1" ht="36" customHeight="1" thickBot="1" x14ac:dyDescent="0.3">
      <c r="C4" s="369" t="s">
        <v>67</v>
      </c>
      <c r="D4" s="369"/>
      <c r="E4" s="369"/>
      <c r="F4" s="369"/>
      <c r="G4" s="352" t="s">
        <v>66</v>
      </c>
      <c r="H4" s="370" t="s">
        <v>86</v>
      </c>
      <c r="I4" s="369" t="s">
        <v>267</v>
      </c>
      <c r="J4" s="369"/>
      <c r="K4" s="369"/>
      <c r="L4" s="369"/>
      <c r="M4" s="352" t="s">
        <v>66</v>
      </c>
      <c r="N4" s="370" t="s">
        <v>86</v>
      </c>
      <c r="O4" s="368"/>
      <c r="AG4" s="234" t="s">
        <v>118</v>
      </c>
      <c r="AH4" s="234">
        <v>1</v>
      </c>
      <c r="AI4" s="234">
        <v>2</v>
      </c>
      <c r="AJ4" s="234">
        <v>3</v>
      </c>
      <c r="AK4" s="234">
        <v>4</v>
      </c>
      <c r="AL4" s="234">
        <v>5</v>
      </c>
      <c r="AM4" s="234">
        <v>6</v>
      </c>
      <c r="AN4" s="234">
        <v>7</v>
      </c>
      <c r="AO4" s="234">
        <v>8</v>
      </c>
      <c r="AP4" s="234">
        <v>9</v>
      </c>
      <c r="AQ4" s="234">
        <v>10</v>
      </c>
      <c r="AR4" s="234">
        <v>11</v>
      </c>
      <c r="AS4" s="234">
        <v>12</v>
      </c>
      <c r="AT4" s="234">
        <v>13</v>
      </c>
      <c r="AU4" s="234">
        <v>14</v>
      </c>
      <c r="AV4" s="234">
        <v>15</v>
      </c>
      <c r="AW4" s="234">
        <v>16</v>
      </c>
      <c r="AX4" s="234">
        <v>17</v>
      </c>
      <c r="AY4" s="237" t="s">
        <v>119</v>
      </c>
      <c r="AZ4" s="237" t="s">
        <v>120</v>
      </c>
    </row>
    <row r="5" spans="1:52" s="2" customFormat="1" ht="72" customHeight="1" thickTop="1" thickBot="1" x14ac:dyDescent="0.3">
      <c r="A5" s="35" t="s">
        <v>69</v>
      </c>
      <c r="B5" s="36" t="s">
        <v>65</v>
      </c>
      <c r="C5" s="25" t="s">
        <v>47</v>
      </c>
      <c r="D5" s="25" t="s">
        <v>48</v>
      </c>
      <c r="E5" s="25" t="s">
        <v>49</v>
      </c>
      <c r="F5" s="25" t="s">
        <v>50</v>
      </c>
      <c r="G5" s="352"/>
      <c r="H5" s="371"/>
      <c r="I5" s="25" t="s">
        <v>47</v>
      </c>
      <c r="J5" s="25" t="s">
        <v>48</v>
      </c>
      <c r="K5" s="25" t="s">
        <v>49</v>
      </c>
      <c r="L5" s="25" t="s">
        <v>50</v>
      </c>
      <c r="M5" s="352"/>
      <c r="N5" s="371"/>
      <c r="O5" s="368"/>
      <c r="Q5" s="40" t="s">
        <v>69</v>
      </c>
      <c r="R5" s="41" t="s">
        <v>65</v>
      </c>
      <c r="S5" s="40" t="s">
        <v>47</v>
      </c>
      <c r="T5" s="40" t="s">
        <v>48</v>
      </c>
      <c r="U5" s="40" t="s">
        <v>49</v>
      </c>
      <c r="V5" s="40" t="s">
        <v>50</v>
      </c>
      <c r="W5" s="24" t="s">
        <v>66</v>
      </c>
      <c r="X5" s="25" t="s">
        <v>101</v>
      </c>
      <c r="Y5" s="40" t="s">
        <v>47</v>
      </c>
      <c r="Z5" s="40" t="s">
        <v>48</v>
      </c>
      <c r="AA5" s="40" t="s">
        <v>49</v>
      </c>
      <c r="AB5" s="40" t="s">
        <v>50</v>
      </c>
      <c r="AC5" s="24" t="s">
        <v>66</v>
      </c>
      <c r="AD5" s="40" t="s">
        <v>101</v>
      </c>
      <c r="AE5" s="24" t="s">
        <v>102</v>
      </c>
      <c r="AG5" s="242" t="s">
        <v>26</v>
      </c>
      <c r="AH5" s="243">
        <v>2</v>
      </c>
      <c r="AI5" s="243">
        <v>2</v>
      </c>
      <c r="AJ5" s="244">
        <v>3</v>
      </c>
      <c r="AK5" s="243">
        <v>2</v>
      </c>
      <c r="AL5" s="243">
        <v>1</v>
      </c>
      <c r="AM5" s="244"/>
      <c r="AN5" s="243"/>
      <c r="AO5" s="243"/>
      <c r="AP5" s="243"/>
      <c r="AQ5" s="243"/>
      <c r="AR5" s="243"/>
      <c r="AS5" s="243"/>
      <c r="AT5" s="243"/>
      <c r="AU5" s="243"/>
      <c r="AV5" s="243"/>
      <c r="AW5" s="243"/>
      <c r="AX5" s="243"/>
      <c r="AY5" s="245">
        <f>SUM(AH5:AX5)</f>
        <v>10</v>
      </c>
      <c r="AZ5" s="246">
        <f t="shared" ref="AZ5:AZ10" si="0">AY5/$AY$11</f>
        <v>1</v>
      </c>
    </row>
    <row r="6" spans="1:52" ht="30" customHeight="1" thickTop="1" thickBot="1" x14ac:dyDescent="0.3">
      <c r="A6" s="2">
        <v>1</v>
      </c>
      <c r="B6" s="204" t="s">
        <v>262</v>
      </c>
      <c r="C6" s="3">
        <f>+'(1) Deporte Asociado'!H11</f>
        <v>0</v>
      </c>
      <c r="D6" s="3">
        <f>+'(1) Deporte Asociado'!H12</f>
        <v>0</v>
      </c>
      <c r="E6" s="3">
        <f>+'(1) Deporte Asociado'!H13</f>
        <v>1</v>
      </c>
      <c r="F6" s="3">
        <f>+'(1) Deporte Asociado'!H14</f>
        <v>1</v>
      </c>
      <c r="G6" s="24">
        <f>SUM(C6:F6)</f>
        <v>2</v>
      </c>
      <c r="H6" s="39">
        <f t="shared" ref="H6:H11" si="1">IF(F6&gt;0,F6/G6,IF(E6&gt;0,E6/G6,0))</f>
        <v>0.5</v>
      </c>
      <c r="I6" s="3">
        <f>'(1) Deporte Asociado'!O11</f>
        <v>0</v>
      </c>
      <c r="J6" s="3">
        <f>'(1) Deporte Asociado'!O12</f>
        <v>1</v>
      </c>
      <c r="K6" s="3">
        <f>'(1) Deporte Asociado'!O13</f>
        <v>0</v>
      </c>
      <c r="L6" s="3">
        <f>'(1) Deporte Asociado'!O14</f>
        <v>1</v>
      </c>
      <c r="M6" s="24">
        <f>SUM(I6:L6)</f>
        <v>2</v>
      </c>
      <c r="N6" s="39">
        <f>IF(L6&gt;0,L6/M6,IF(K6&gt;0,K6/M6,0))</f>
        <v>0.5</v>
      </c>
      <c r="O6" s="30">
        <f>H6-N6</f>
        <v>0</v>
      </c>
      <c r="Q6" s="41">
        <v>1</v>
      </c>
      <c r="R6" s="46" t="s">
        <v>62</v>
      </c>
      <c r="S6" s="42">
        <v>0</v>
      </c>
      <c r="T6" s="42">
        <v>0</v>
      </c>
      <c r="U6" s="42">
        <v>1</v>
      </c>
      <c r="V6" s="42">
        <v>1</v>
      </c>
      <c r="W6" s="41">
        <f>SUM(S6:V6)</f>
        <v>2</v>
      </c>
      <c r="X6" s="43">
        <v>0.5</v>
      </c>
      <c r="Y6" s="42">
        <v>0</v>
      </c>
      <c r="Z6" s="42">
        <v>1</v>
      </c>
      <c r="AA6" s="42">
        <v>0</v>
      </c>
      <c r="AB6" s="42">
        <v>1</v>
      </c>
      <c r="AC6" s="41">
        <f>SUM(Y6:AB6)</f>
        <v>2</v>
      </c>
      <c r="AD6" s="43">
        <v>0.5</v>
      </c>
      <c r="AE6" s="44">
        <v>0</v>
      </c>
      <c r="AG6" s="235" t="s">
        <v>27</v>
      </c>
      <c r="AH6" s="123"/>
      <c r="AI6" s="123"/>
      <c r="AJ6" s="123"/>
      <c r="AK6" s="124"/>
      <c r="AL6" s="123"/>
      <c r="AM6" s="124"/>
      <c r="AN6" s="124"/>
      <c r="AO6" s="123"/>
      <c r="AP6" s="123"/>
      <c r="AQ6" s="123"/>
      <c r="AR6" s="123"/>
      <c r="AS6" s="124"/>
      <c r="AT6" s="123"/>
      <c r="AU6" s="124"/>
      <c r="AV6" s="124"/>
      <c r="AW6" s="124"/>
      <c r="AX6" s="124"/>
      <c r="AY6" s="238">
        <f t="shared" ref="AY6:AY10" si="2">SUM(AH6:AX6)</f>
        <v>0</v>
      </c>
      <c r="AZ6" s="240">
        <f t="shared" si="0"/>
        <v>0</v>
      </c>
    </row>
    <row r="7" spans="1:52" ht="30" customHeight="1" thickTop="1" thickBot="1" x14ac:dyDescent="0.3">
      <c r="A7" s="2">
        <v>2</v>
      </c>
      <c r="B7" s="204" t="s">
        <v>263</v>
      </c>
      <c r="C7" s="3">
        <f>'(2) Juegos Intercolegiados'!H14</f>
        <v>0</v>
      </c>
      <c r="D7" s="3">
        <f>'(2) Juegos Intercolegiados'!H15</f>
        <v>0</v>
      </c>
      <c r="E7" s="3">
        <f>'(2) Juegos Intercolegiados'!H16</f>
        <v>1</v>
      </c>
      <c r="F7" s="3">
        <f>'(2) Juegos Intercolegiados'!H17</f>
        <v>1</v>
      </c>
      <c r="G7" s="24">
        <f t="shared" ref="G7:G11" si="3">SUM(C7:F7)</f>
        <v>2</v>
      </c>
      <c r="H7" s="39">
        <f t="shared" si="1"/>
        <v>0.5</v>
      </c>
      <c r="I7" s="3">
        <f>'(2) Juegos Intercolegiados'!O14</f>
        <v>0</v>
      </c>
      <c r="J7" s="3">
        <f>'(2) Juegos Intercolegiados'!O15</f>
        <v>0</v>
      </c>
      <c r="K7" s="3">
        <f>'(2) Juegos Intercolegiados'!O16</f>
        <v>1</v>
      </c>
      <c r="L7" s="3">
        <f>'(2) Juegos Intercolegiados'!O17</f>
        <v>1</v>
      </c>
      <c r="M7" s="24">
        <f t="shared" ref="M7:M11" si="4">SUM(I7:L7)</f>
        <v>2</v>
      </c>
      <c r="N7" s="39">
        <f t="shared" ref="N7:N11" si="5">IF(L7&gt;0,L7/M7,IF(K7&gt;0,K7/M7,0))</f>
        <v>0.5</v>
      </c>
      <c r="O7" s="30">
        <f t="shared" ref="O7:O11" si="6">H7-N7</f>
        <v>0</v>
      </c>
      <c r="Q7" s="41">
        <v>2</v>
      </c>
      <c r="R7" s="46" t="s">
        <v>55</v>
      </c>
      <c r="S7" s="42">
        <v>0</v>
      </c>
      <c r="T7" s="42">
        <v>0</v>
      </c>
      <c r="U7" s="42">
        <v>0</v>
      </c>
      <c r="V7" s="42">
        <v>4</v>
      </c>
      <c r="W7" s="41">
        <f t="shared" ref="W7:W10" si="7">SUM(S7:V7)</f>
        <v>4</v>
      </c>
      <c r="X7" s="43">
        <v>1</v>
      </c>
      <c r="Y7" s="42">
        <v>0</v>
      </c>
      <c r="Z7" s="42">
        <v>0</v>
      </c>
      <c r="AA7" s="42">
        <v>0</v>
      </c>
      <c r="AB7" s="42">
        <v>4</v>
      </c>
      <c r="AC7" s="41">
        <f>SUM(Y7:AB7)</f>
        <v>4</v>
      </c>
      <c r="AD7" s="43">
        <v>1</v>
      </c>
      <c r="AE7" s="44">
        <v>0</v>
      </c>
      <c r="AG7" s="235" t="s">
        <v>13</v>
      </c>
      <c r="AH7" s="123"/>
      <c r="AI7" s="123"/>
      <c r="AJ7" s="123"/>
      <c r="AK7" s="124"/>
      <c r="AL7" s="124"/>
      <c r="AM7" s="123"/>
      <c r="AN7" s="123"/>
      <c r="AO7" s="124"/>
      <c r="AP7" s="123"/>
      <c r="AQ7" s="124"/>
      <c r="AR7" s="124"/>
      <c r="AS7" s="123"/>
      <c r="AT7" s="124"/>
      <c r="AU7" s="123"/>
      <c r="AV7" s="123"/>
      <c r="AW7" s="124"/>
      <c r="AX7" s="123"/>
      <c r="AY7" s="238">
        <f t="shared" si="2"/>
        <v>0</v>
      </c>
      <c r="AZ7" s="240">
        <f t="shared" si="0"/>
        <v>0</v>
      </c>
    </row>
    <row r="8" spans="1:52" ht="30" customHeight="1" thickTop="1" thickBot="1" x14ac:dyDescent="0.3">
      <c r="A8" s="2">
        <v>3</v>
      </c>
      <c r="B8" s="204" t="s">
        <v>264</v>
      </c>
      <c r="C8" s="3">
        <f>'(3) Deporte Social y C'!H14</f>
        <v>0</v>
      </c>
      <c r="D8" s="3">
        <f>'(3) Deporte Social y C'!H15</f>
        <v>0</v>
      </c>
      <c r="E8" s="3">
        <f>'(3) Deporte Social y C'!H16</f>
        <v>0</v>
      </c>
      <c r="F8" s="3">
        <f>'(3) Deporte Social y C'!H17</f>
        <v>2</v>
      </c>
      <c r="G8" s="24">
        <f t="shared" si="3"/>
        <v>2</v>
      </c>
      <c r="H8" s="39">
        <f t="shared" si="1"/>
        <v>1</v>
      </c>
      <c r="I8" s="3">
        <f>'(3) Deporte Social y C'!O14</f>
        <v>0</v>
      </c>
      <c r="J8" s="3">
        <f>'(3) Deporte Social y C'!O15</f>
        <v>0</v>
      </c>
      <c r="K8" s="3">
        <f>'(3) Deporte Social y C'!O16</f>
        <v>0</v>
      </c>
      <c r="L8" s="3">
        <f>'(3) Deporte Social y C'!O17</f>
        <v>2</v>
      </c>
      <c r="M8" s="24">
        <f t="shared" si="4"/>
        <v>2</v>
      </c>
      <c r="N8" s="39">
        <f t="shared" si="5"/>
        <v>1</v>
      </c>
      <c r="O8" s="30">
        <f t="shared" si="6"/>
        <v>0</v>
      </c>
      <c r="Q8" s="41">
        <v>3</v>
      </c>
      <c r="R8" s="46" t="s">
        <v>63</v>
      </c>
      <c r="S8" s="42">
        <v>0</v>
      </c>
      <c r="T8" s="42">
        <v>0</v>
      </c>
      <c r="U8" s="42">
        <v>0</v>
      </c>
      <c r="V8" s="42">
        <v>8</v>
      </c>
      <c r="W8" s="41">
        <f t="shared" si="7"/>
        <v>8</v>
      </c>
      <c r="X8" s="43">
        <v>1</v>
      </c>
      <c r="Y8" s="42">
        <v>0</v>
      </c>
      <c r="Z8" s="42">
        <v>0</v>
      </c>
      <c r="AA8" s="42">
        <v>0</v>
      </c>
      <c r="AB8" s="42">
        <v>8</v>
      </c>
      <c r="AC8" s="41">
        <f t="shared" ref="AC8:AC10" si="8">SUM(Y8:AB8)</f>
        <v>8</v>
      </c>
      <c r="AD8" s="43">
        <v>1</v>
      </c>
      <c r="AE8" s="44">
        <v>0</v>
      </c>
      <c r="AG8" s="235" t="s">
        <v>23</v>
      </c>
      <c r="AH8" s="124"/>
      <c r="AI8" s="124"/>
      <c r="AJ8" s="124"/>
      <c r="AK8" s="124"/>
      <c r="AL8" s="124"/>
      <c r="AM8" s="124"/>
      <c r="AN8" s="123"/>
      <c r="AO8" s="124"/>
      <c r="AP8" s="124"/>
      <c r="AQ8" s="123"/>
      <c r="AR8" s="123"/>
      <c r="AS8" s="124"/>
      <c r="AT8" s="124"/>
      <c r="AU8" s="124"/>
      <c r="AV8" s="123"/>
      <c r="AW8" s="123"/>
      <c r="AX8" s="124"/>
      <c r="AY8" s="238">
        <f t="shared" si="2"/>
        <v>0</v>
      </c>
      <c r="AZ8" s="240">
        <f t="shared" si="0"/>
        <v>0</v>
      </c>
    </row>
    <row r="9" spans="1:52" ht="30" customHeight="1" thickTop="1" thickBot="1" x14ac:dyDescent="0.3">
      <c r="A9" s="2">
        <v>4</v>
      </c>
      <c r="B9" s="204" t="s">
        <v>266</v>
      </c>
      <c r="C9" s="3">
        <f>'(4) Recreacion y Aprove T'!H13</f>
        <v>0</v>
      </c>
      <c r="D9" s="3">
        <f>'(4) Recreacion y Aprove T'!H14</f>
        <v>0</v>
      </c>
      <c r="E9" s="3">
        <f>'(4) Recreacion y Aprove T'!H15</f>
        <v>0</v>
      </c>
      <c r="F9" s="3">
        <f>'(4) Recreacion y Aprove T'!H16</f>
        <v>1</v>
      </c>
      <c r="G9" s="24">
        <f t="shared" si="3"/>
        <v>1</v>
      </c>
      <c r="H9" s="39">
        <f t="shared" si="1"/>
        <v>1</v>
      </c>
      <c r="I9" s="3">
        <f>'(4) Recreacion y Aprove T'!O13</f>
        <v>0</v>
      </c>
      <c r="J9" s="3">
        <f>'(4) Recreacion y Aprove T'!O14</f>
        <v>0</v>
      </c>
      <c r="K9" s="3">
        <f>'(4) Recreacion y Aprove T'!O15</f>
        <v>0</v>
      </c>
      <c r="L9" s="3">
        <f>'(4) Recreacion y Aprove T'!O16</f>
        <v>1</v>
      </c>
      <c r="M9" s="24">
        <f t="shared" si="4"/>
        <v>1</v>
      </c>
      <c r="N9" s="39">
        <f t="shared" si="5"/>
        <v>1</v>
      </c>
      <c r="O9" s="30">
        <f>H9-N9</f>
        <v>0</v>
      </c>
      <c r="Q9" s="41">
        <v>4</v>
      </c>
      <c r="R9" s="46" t="s">
        <v>64</v>
      </c>
      <c r="S9" s="42">
        <v>0</v>
      </c>
      <c r="T9" s="42">
        <v>0</v>
      </c>
      <c r="U9" s="42">
        <v>1</v>
      </c>
      <c r="V9" s="42">
        <v>2</v>
      </c>
      <c r="W9" s="41">
        <f t="shared" si="7"/>
        <v>3</v>
      </c>
      <c r="X9" s="43">
        <v>0.66666666666666663</v>
      </c>
      <c r="Y9" s="42">
        <v>0</v>
      </c>
      <c r="Z9" s="42">
        <v>1</v>
      </c>
      <c r="AA9" s="42">
        <v>0</v>
      </c>
      <c r="AB9" s="42">
        <v>2</v>
      </c>
      <c r="AC9" s="41">
        <f t="shared" si="8"/>
        <v>3</v>
      </c>
      <c r="AD9" s="43">
        <v>0.66666666666666663</v>
      </c>
      <c r="AE9" s="44">
        <v>0</v>
      </c>
      <c r="AG9" s="235" t="s">
        <v>28</v>
      </c>
      <c r="AH9" s="123"/>
      <c r="AI9" s="123"/>
      <c r="AJ9" s="123"/>
      <c r="AK9" s="123"/>
      <c r="AL9" s="123"/>
      <c r="AM9" s="123"/>
      <c r="AN9" s="123"/>
      <c r="AO9" s="123"/>
      <c r="AP9" s="123"/>
      <c r="AQ9" s="123"/>
      <c r="AR9" s="123"/>
      <c r="AS9" s="123"/>
      <c r="AT9" s="124"/>
      <c r="AU9" s="124"/>
      <c r="AV9" s="123"/>
      <c r="AW9" s="123"/>
      <c r="AX9" s="123"/>
      <c r="AY9" s="238">
        <f t="shared" si="2"/>
        <v>0</v>
      </c>
      <c r="AZ9" s="240">
        <f t="shared" si="0"/>
        <v>0</v>
      </c>
    </row>
    <row r="10" spans="1:52" ht="30" customHeight="1" thickTop="1" thickBot="1" x14ac:dyDescent="0.3">
      <c r="A10" s="2">
        <v>5</v>
      </c>
      <c r="B10" s="204" t="s">
        <v>265</v>
      </c>
      <c r="C10" s="3">
        <f>'(5) Habitos y Estilo VS'!H16</f>
        <v>0</v>
      </c>
      <c r="D10" s="3">
        <f>'(5) Habitos y Estilo VS'!H17</f>
        <v>0</v>
      </c>
      <c r="E10" s="3">
        <f>'(5) Habitos y Estilo VS'!H18</f>
        <v>0</v>
      </c>
      <c r="F10" s="3">
        <f>'(5) Habitos y Estilo VS'!H19</f>
        <v>1</v>
      </c>
      <c r="G10" s="24">
        <f t="shared" si="3"/>
        <v>1</v>
      </c>
      <c r="H10" s="39">
        <f t="shared" si="1"/>
        <v>1</v>
      </c>
      <c r="I10" s="3">
        <f>'(5) Habitos y Estilo VS'!O16</f>
        <v>0</v>
      </c>
      <c r="J10" s="3">
        <f>'(5) Habitos y Estilo VS'!O17</f>
        <v>0</v>
      </c>
      <c r="K10" s="3">
        <f>'(5) Habitos y Estilo VS'!O18</f>
        <v>0</v>
      </c>
      <c r="L10" s="3">
        <f>'(5) Habitos y Estilo VS'!O19</f>
        <v>1</v>
      </c>
      <c r="M10" s="24">
        <f t="shared" si="4"/>
        <v>1</v>
      </c>
      <c r="N10" s="39">
        <f t="shared" si="5"/>
        <v>1</v>
      </c>
      <c r="O10" s="30">
        <f t="shared" si="6"/>
        <v>0</v>
      </c>
      <c r="Q10" s="41">
        <v>5</v>
      </c>
      <c r="R10" s="46" t="s">
        <v>54</v>
      </c>
      <c r="S10" s="42">
        <v>0</v>
      </c>
      <c r="T10" s="42">
        <v>0</v>
      </c>
      <c r="U10" s="42">
        <v>4</v>
      </c>
      <c r="V10" s="42">
        <v>3</v>
      </c>
      <c r="W10" s="41">
        <f t="shared" si="7"/>
        <v>7</v>
      </c>
      <c r="X10" s="43">
        <v>0.42857142857142855</v>
      </c>
      <c r="Y10" s="42">
        <v>0</v>
      </c>
      <c r="Z10" s="42">
        <v>4</v>
      </c>
      <c r="AA10" s="42">
        <v>1</v>
      </c>
      <c r="AB10" s="42">
        <v>2</v>
      </c>
      <c r="AC10" s="41">
        <f t="shared" si="8"/>
        <v>7</v>
      </c>
      <c r="AD10" s="43">
        <v>0.2857142857142857</v>
      </c>
      <c r="AE10" s="44">
        <v>0.14285714285714285</v>
      </c>
      <c r="AG10" s="236" t="s">
        <v>58</v>
      </c>
      <c r="AH10" s="121"/>
      <c r="AI10" s="121"/>
      <c r="AJ10" s="121"/>
      <c r="AK10" s="121"/>
      <c r="AL10" s="121"/>
      <c r="AM10" s="122"/>
      <c r="AN10" s="121"/>
      <c r="AO10" s="122"/>
      <c r="AP10" s="122"/>
      <c r="AQ10" s="121"/>
      <c r="AR10" s="121"/>
      <c r="AS10" s="122"/>
      <c r="AT10" s="122"/>
      <c r="AU10" s="121"/>
      <c r="AV10" s="122"/>
      <c r="AW10" s="122"/>
      <c r="AX10" s="122"/>
      <c r="AY10" s="238">
        <f t="shared" si="2"/>
        <v>0</v>
      </c>
      <c r="AZ10" s="240">
        <f t="shared" si="0"/>
        <v>0</v>
      </c>
    </row>
    <row r="11" spans="1:52" ht="30" customHeight="1" thickBot="1" x14ac:dyDescent="0.3">
      <c r="A11" s="2"/>
      <c r="B11" s="129" t="s">
        <v>68</v>
      </c>
      <c r="C11" s="130">
        <f>SUM(C6:C10)</f>
        <v>0</v>
      </c>
      <c r="D11" s="130">
        <f>SUM(D6:D10)</f>
        <v>0</v>
      </c>
      <c r="E11" s="130">
        <f>SUM(E6:E10)</f>
        <v>2</v>
      </c>
      <c r="F11" s="130">
        <f>SUM(F6:F10)</f>
        <v>6</v>
      </c>
      <c r="G11" s="95">
        <f t="shared" si="3"/>
        <v>8</v>
      </c>
      <c r="H11" s="131">
        <f t="shared" si="1"/>
        <v>0.75</v>
      </c>
      <c r="I11" s="130">
        <f>SUM(I6:I10)</f>
        <v>0</v>
      </c>
      <c r="J11" s="130">
        <f>SUM(J6:J10)</f>
        <v>1</v>
      </c>
      <c r="K11" s="130">
        <f>SUM(K6:K10)</f>
        <v>1</v>
      </c>
      <c r="L11" s="130">
        <f>SUM(L6:L10)</f>
        <v>6</v>
      </c>
      <c r="M11" s="130">
        <f t="shared" si="4"/>
        <v>8</v>
      </c>
      <c r="N11" s="131">
        <f t="shared" si="5"/>
        <v>0.75</v>
      </c>
      <c r="O11" s="132">
        <f t="shared" si="6"/>
        <v>0</v>
      </c>
      <c r="Q11" s="128"/>
      <c r="R11" s="46"/>
      <c r="S11" s="42"/>
      <c r="T11" s="42"/>
      <c r="U11" s="42"/>
      <c r="V11" s="42"/>
      <c r="W11" s="41"/>
      <c r="X11" s="43"/>
      <c r="Y11" s="42"/>
      <c r="Z11" s="42"/>
      <c r="AA11" s="42"/>
      <c r="AB11" s="42"/>
      <c r="AC11" s="41"/>
      <c r="AD11" s="43"/>
      <c r="AE11" s="44"/>
      <c r="AG11" s="82" t="s">
        <v>121</v>
      </c>
      <c r="AH11" s="83">
        <v>2</v>
      </c>
      <c r="AI11" s="83">
        <v>1</v>
      </c>
      <c r="AJ11" s="83">
        <v>4</v>
      </c>
      <c r="AK11" s="83">
        <v>8</v>
      </c>
      <c r="AL11" s="83">
        <v>3</v>
      </c>
      <c r="AM11" s="83">
        <v>7</v>
      </c>
      <c r="AN11" s="83">
        <v>5</v>
      </c>
      <c r="AO11" s="83">
        <v>5</v>
      </c>
      <c r="AP11" s="83">
        <v>3</v>
      </c>
      <c r="AQ11" s="83">
        <v>1</v>
      </c>
      <c r="AR11" s="83">
        <v>4</v>
      </c>
      <c r="AS11" s="83">
        <v>5</v>
      </c>
      <c r="AT11" s="83">
        <v>6</v>
      </c>
      <c r="AU11" s="83">
        <v>4</v>
      </c>
      <c r="AV11" s="83">
        <v>4</v>
      </c>
      <c r="AW11" s="83">
        <v>4</v>
      </c>
      <c r="AX11" s="83">
        <v>4</v>
      </c>
      <c r="AY11" s="239">
        <f>SUM(AY5:AY10)</f>
        <v>10</v>
      </c>
      <c r="AZ11" s="241">
        <v>1</v>
      </c>
    </row>
    <row r="12" spans="1:52" ht="41.25" customHeight="1" x14ac:dyDescent="0.25">
      <c r="A12" s="2"/>
      <c r="Q12" s="45"/>
      <c r="R12" s="41" t="s">
        <v>68</v>
      </c>
      <c r="S12" s="41">
        <f>SUM(S6:S11)</f>
        <v>0</v>
      </c>
      <c r="T12" s="41">
        <f>SUM(T6:T11)</f>
        <v>0</v>
      </c>
      <c r="U12" s="41">
        <f>SUM(U6:U11)</f>
        <v>6</v>
      </c>
      <c r="V12" s="41">
        <f>SUM(V6:V11)</f>
        <v>18</v>
      </c>
      <c r="W12" s="41">
        <f>SUM(W6:W11)</f>
        <v>24</v>
      </c>
      <c r="X12" s="43">
        <v>0.35714285714285715</v>
      </c>
      <c r="Y12" s="41">
        <f>SUM(Y6:Y11)</f>
        <v>0</v>
      </c>
      <c r="Z12" s="41">
        <f>SUM(Z6:Z11)</f>
        <v>6</v>
      </c>
      <c r="AA12" s="41">
        <f>SUM(AA6:AA11)</f>
        <v>1</v>
      </c>
      <c r="AB12" s="41">
        <f>SUM(AB6:AB11)</f>
        <v>17</v>
      </c>
      <c r="AC12" s="41">
        <f>SUM(AC6:AC11)</f>
        <v>24</v>
      </c>
      <c r="AD12" s="43">
        <v>0.34285714285714286</v>
      </c>
      <c r="AE12" s="44">
        <v>1.428571428571429E-2</v>
      </c>
    </row>
    <row r="13" spans="1:52" ht="30" customHeight="1" x14ac:dyDescent="0.25">
      <c r="A13" s="2"/>
    </row>
    <row r="14" spans="1:52" ht="30" customHeight="1" x14ac:dyDescent="0.25">
      <c r="A14" s="2"/>
    </row>
    <row r="15" spans="1:52" ht="30" customHeight="1" x14ac:dyDescent="0.25">
      <c r="A15" s="2"/>
      <c r="G15" s="4"/>
      <c r="H15" s="229"/>
      <c r="I15" s="229"/>
      <c r="J15" s="229"/>
      <c r="K15" s="229"/>
      <c r="L15" s="229"/>
      <c r="M15" s="229"/>
      <c r="N15" s="229"/>
      <c r="O15" s="229"/>
    </row>
    <row r="16" spans="1:52" ht="33.75" customHeight="1" x14ac:dyDescent="0.25">
      <c r="A16" s="2"/>
      <c r="G16" s="4"/>
      <c r="H16" s="4"/>
      <c r="M16" s="4"/>
      <c r="N16" s="4"/>
    </row>
    <row r="17" spans="1:51" ht="36.75" customHeight="1" x14ac:dyDescent="0.25">
      <c r="A17" s="2"/>
      <c r="G17" s="4"/>
      <c r="H17" s="4"/>
      <c r="M17" s="4"/>
      <c r="N17" s="4"/>
      <c r="W17" s="4"/>
      <c r="X17" s="4"/>
      <c r="AC17" s="4"/>
      <c r="AD17" s="4"/>
    </row>
    <row r="18" spans="1:51" ht="30" customHeight="1" x14ac:dyDescent="0.25">
      <c r="A18" s="2"/>
      <c r="G18" s="4"/>
      <c r="H18" s="4"/>
      <c r="M18" s="4"/>
      <c r="N18" s="4"/>
      <c r="W18" s="4"/>
      <c r="X18" s="4"/>
      <c r="AC18" s="4"/>
      <c r="AD18" s="4"/>
    </row>
    <row r="19" spans="1:51" ht="30" customHeight="1" x14ac:dyDescent="0.25">
      <c r="A19" s="2"/>
      <c r="G19" s="4"/>
      <c r="H19" s="4"/>
      <c r="M19" s="4"/>
      <c r="N19" s="4"/>
      <c r="W19" s="4"/>
      <c r="X19" s="4"/>
      <c r="AC19" s="4"/>
      <c r="AD19" s="4"/>
      <c r="AH19" s="233"/>
      <c r="AI19" s="233"/>
      <c r="AJ19" s="233"/>
      <c r="AK19" s="233"/>
      <c r="AL19" s="233"/>
      <c r="AM19" s="233"/>
      <c r="AN19" s="233"/>
      <c r="AO19" s="233"/>
      <c r="AP19" s="233"/>
      <c r="AQ19" s="233"/>
      <c r="AR19" s="233"/>
      <c r="AS19" s="233"/>
      <c r="AT19" s="233"/>
      <c r="AU19" s="233"/>
      <c r="AV19" s="233"/>
      <c r="AW19" s="233"/>
      <c r="AX19" s="233"/>
      <c r="AY19" s="233"/>
    </row>
    <row r="20" spans="1:51" ht="30" customHeight="1" x14ac:dyDescent="0.25">
      <c r="A20" s="2"/>
      <c r="G20" s="4"/>
      <c r="H20" s="4"/>
      <c r="M20" s="4"/>
      <c r="N20" s="4"/>
      <c r="W20" s="4"/>
      <c r="X20" s="4"/>
      <c r="AC20" s="4"/>
      <c r="AD20" s="4"/>
      <c r="AH20" s="232" t="s">
        <v>288</v>
      </c>
      <c r="AM20" s="2"/>
    </row>
    <row r="21" spans="1:51" ht="30" customHeight="1" x14ac:dyDescent="0.25">
      <c r="A21" s="2"/>
      <c r="G21" s="4"/>
      <c r="H21" s="4"/>
      <c r="M21" s="4"/>
      <c r="N21" s="4"/>
      <c r="W21" s="4"/>
      <c r="X21" s="4"/>
      <c r="AC21" s="4"/>
      <c r="AD21" s="4"/>
      <c r="AH21" s="232" t="s">
        <v>270</v>
      </c>
      <c r="AM21" s="2"/>
    </row>
    <row r="22" spans="1:51" ht="9.75" customHeight="1" x14ac:dyDescent="0.25">
      <c r="A22" s="2"/>
      <c r="G22" s="4"/>
      <c r="H22" s="4"/>
      <c r="M22" s="4"/>
      <c r="N22" s="4"/>
      <c r="W22" s="4"/>
      <c r="X22" s="4"/>
      <c r="AC22" s="4"/>
      <c r="AD22" s="4"/>
      <c r="AI22" s="33"/>
      <c r="AJ22" s="33"/>
      <c r="AK22" s="33"/>
      <c r="AL22" s="33"/>
      <c r="AM22" s="32"/>
    </row>
    <row r="23" spans="1:51" ht="30" customHeight="1" x14ac:dyDescent="0.25">
      <c r="A23" s="2"/>
      <c r="G23" s="4"/>
      <c r="H23" s="4"/>
      <c r="M23" s="4"/>
      <c r="N23" s="4"/>
      <c r="W23" s="4"/>
      <c r="X23" s="4"/>
      <c r="AC23" s="4"/>
      <c r="AD23" s="4"/>
      <c r="AH23" s="367" t="s">
        <v>180</v>
      </c>
      <c r="AI23" s="367"/>
      <c r="AJ23" s="230" t="s">
        <v>227</v>
      </c>
      <c r="AK23" s="230"/>
      <c r="AL23" s="230"/>
      <c r="AM23" s="230"/>
    </row>
    <row r="24" spans="1:51" ht="30" customHeight="1" x14ac:dyDescent="0.25">
      <c r="A24" s="2"/>
      <c r="AH24" s="367" t="s">
        <v>228</v>
      </c>
      <c r="AI24" s="367"/>
      <c r="AJ24" s="230" t="s">
        <v>268</v>
      </c>
      <c r="AK24" s="230"/>
      <c r="AL24" s="230"/>
      <c r="AM24" s="230"/>
    </row>
    <row r="25" spans="1:51" ht="30" customHeight="1" x14ac:dyDescent="0.25">
      <c r="A25" s="2"/>
      <c r="AH25" s="367" t="s">
        <v>181</v>
      </c>
      <c r="AI25" s="367"/>
      <c r="AJ25" s="231" t="s">
        <v>286</v>
      </c>
      <c r="AK25" s="231"/>
      <c r="AL25" s="231"/>
      <c r="AM25" s="231"/>
    </row>
    <row r="26" spans="1:51" ht="30" customHeight="1" x14ac:dyDescent="0.25">
      <c r="A26" s="2"/>
    </row>
    <row r="27" spans="1:51" s="2" customFormat="1" ht="30" customHeight="1" x14ac:dyDescent="0.25">
      <c r="A27" s="4"/>
      <c r="B27" s="4"/>
      <c r="C27" s="4"/>
      <c r="D27" s="4"/>
      <c r="E27" s="4"/>
      <c r="F27" s="4"/>
      <c r="I27" s="4"/>
      <c r="J27" s="4"/>
      <c r="K27" s="4"/>
      <c r="L27" s="4"/>
      <c r="O27" s="4"/>
      <c r="Q27" s="4"/>
      <c r="R27" s="4"/>
      <c r="S27" s="4"/>
      <c r="T27" s="4"/>
      <c r="U27" s="4"/>
      <c r="V27" s="4"/>
      <c r="Y27" s="4"/>
      <c r="Z27" s="4"/>
      <c r="AA27" s="4"/>
      <c r="AB27" s="4"/>
      <c r="AE27" s="4"/>
    </row>
    <row r="31" spans="1:51" x14ac:dyDescent="0.25">
      <c r="B31" s="2"/>
      <c r="H31" s="4"/>
      <c r="M31" s="4"/>
      <c r="N31" s="4"/>
    </row>
    <row r="32" spans="1:51" ht="15.75" x14ac:dyDescent="0.25">
      <c r="G32" s="4"/>
      <c r="H32" s="229"/>
      <c r="I32" s="229"/>
      <c r="J32" s="229"/>
      <c r="K32" s="229"/>
      <c r="L32" s="229"/>
      <c r="M32" s="229"/>
      <c r="N32" s="229"/>
      <c r="O32" s="229"/>
    </row>
    <row r="33" spans="7:15" ht="15.75" x14ac:dyDescent="0.25">
      <c r="G33" s="4"/>
      <c r="H33" s="206"/>
      <c r="I33" s="206"/>
      <c r="J33" s="206"/>
      <c r="K33" s="206"/>
      <c r="L33" s="206"/>
      <c r="M33" s="206"/>
      <c r="N33" s="206"/>
      <c r="O33" s="206"/>
    </row>
    <row r="34" spans="7:15" x14ac:dyDescent="0.25">
      <c r="G34" s="4"/>
      <c r="H34" s="32"/>
      <c r="I34" s="33"/>
      <c r="J34" s="33"/>
      <c r="K34" s="33"/>
      <c r="L34" s="33"/>
      <c r="M34" s="32"/>
      <c r="N34" s="32"/>
      <c r="O34" s="33"/>
    </row>
    <row r="35" spans="7:15" x14ac:dyDescent="0.25">
      <c r="G35" s="4"/>
    </row>
    <row r="36" spans="7:15" x14ac:dyDescent="0.25">
      <c r="G36" s="4"/>
    </row>
    <row r="37" spans="7:15" x14ac:dyDescent="0.25">
      <c r="G37" s="4"/>
    </row>
  </sheetData>
  <customSheetViews>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AH25:AI25"/>
    <mergeCell ref="AH24:AI24"/>
    <mergeCell ref="AH23:AI23"/>
    <mergeCell ref="C2:O2"/>
    <mergeCell ref="O3:O5"/>
    <mergeCell ref="I4:L4"/>
    <mergeCell ref="H4:H5"/>
    <mergeCell ref="C3:H3"/>
    <mergeCell ref="N4:N5"/>
    <mergeCell ref="I3:N3"/>
    <mergeCell ref="M4:M5"/>
    <mergeCell ref="C4:F4"/>
    <mergeCell ref="G4:G5"/>
    <mergeCell ref="AG3:AZ3"/>
  </mergeCells>
  <conditionalFormatting sqref="M6:M11 AC6:AC10">
    <cfRule type="cellIs" dxfId="11" priority="23" operator="notEqual">
      <formula>$G6</formula>
    </cfRule>
  </conditionalFormatting>
  <conditionalFormatting sqref="N6:N11 H6:H11">
    <cfRule type="cellIs" dxfId="10" priority="17" operator="greaterThan">
      <formula>0.5</formula>
    </cfRule>
    <cfRule type="cellIs" dxfId="9" priority="18" operator="lessThanOrEqual">
      <formula>0.2</formula>
    </cfRule>
  </conditionalFormatting>
  <conditionalFormatting sqref="X6:X12 AD6:AD12">
    <cfRule type="cellIs" dxfId="8" priority="11" operator="greaterThan">
      <formula>0.5</formula>
    </cfRule>
    <cfRule type="cellIs" dxfId="7" priority="12" operator="lessThanOrEqual">
      <formula>0.2</formula>
    </cfRule>
  </conditionalFormatting>
  <conditionalFormatting sqref="O6:O11">
    <cfRule type="cellIs" dxfId="6" priority="9" operator="lessThan">
      <formula>0</formula>
    </cfRule>
    <cfRule type="cellIs" dxfId="5" priority="10" operator="greaterThan">
      <formula>0</formula>
    </cfRule>
  </conditionalFormatting>
  <conditionalFormatting sqref="AC11">
    <cfRule type="cellIs" dxfId="4" priority="71" operator="notEqual">
      <formula>$G11</formula>
    </cfRule>
  </conditionalFormatting>
  <printOptions horizontalCentered="1"/>
  <pageMargins left="0.23622047244094491" right="0.31496062992125984" top="0.39370078740157483" bottom="0.15748031496062992" header="0.31496062992125984" footer="0.31496062992125984"/>
  <pageSetup paperSize="258" scale="66" fitToHeight="0" orientation="landscape" r:id="rId20"/>
  <drawing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pageSetUpPr autoPageBreaks="0"/>
  </sheetPr>
  <dimension ref="A1:AC21"/>
  <sheetViews>
    <sheetView showGridLines="0" topLeftCell="A4" zoomScale="70" zoomScaleNormal="70" workbookViewId="0">
      <selection activeCell="E1" sqref="E1:V1"/>
    </sheetView>
  </sheetViews>
  <sheetFormatPr baseColWidth="10" defaultRowHeight="15" x14ac:dyDescent="0.25"/>
  <cols>
    <col min="1" max="1" width="4.7109375" customWidth="1"/>
    <col min="2" max="2" width="3.7109375" style="5" customWidth="1"/>
    <col min="3" max="3" width="5.7109375" style="27" customWidth="1"/>
    <col min="4" max="8" width="16.7109375" style="5" customWidth="1"/>
    <col min="9" max="10" width="7.7109375" customWidth="1"/>
    <col min="11" max="11" width="3.7109375" style="5" hidden="1" customWidth="1"/>
    <col min="12" max="12" width="5.7109375" style="27" hidden="1" customWidth="1"/>
    <col min="13" max="17" width="16.7109375" style="5" hidden="1" customWidth="1"/>
  </cols>
  <sheetData>
    <row r="1" spans="1:29" ht="96" customHeight="1" x14ac:dyDescent="0.25">
      <c r="A1" s="115"/>
      <c r="B1" s="115"/>
      <c r="C1" s="115"/>
      <c r="D1" s="115"/>
      <c r="E1" s="374" t="s">
        <v>273</v>
      </c>
      <c r="F1" s="374"/>
      <c r="G1" s="374"/>
      <c r="H1" s="374"/>
      <c r="I1" s="374"/>
      <c r="J1" s="374"/>
      <c r="K1" s="374"/>
      <c r="L1" s="374"/>
      <c r="M1" s="374"/>
      <c r="N1" s="374"/>
      <c r="O1" s="374"/>
      <c r="P1" s="374"/>
      <c r="Q1" s="374"/>
      <c r="R1" s="374"/>
      <c r="S1" s="374"/>
      <c r="T1" s="374"/>
      <c r="U1" s="374"/>
      <c r="V1" s="374"/>
    </row>
    <row r="2" spans="1:29" ht="36" customHeight="1" x14ac:dyDescent="0.25"/>
    <row r="3" spans="1:29" s="5" customFormat="1" ht="36" customHeight="1" x14ac:dyDescent="0.2">
      <c r="A3" s="15"/>
      <c r="C3" s="247"/>
      <c r="D3" s="378" t="s">
        <v>197</v>
      </c>
      <c r="E3" s="378"/>
      <c r="F3" s="378"/>
      <c r="G3" s="378"/>
      <c r="H3" s="378"/>
      <c r="I3" s="8"/>
      <c r="K3" s="375" t="s">
        <v>201</v>
      </c>
      <c r="L3" s="375"/>
      <c r="M3" s="375"/>
      <c r="N3" s="375"/>
      <c r="O3" s="375"/>
      <c r="P3" s="375"/>
      <c r="Q3" s="375"/>
      <c r="R3" s="8"/>
      <c r="V3" s="14"/>
      <c r="AB3" s="379"/>
      <c r="AC3" s="379"/>
    </row>
    <row r="4" spans="1:29" s="5" customFormat="1" ht="80.099999999999994" customHeight="1" x14ac:dyDescent="0.2">
      <c r="A4" s="15"/>
      <c r="B4" s="376" t="s">
        <v>84</v>
      </c>
      <c r="C4" s="27" t="s">
        <v>78</v>
      </c>
      <c r="D4" s="151"/>
      <c r="E4" s="149"/>
      <c r="F4" s="145">
        <v>1</v>
      </c>
      <c r="G4" s="147"/>
      <c r="H4" s="147"/>
      <c r="I4" s="8"/>
      <c r="K4" s="376" t="s">
        <v>84</v>
      </c>
      <c r="L4" s="27" t="s">
        <v>78</v>
      </c>
      <c r="M4" s="151">
        <v>1</v>
      </c>
      <c r="N4" s="149">
        <v>1</v>
      </c>
      <c r="O4" s="145">
        <v>2</v>
      </c>
      <c r="P4" s="147"/>
      <c r="Q4" s="147"/>
      <c r="R4" s="8"/>
      <c r="V4" s="14"/>
      <c r="AB4" s="376"/>
      <c r="AC4" s="27"/>
    </row>
    <row r="5" spans="1:29" s="5" customFormat="1" ht="80.099999999999994" customHeight="1" x14ac:dyDescent="0.2">
      <c r="A5" s="15"/>
      <c r="B5" s="376"/>
      <c r="C5" s="27" t="s">
        <v>77</v>
      </c>
      <c r="D5" s="158"/>
      <c r="E5" s="146"/>
      <c r="F5" s="146"/>
      <c r="G5" s="145">
        <f>1+1</f>
        <v>2</v>
      </c>
      <c r="H5" s="147"/>
      <c r="I5" s="8"/>
      <c r="K5" s="376"/>
      <c r="L5" s="27" t="s">
        <v>77</v>
      </c>
      <c r="M5" s="159">
        <v>1</v>
      </c>
      <c r="N5" s="146">
        <v>1</v>
      </c>
      <c r="O5" s="146"/>
      <c r="P5" s="145"/>
      <c r="Q5" s="147"/>
      <c r="R5" s="8"/>
      <c r="V5" s="14"/>
      <c r="AB5" s="376"/>
      <c r="AC5" s="27"/>
    </row>
    <row r="6" spans="1:29" s="5" customFormat="1" ht="80.099999999999994" customHeight="1" x14ac:dyDescent="0.2">
      <c r="A6" s="15"/>
      <c r="B6" s="376"/>
      <c r="C6" s="27" t="s">
        <v>76</v>
      </c>
      <c r="D6" s="152"/>
      <c r="E6" s="153"/>
      <c r="F6" s="149">
        <v>1</v>
      </c>
      <c r="G6" s="145">
        <f>1+1+1</f>
        <v>3</v>
      </c>
      <c r="H6" s="145">
        <v>1</v>
      </c>
      <c r="I6" s="8"/>
      <c r="K6" s="376"/>
      <c r="L6" s="27" t="s">
        <v>76</v>
      </c>
      <c r="M6" s="152">
        <v>1</v>
      </c>
      <c r="N6" s="153">
        <v>2</v>
      </c>
      <c r="O6" s="149"/>
      <c r="P6" s="145"/>
      <c r="Q6" s="145"/>
      <c r="R6" s="8"/>
      <c r="V6" s="14"/>
      <c r="AB6" s="376"/>
      <c r="AC6" s="27"/>
    </row>
    <row r="7" spans="1:29" s="5" customFormat="1" ht="80.099999999999994" customHeight="1" x14ac:dyDescent="0.2">
      <c r="A7" s="15"/>
      <c r="B7" s="376"/>
      <c r="C7" s="27" t="s">
        <v>75</v>
      </c>
      <c r="D7" s="148"/>
      <c r="E7" s="154"/>
      <c r="F7" s="153"/>
      <c r="G7" s="149"/>
      <c r="H7" s="147"/>
      <c r="I7" s="8"/>
      <c r="K7" s="376"/>
      <c r="L7" s="27" t="s">
        <v>75</v>
      </c>
      <c r="M7" s="152">
        <v>3</v>
      </c>
      <c r="N7" s="154">
        <v>6</v>
      </c>
      <c r="O7" s="153"/>
      <c r="P7" s="149"/>
      <c r="Q7" s="147"/>
      <c r="R7" s="8"/>
      <c r="V7" s="14"/>
      <c r="AB7" s="376"/>
      <c r="AC7" s="27"/>
    </row>
    <row r="8" spans="1:29" s="5" customFormat="1" ht="80.099999999999994" customHeight="1" thickBot="1" x14ac:dyDescent="0.25">
      <c r="A8" s="15"/>
      <c r="B8" s="376"/>
      <c r="C8" s="27" t="s">
        <v>74</v>
      </c>
      <c r="D8" s="157"/>
      <c r="E8" s="156"/>
      <c r="F8" s="155"/>
      <c r="G8" s="150">
        <v>1</v>
      </c>
      <c r="H8" s="150">
        <v>1</v>
      </c>
      <c r="I8" s="8"/>
      <c r="K8" s="376"/>
      <c r="L8" s="27" t="s">
        <v>74</v>
      </c>
      <c r="M8" s="157">
        <v>36</v>
      </c>
      <c r="N8" s="156">
        <v>13</v>
      </c>
      <c r="O8" s="155">
        <v>12</v>
      </c>
      <c r="P8" s="150">
        <v>4</v>
      </c>
      <c r="Q8" s="150">
        <v>2</v>
      </c>
      <c r="R8" s="8"/>
      <c r="V8" s="14"/>
      <c r="AB8" s="376"/>
      <c r="AC8" s="27"/>
    </row>
    <row r="9" spans="1:29" s="28" customFormat="1" ht="36" customHeight="1" thickTop="1" x14ac:dyDescent="0.25">
      <c r="A9" s="29"/>
      <c r="D9" s="28" t="s">
        <v>79</v>
      </c>
      <c r="E9" s="28" t="s">
        <v>80</v>
      </c>
      <c r="F9" s="28" t="s">
        <v>81</v>
      </c>
      <c r="G9" s="28" t="s">
        <v>82</v>
      </c>
      <c r="H9" s="28" t="s">
        <v>83</v>
      </c>
      <c r="M9" s="28" t="s">
        <v>79</v>
      </c>
      <c r="N9" s="28" t="s">
        <v>80</v>
      </c>
      <c r="O9" s="28" t="s">
        <v>81</v>
      </c>
      <c r="P9" s="28" t="s">
        <v>82</v>
      </c>
      <c r="Q9" s="28" t="s">
        <v>83</v>
      </c>
    </row>
    <row r="10" spans="1:29" s="5" customFormat="1" ht="24" customHeight="1" x14ac:dyDescent="0.2">
      <c r="A10" s="15"/>
      <c r="C10" s="27"/>
      <c r="D10" s="377" t="s">
        <v>85</v>
      </c>
      <c r="E10" s="377"/>
      <c r="F10" s="377"/>
      <c r="G10" s="377"/>
      <c r="H10" s="377"/>
      <c r="I10" s="8"/>
      <c r="L10" s="27"/>
      <c r="M10" s="377" t="s">
        <v>85</v>
      </c>
      <c r="N10" s="377"/>
      <c r="O10" s="377"/>
      <c r="P10" s="377"/>
      <c r="Q10" s="377"/>
      <c r="R10" s="8"/>
      <c r="V10" s="14"/>
      <c r="AC10" s="27"/>
    </row>
    <row r="14" spans="1:29" s="125" customFormat="1" ht="15.75" x14ac:dyDescent="0.25">
      <c r="B14" s="126"/>
      <c r="C14" s="127"/>
      <c r="D14" s="233"/>
      <c r="E14" s="233"/>
      <c r="F14" s="4"/>
      <c r="G14" s="4"/>
      <c r="H14" s="4"/>
      <c r="I14" s="4"/>
      <c r="J14" s="4"/>
      <c r="K14" s="4"/>
      <c r="L14" s="4"/>
      <c r="M14" s="4"/>
      <c r="N14" s="4"/>
      <c r="O14" s="4"/>
      <c r="P14" s="4"/>
      <c r="Q14" s="4"/>
      <c r="R14" s="4"/>
      <c r="S14" s="4"/>
      <c r="T14" s="4"/>
      <c r="U14" s="4"/>
      <c r="V14" s="4"/>
      <c r="W14" s="4"/>
      <c r="X14" s="4"/>
      <c r="Y14" s="4"/>
    </row>
    <row r="15" spans="1:29" ht="23.25" customHeight="1" x14ac:dyDescent="0.25">
      <c r="D15" s="232" t="s">
        <v>269</v>
      </c>
      <c r="E15" s="4"/>
      <c r="F15" s="4"/>
      <c r="G15" s="4"/>
      <c r="H15" s="4"/>
      <c r="I15" s="2"/>
      <c r="J15" s="4"/>
      <c r="K15" s="4"/>
      <c r="L15" s="4"/>
      <c r="M15" s="4"/>
      <c r="N15" s="4"/>
      <c r="O15" s="4"/>
      <c r="P15" s="4"/>
      <c r="Q15" s="4"/>
      <c r="R15" s="4"/>
      <c r="S15" s="4"/>
      <c r="T15" s="4"/>
      <c r="U15" s="4"/>
      <c r="V15" s="4"/>
      <c r="W15" s="4"/>
      <c r="X15" s="4"/>
      <c r="Y15" s="4"/>
    </row>
    <row r="16" spans="1:29" ht="25.5" customHeight="1" x14ac:dyDescent="0.25">
      <c r="D16" s="232" t="s">
        <v>270</v>
      </c>
      <c r="E16" s="4"/>
      <c r="F16" s="4"/>
      <c r="G16" s="4"/>
      <c r="H16" s="4"/>
      <c r="I16" s="2"/>
      <c r="J16" s="4"/>
      <c r="K16" s="4"/>
      <c r="L16" s="4"/>
      <c r="M16" s="4"/>
      <c r="N16" s="4"/>
      <c r="O16" s="4"/>
      <c r="P16" s="4"/>
      <c r="Q16" s="4"/>
      <c r="R16" s="4"/>
      <c r="S16" s="4"/>
      <c r="T16" s="4"/>
      <c r="U16" s="4"/>
      <c r="V16" s="4"/>
      <c r="W16" s="4"/>
      <c r="X16" s="4"/>
      <c r="Y16" s="4"/>
    </row>
    <row r="17" spans="4:25" ht="25.5" customHeight="1" x14ac:dyDescent="0.25">
      <c r="D17" s="4"/>
      <c r="E17" s="33"/>
      <c r="F17" s="33"/>
      <c r="G17" s="33"/>
      <c r="H17" s="33"/>
      <c r="I17" s="32"/>
      <c r="J17" s="4"/>
      <c r="K17" s="4"/>
      <c r="L17" s="4"/>
      <c r="M17" s="4"/>
      <c r="N17" s="4"/>
      <c r="O17" s="4"/>
      <c r="P17" s="4"/>
      <c r="Q17" s="4"/>
      <c r="R17" s="4"/>
      <c r="S17" s="4"/>
      <c r="T17" s="4"/>
      <c r="U17" s="4"/>
      <c r="V17" s="4"/>
      <c r="W17" s="4"/>
      <c r="X17" s="4"/>
      <c r="Y17" s="4"/>
    </row>
    <row r="18" spans="4:25" ht="15.75" x14ac:dyDescent="0.25">
      <c r="D18" s="205" t="s">
        <v>180</v>
      </c>
      <c r="E18" s="230" t="s">
        <v>227</v>
      </c>
      <c r="G18" s="230"/>
      <c r="H18" s="230"/>
      <c r="I18" s="230"/>
      <c r="J18" s="4"/>
      <c r="K18" s="4"/>
      <c r="L18" s="4"/>
      <c r="M18" s="4"/>
      <c r="N18" s="4"/>
      <c r="O18" s="4"/>
      <c r="P18" s="4"/>
      <c r="Q18" s="4"/>
      <c r="R18" s="4"/>
      <c r="S18" s="4"/>
      <c r="T18" s="4"/>
      <c r="U18" s="4"/>
      <c r="V18" s="4"/>
      <c r="W18" s="4"/>
      <c r="X18" s="4"/>
      <c r="Y18" s="4"/>
    </row>
    <row r="19" spans="4:25" ht="30.75" customHeight="1" x14ac:dyDescent="0.25">
      <c r="D19" s="205" t="s">
        <v>228</v>
      </c>
      <c r="E19" s="230" t="s">
        <v>268</v>
      </c>
      <c r="G19" s="230"/>
      <c r="H19" s="230"/>
      <c r="I19" s="230"/>
      <c r="J19" s="4"/>
      <c r="K19" s="4"/>
      <c r="L19" s="4"/>
      <c r="M19" s="4"/>
      <c r="N19" s="4"/>
      <c r="O19" s="4"/>
      <c r="P19" s="4"/>
      <c r="Q19" s="4"/>
      <c r="R19" s="4"/>
      <c r="S19" s="4"/>
      <c r="T19" s="4"/>
      <c r="U19" s="4"/>
      <c r="V19" s="4"/>
      <c r="W19" s="4"/>
      <c r="X19" s="4"/>
      <c r="Y19" s="4"/>
    </row>
    <row r="20" spans="4:25" ht="26.25" customHeight="1" x14ac:dyDescent="0.25">
      <c r="D20" s="205" t="s">
        <v>181</v>
      </c>
      <c r="E20" s="231" t="s">
        <v>271</v>
      </c>
      <c r="G20" s="231"/>
      <c r="H20" s="231"/>
      <c r="I20" s="231"/>
      <c r="J20" s="4"/>
      <c r="K20" s="4"/>
      <c r="L20" s="4"/>
      <c r="M20" s="4"/>
      <c r="N20" s="4"/>
      <c r="O20" s="4"/>
      <c r="P20" s="4"/>
      <c r="Q20" s="4"/>
      <c r="R20" s="4"/>
      <c r="S20" s="4"/>
      <c r="T20" s="4"/>
      <c r="U20" s="4"/>
      <c r="V20" s="4"/>
      <c r="W20" s="4"/>
      <c r="X20" s="4"/>
      <c r="Y20" s="4"/>
    </row>
    <row r="21" spans="4:25" ht="23.25" customHeight="1" x14ac:dyDescent="0.25"/>
  </sheetData>
  <customSheetViews>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9">
    <mergeCell ref="AB3:AC3"/>
    <mergeCell ref="AB4:AB8"/>
    <mergeCell ref="K4:K8"/>
    <mergeCell ref="M10:Q10"/>
    <mergeCell ref="E1:V1"/>
    <mergeCell ref="K3:Q3"/>
    <mergeCell ref="B4:B8"/>
    <mergeCell ref="D10:H10"/>
    <mergeCell ref="D3:H3"/>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0.31496062992125984" right="0.31496062992125984" top="0.15748031496062992" bottom="0.35433070866141736" header="0.31496062992125984" footer="0.31496062992125984"/>
  <pageSetup paperSize="258" scale="75" fitToWidth="0" orientation="landscape" r:id="rId20"/>
  <drawing r:id="rId2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4"/>
  <sheetViews>
    <sheetView showGridLines="0" topLeftCell="R1" zoomScaleNormal="100" workbookViewId="0">
      <selection activeCell="C3" sqref="C3:E5"/>
    </sheetView>
  </sheetViews>
  <sheetFormatPr baseColWidth="10" defaultColWidth="11.42578125" defaultRowHeight="24" customHeight="1" x14ac:dyDescent="0.25"/>
  <cols>
    <col min="1" max="1" width="20.7109375" style="31" customWidth="1"/>
    <col min="2" max="2" width="4.7109375" style="31" customWidth="1"/>
    <col min="3" max="4" width="20.7109375" style="31" customWidth="1"/>
    <col min="5" max="5" width="4.7109375" style="31" customWidth="1"/>
    <col min="6" max="6" width="5.7109375" style="31" customWidth="1"/>
    <col min="7" max="7" width="12.7109375" style="31" customWidth="1"/>
    <col min="8" max="8" width="40.7109375" style="31" customWidth="1"/>
    <col min="9" max="9" width="4.7109375" style="31" customWidth="1"/>
    <col min="10" max="10" width="5.7109375" style="31" customWidth="1"/>
    <col min="11" max="11" width="12.7109375" style="32" customWidth="1"/>
    <col min="12" max="16" width="16.7109375" style="33" customWidth="1"/>
    <col min="17" max="17" width="10.7109375" style="31" customWidth="1"/>
    <col min="18" max="18" width="11.42578125" style="31"/>
    <col min="19" max="19" width="6.7109375" style="33" customWidth="1"/>
    <col min="20" max="20" width="16.7109375" style="33" customWidth="1"/>
    <col min="21" max="21" width="6.7109375" style="33" customWidth="1"/>
    <col min="22" max="22" width="16.7109375" style="33" customWidth="1"/>
    <col min="23" max="23" width="6.7109375" style="33" customWidth="1"/>
    <col min="24" max="24" width="16.7109375" style="33" customWidth="1"/>
    <col min="25" max="25" width="6.7109375" style="33" customWidth="1"/>
    <col min="26" max="26" width="16.7109375" style="31" customWidth="1"/>
    <col min="27" max="28" width="11.42578125" style="31"/>
    <col min="29" max="29" width="16.7109375" style="31" customWidth="1"/>
    <col min="30" max="30" width="20.5703125" style="31" customWidth="1"/>
    <col min="31" max="31" width="5.7109375" style="31" customWidth="1"/>
    <col min="32" max="32" width="20.7109375" style="31" customWidth="1"/>
    <col min="33" max="33" width="36.7109375" style="31" customWidth="1"/>
    <col min="34" max="16384" width="11.42578125" style="31"/>
  </cols>
  <sheetData>
    <row r="1" spans="1:33" ht="24" customHeight="1" thickBot="1" x14ac:dyDescent="0.3">
      <c r="AC1" s="84" t="s">
        <v>103</v>
      </c>
    </row>
    <row r="2" spans="1:33" ht="24" customHeight="1" thickBot="1" x14ac:dyDescent="0.3">
      <c r="J2" s="392" t="s">
        <v>46</v>
      </c>
      <c r="K2" s="393"/>
      <c r="L2" s="390" t="s">
        <v>6</v>
      </c>
      <c r="M2" s="390"/>
      <c r="N2" s="390"/>
      <c r="O2" s="390"/>
      <c r="P2" s="391"/>
      <c r="S2" s="387" t="s">
        <v>100</v>
      </c>
      <c r="T2" s="387"/>
      <c r="U2" s="387"/>
      <c r="V2" s="387"/>
      <c r="W2" s="387"/>
      <c r="X2" s="387"/>
      <c r="Y2" s="387"/>
      <c r="Z2" s="387"/>
      <c r="AC2" s="85" t="s">
        <v>104</v>
      </c>
    </row>
    <row r="3" spans="1:33" ht="24" customHeight="1" x14ac:dyDescent="0.25">
      <c r="A3" s="62" t="s">
        <v>25</v>
      </c>
      <c r="B3" s="34"/>
      <c r="C3" s="399" t="s">
        <v>29</v>
      </c>
      <c r="D3" s="400"/>
      <c r="F3" s="401" t="s">
        <v>31</v>
      </c>
      <c r="G3" s="402"/>
      <c r="H3" s="403"/>
      <c r="J3" s="394"/>
      <c r="K3" s="395"/>
      <c r="L3" s="50" t="s">
        <v>42</v>
      </c>
      <c r="M3" s="50" t="s">
        <v>43</v>
      </c>
      <c r="N3" s="50" t="s">
        <v>12</v>
      </c>
      <c r="O3" s="50" t="s">
        <v>44</v>
      </c>
      <c r="P3" s="51" t="s">
        <v>45</v>
      </c>
      <c r="S3" s="387" t="s">
        <v>98</v>
      </c>
      <c r="T3" s="387"/>
      <c r="U3" s="387"/>
      <c r="V3" s="396"/>
      <c r="W3" s="405" t="s">
        <v>99</v>
      </c>
      <c r="X3" s="406"/>
      <c r="Y3" s="406"/>
      <c r="Z3" s="406"/>
      <c r="AC3" s="86" t="s">
        <v>20</v>
      </c>
      <c r="AF3" s="383" t="s">
        <v>51</v>
      </c>
      <c r="AG3" s="384"/>
    </row>
    <row r="4" spans="1:33" ht="24" customHeight="1" thickBot="1" x14ac:dyDescent="0.3">
      <c r="A4" s="63" t="s">
        <v>26</v>
      </c>
      <c r="C4" s="57" t="s">
        <v>204</v>
      </c>
      <c r="D4" s="58" t="s">
        <v>5</v>
      </c>
      <c r="F4" s="65">
        <v>1</v>
      </c>
      <c r="G4" s="66" t="s">
        <v>32</v>
      </c>
      <c r="H4" s="67" t="s">
        <v>37</v>
      </c>
      <c r="J4" s="388" t="s">
        <v>5</v>
      </c>
      <c r="K4" s="50" t="s">
        <v>93</v>
      </c>
      <c r="L4" s="52" t="s">
        <v>47</v>
      </c>
      <c r="M4" s="52" t="s">
        <v>47</v>
      </c>
      <c r="N4" s="52" t="s">
        <v>48</v>
      </c>
      <c r="O4" s="52" t="s">
        <v>49</v>
      </c>
      <c r="P4" s="53" t="s">
        <v>49</v>
      </c>
      <c r="S4" s="397" t="s">
        <v>87</v>
      </c>
      <c r="T4" s="397"/>
      <c r="U4" s="397" t="s">
        <v>88</v>
      </c>
      <c r="V4" s="398"/>
      <c r="W4" s="404" t="s">
        <v>87</v>
      </c>
      <c r="X4" s="397"/>
      <c r="Y4" s="397" t="s">
        <v>88</v>
      </c>
      <c r="Z4" s="397"/>
      <c r="AC4" s="86" t="s">
        <v>16</v>
      </c>
      <c r="AF4" s="385"/>
      <c r="AG4" s="386"/>
    </row>
    <row r="5" spans="1:33" ht="24" customHeight="1" thickTop="1" x14ac:dyDescent="0.25">
      <c r="A5" s="63" t="s">
        <v>27</v>
      </c>
      <c r="C5" s="57" t="s">
        <v>205</v>
      </c>
      <c r="D5" s="59" t="s">
        <v>6</v>
      </c>
      <c r="F5" s="65">
        <v>2</v>
      </c>
      <c r="G5" s="68" t="s">
        <v>33</v>
      </c>
      <c r="H5" s="67" t="s">
        <v>38</v>
      </c>
      <c r="J5" s="388"/>
      <c r="K5" s="50" t="s">
        <v>94</v>
      </c>
      <c r="L5" s="52" t="s">
        <v>47</v>
      </c>
      <c r="M5" s="52" t="s">
        <v>47</v>
      </c>
      <c r="N5" s="52" t="s">
        <v>48</v>
      </c>
      <c r="O5" s="52" t="s">
        <v>49</v>
      </c>
      <c r="P5" s="53" t="s">
        <v>50</v>
      </c>
      <c r="S5" s="47">
        <v>1</v>
      </c>
      <c r="T5" s="47" t="s">
        <v>91</v>
      </c>
      <c r="U5" s="47">
        <v>1</v>
      </c>
      <c r="V5" s="48" t="s">
        <v>93</v>
      </c>
      <c r="W5" s="49">
        <v>5</v>
      </c>
      <c r="X5" s="47" t="s">
        <v>92</v>
      </c>
      <c r="Y5" s="47">
        <v>1</v>
      </c>
      <c r="Z5" s="47" t="s">
        <v>42</v>
      </c>
      <c r="AC5" s="86" t="s">
        <v>57</v>
      </c>
      <c r="AE5" s="380" t="s">
        <v>116</v>
      </c>
      <c r="AF5" s="77" t="s">
        <v>112</v>
      </c>
      <c r="AG5" s="72" t="s">
        <v>52</v>
      </c>
    </row>
    <row r="6" spans="1:33" ht="24" customHeight="1" thickBot="1" x14ac:dyDescent="0.3">
      <c r="A6" s="63" t="s">
        <v>13</v>
      </c>
      <c r="C6" s="60" t="s">
        <v>206</v>
      </c>
      <c r="D6" s="61"/>
      <c r="F6" s="65">
        <v>3</v>
      </c>
      <c r="G6" s="68" t="s">
        <v>34</v>
      </c>
      <c r="H6" s="67" t="s">
        <v>39</v>
      </c>
      <c r="J6" s="388"/>
      <c r="K6" s="50" t="s">
        <v>123</v>
      </c>
      <c r="L6" s="52" t="s">
        <v>47</v>
      </c>
      <c r="M6" s="52" t="s">
        <v>48</v>
      </c>
      <c r="N6" s="52" t="s">
        <v>49</v>
      </c>
      <c r="O6" s="52" t="s">
        <v>50</v>
      </c>
      <c r="P6" s="53" t="s">
        <v>50</v>
      </c>
      <c r="S6" s="47"/>
      <c r="T6" s="47"/>
      <c r="U6" s="47">
        <v>2</v>
      </c>
      <c r="V6" s="48" t="s">
        <v>94</v>
      </c>
      <c r="W6" s="49"/>
      <c r="X6" s="47"/>
      <c r="Y6" s="47">
        <v>2</v>
      </c>
      <c r="Z6" s="47" t="s">
        <v>43</v>
      </c>
      <c r="AC6" s="86" t="s">
        <v>17</v>
      </c>
      <c r="AE6" s="381"/>
      <c r="AF6" s="77" t="s">
        <v>113</v>
      </c>
      <c r="AG6" s="72" t="s">
        <v>106</v>
      </c>
    </row>
    <row r="7" spans="1:33" ht="24" customHeight="1" x14ac:dyDescent="0.25">
      <c r="A7" s="63" t="s">
        <v>23</v>
      </c>
      <c r="F7" s="65">
        <v>4</v>
      </c>
      <c r="G7" s="68" t="s">
        <v>35</v>
      </c>
      <c r="H7" s="67" t="s">
        <v>40</v>
      </c>
      <c r="J7" s="388"/>
      <c r="K7" s="50" t="s">
        <v>96</v>
      </c>
      <c r="L7" s="52" t="s">
        <v>48</v>
      </c>
      <c r="M7" s="52" t="s">
        <v>49</v>
      </c>
      <c r="N7" s="52" t="s">
        <v>49</v>
      </c>
      <c r="O7" s="52" t="s">
        <v>50</v>
      </c>
      <c r="P7" s="53" t="s">
        <v>50</v>
      </c>
      <c r="S7" s="47">
        <v>2</v>
      </c>
      <c r="T7" s="47" t="s">
        <v>90</v>
      </c>
      <c r="U7" s="47">
        <v>3</v>
      </c>
      <c r="V7" s="48" t="s">
        <v>95</v>
      </c>
      <c r="W7" s="49">
        <v>10</v>
      </c>
      <c r="X7" s="47" t="s">
        <v>12</v>
      </c>
      <c r="Y7" s="47">
        <v>3</v>
      </c>
      <c r="Z7" s="47" t="s">
        <v>12</v>
      </c>
      <c r="AC7" s="86" t="s">
        <v>53</v>
      </c>
      <c r="AE7" s="381"/>
      <c r="AF7" s="77" t="s">
        <v>114</v>
      </c>
      <c r="AG7" s="72" t="s">
        <v>107</v>
      </c>
    </row>
    <row r="8" spans="1:33" ht="24" customHeight="1" thickBot="1" x14ac:dyDescent="0.3">
      <c r="A8" s="63" t="s">
        <v>28</v>
      </c>
      <c r="F8" s="69">
        <v>5</v>
      </c>
      <c r="G8" s="70" t="s">
        <v>36</v>
      </c>
      <c r="H8" s="71" t="s">
        <v>41</v>
      </c>
      <c r="J8" s="389"/>
      <c r="K8" s="54" t="s">
        <v>124</v>
      </c>
      <c r="L8" s="55" t="s">
        <v>49</v>
      </c>
      <c r="M8" s="55" t="s">
        <v>49</v>
      </c>
      <c r="N8" s="55" t="s">
        <v>50</v>
      </c>
      <c r="O8" s="55" t="s">
        <v>50</v>
      </c>
      <c r="P8" s="56" t="s">
        <v>50</v>
      </c>
      <c r="S8" s="47"/>
      <c r="T8" s="47"/>
      <c r="U8" s="47">
        <v>4</v>
      </c>
      <c r="V8" s="48" t="s">
        <v>96</v>
      </c>
      <c r="W8" s="49"/>
      <c r="X8" s="47"/>
      <c r="Y8" s="47">
        <v>4</v>
      </c>
      <c r="Z8" s="47" t="s">
        <v>44</v>
      </c>
      <c r="AC8" s="86" t="s">
        <v>18</v>
      </c>
      <c r="AE8" s="382"/>
      <c r="AF8" s="78" t="s">
        <v>115</v>
      </c>
      <c r="AG8" s="73" t="s">
        <v>107</v>
      </c>
    </row>
    <row r="9" spans="1:33" ht="24" customHeight="1" thickBot="1" x14ac:dyDescent="0.3">
      <c r="A9" s="64" t="s">
        <v>58</v>
      </c>
      <c r="S9" s="47">
        <v>3</v>
      </c>
      <c r="T9" s="47" t="s">
        <v>89</v>
      </c>
      <c r="U9" s="47">
        <v>5</v>
      </c>
      <c r="V9" s="48" t="s">
        <v>97</v>
      </c>
      <c r="W9" s="49">
        <v>20</v>
      </c>
      <c r="X9" s="47" t="s">
        <v>45</v>
      </c>
      <c r="Y9" s="47">
        <v>5</v>
      </c>
      <c r="Z9" s="47" t="s">
        <v>45</v>
      </c>
      <c r="AC9" s="87" t="s">
        <v>105</v>
      </c>
    </row>
    <row r="10" spans="1:33" ht="36" customHeight="1" thickTop="1" x14ac:dyDescent="0.25">
      <c r="AE10" s="380" t="s">
        <v>117</v>
      </c>
      <c r="AF10" s="79" t="s">
        <v>60</v>
      </c>
      <c r="AG10" s="74" t="s">
        <v>108</v>
      </c>
    </row>
    <row r="11" spans="1:33" ht="66" customHeight="1" x14ac:dyDescent="0.25">
      <c r="AC11" s="2"/>
      <c r="AE11" s="381"/>
      <c r="AF11" s="80" t="s">
        <v>59</v>
      </c>
      <c r="AG11" s="75" t="s">
        <v>109</v>
      </c>
    </row>
    <row r="12" spans="1:33" ht="51" customHeight="1" x14ac:dyDescent="0.25">
      <c r="AE12" s="381"/>
      <c r="AF12" s="80" t="s">
        <v>61</v>
      </c>
      <c r="AG12" s="75" t="s">
        <v>110</v>
      </c>
    </row>
    <row r="13" spans="1:33" ht="36.950000000000003" customHeight="1" thickBot="1" x14ac:dyDescent="0.3">
      <c r="AE13" s="382"/>
      <c r="AF13" s="81" t="s">
        <v>52</v>
      </c>
      <c r="AG13" s="76" t="s">
        <v>111</v>
      </c>
    </row>
    <row r="14" spans="1:33" ht="30" customHeight="1" thickTop="1" x14ac:dyDescent="0.25">
      <c r="AC14" s="7"/>
    </row>
  </sheetData>
  <dataConsolidate/>
  <customSheetViews>
    <customSheetView guid="{97D65C1E-976A-4956-97FC-0E8188ABCFAA}" showGridLines="0" topLeftCell="I1">
      <selection activeCell="W11" sqref="W11"/>
      <pageMargins left="0.7" right="0.7" top="0.75" bottom="0.75" header="0.3" footer="0.3"/>
      <pageSetup paperSize="9" orientation="portrait" r:id="rId1"/>
    </customSheetView>
    <customSheetView guid="{ADD38025-F4B2-44E2-9D06-07A9BF0F3A51}" showGridLines="0" topLeftCell="I1">
      <selection activeCell="W11" sqref="W11"/>
      <pageMargins left="0.7" right="0.7" top="0.75" bottom="0.75" header="0.3" footer="0.3"/>
      <pageSetup paperSize="9" orientation="portrait" r:id="rId2"/>
    </customSheetView>
    <customSheetView guid="{AF3BF2A1-5C19-43AE-A08B-3E418E8AE543}" showGridLines="0" topLeftCell="I1">
      <selection activeCell="W11" sqref="W11"/>
      <pageMargins left="0.7" right="0.7" top="0.75" bottom="0.75" header="0.3" footer="0.3"/>
      <pageSetup paperSize="9" orientation="portrait" r:id="rId3"/>
    </customSheetView>
    <customSheetView guid="{CC42E740-ADA2-4B3E-AB77-9BBCCE9EC444}" showGridLines="0" topLeftCell="I1">
      <selection activeCell="W11" sqref="W11"/>
      <pageMargins left="0.7" right="0.7" top="0.75" bottom="0.75" header="0.3" footer="0.3"/>
      <pageSetup paperSize="9" orientation="portrait" r:id="rId4"/>
    </customSheetView>
    <customSheetView guid="{DC041AD4-35AB-4F1B-9F3D-F08C88A9A16C}" showGridLines="0" topLeftCell="I1">
      <selection activeCell="W11" sqref="W11"/>
      <pageMargins left="0.7" right="0.7" top="0.75" bottom="0.75" header="0.3" footer="0.3"/>
      <pageSetup paperSize="9" orientation="portrait" r:id="rId5"/>
    </customSheetView>
    <customSheetView guid="{C9A17BF0-2451-44C4-898F-CFB8403323EA}" showGridLines="0" topLeftCell="I1">
      <selection activeCell="W11" sqref="W11"/>
      <pageMargins left="0.7" right="0.7" top="0.75" bottom="0.75" header="0.3" footer="0.3"/>
      <pageSetup paperSize="9" orientation="portrait" r:id="rId6"/>
    </customSheetView>
    <customSheetView guid="{E51A7B7A-B72C-4D0D-BEC9-3100296DDB1B}" showGridLines="0" topLeftCell="I1">
      <selection activeCell="W11" sqref="W11"/>
      <pageMargins left="0.7" right="0.7" top="0.75" bottom="0.75" header="0.3" footer="0.3"/>
      <pageSetup paperSize="9" orientation="portrait" r:id="rId7"/>
    </customSheetView>
    <customSheetView guid="{D674221F-3F50-45D7-B99E-107AE99970DE}" showGridLines="0" topLeftCell="I1">
      <selection activeCell="W11" sqref="W11"/>
      <pageMargins left="0.7" right="0.7" top="0.75" bottom="0.75" header="0.3" footer="0.3"/>
      <pageSetup paperSize="9" orientation="portrait" r:id="rId8"/>
    </customSheetView>
    <customSheetView guid="{C8C25E0F-313C-40E1-BC27-B55128053FAD}"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915A0EBC-A358-405B-93F7-90752DA34B9F}" showGridLines="0" topLeftCell="I1">
      <selection activeCell="W11" sqref="W11"/>
      <pageMargins left="0.7" right="0.7" top="0.75" bottom="0.75" header="0.3" footer="0.3"/>
      <pageSetup paperSize="9" orientation="portrait" r:id="rId11"/>
    </customSheetView>
    <customSheetView guid="{B74BB35E-E214-422E-BB39-6D168553F4C5}" showGridLines="0" topLeftCell="I1">
      <selection activeCell="W11" sqref="W11"/>
      <pageMargins left="0.7" right="0.7" top="0.75" bottom="0.75" header="0.3" footer="0.3"/>
      <pageSetup paperSize="9" orientation="portrait" r:id="rId12"/>
    </customSheetView>
    <customSheetView guid="{C9A812A3-B23E-4057-8694-158B0DEE8D06}" showGridLines="0" topLeftCell="I1">
      <selection activeCell="W11" sqref="W11"/>
      <pageMargins left="0.7" right="0.7" top="0.75" bottom="0.75" header="0.3" footer="0.3"/>
      <pageSetup paperSize="9" orientation="portrait" r:id="rId13"/>
    </customSheetView>
    <customSheetView guid="{D504B807-AE7E-4042-848D-21D8E9CBBAC1}" showGridLines="0" topLeftCell="I1">
      <selection activeCell="W11" sqref="W11"/>
      <pageMargins left="0.7" right="0.7" top="0.75" bottom="0.75" header="0.3" footer="0.3"/>
      <pageSetup paperSize="9" orientation="portrait" r:id="rId14"/>
    </customSheetView>
    <customSheetView guid="{4890415D-ABA4-4363-9A7D-9DAD39F08A9F}" showGridLines="0" topLeftCell="I1">
      <selection activeCell="W11" sqref="W11"/>
      <pageMargins left="0.7" right="0.7" top="0.75" bottom="0.75" header="0.3" footer="0.3"/>
      <pageSetup paperSize="9" orientation="portrait" r:id="rId15"/>
    </customSheetView>
    <customSheetView guid="{F7D68F61-F89A-4541-9A78-C25C58CA23E3}" showGridLines="0" topLeftCell="I1">
      <selection activeCell="W11" sqref="W11"/>
      <pageMargins left="0.7" right="0.7" top="0.75" bottom="0.75" header="0.3" footer="0.3"/>
      <pageSetup paperSize="9" orientation="portrait" r:id="rId16"/>
    </customSheetView>
    <customSheetView guid="{D8BB7E15-0E8F-45FC-AD1A-6D8C295A087C}" showGridLines="0" topLeftCell="I1">
      <selection activeCell="W11" sqref="W11"/>
      <pageMargins left="0.7" right="0.7" top="0.75" bottom="0.75" header="0.3" footer="0.3"/>
      <pageSetup paperSize="9" orientation="portrait" r:id="rId17"/>
    </customSheetView>
    <customSheetView guid="{42BB51DB-DC3E-4DA5-9499-5574EB19780E}" showGridLines="0" topLeftCell="I1">
      <selection activeCell="W11" sqref="W11"/>
      <pageMargins left="0.7" right="0.7" top="0.75" bottom="0.75" header="0.3" footer="0.3"/>
      <pageSetup paperSize="9" orientation="portrait" r:id="rId18"/>
    </customSheetView>
    <customSheetView guid="{B83C9EB8-C964-4489-98C8-19C81BFAE010}" showGridLines="0" topLeftCell="I1">
      <selection activeCell="W11" sqref="W11"/>
      <pageMargins left="0.7" right="0.7" top="0.75" bottom="0.75" header="0.3" footer="0.3"/>
      <pageSetup paperSize="9" orientation="portrait" r:id="rId19"/>
    </customSheetView>
  </customSheetViews>
  <mergeCells count="15">
    <mergeCell ref="C3:D3"/>
    <mergeCell ref="F3:H3"/>
    <mergeCell ref="W4:X4"/>
    <mergeCell ref="Y4:Z4"/>
    <mergeCell ref="W3:Z3"/>
    <mergeCell ref="AE5:AE8"/>
    <mergeCell ref="AE10:AE13"/>
    <mergeCell ref="AF3:AG4"/>
    <mergeCell ref="S2:Z2"/>
    <mergeCell ref="J4:J8"/>
    <mergeCell ref="L2:P2"/>
    <mergeCell ref="J2:K3"/>
    <mergeCell ref="S3:V3"/>
    <mergeCell ref="S4:T4"/>
    <mergeCell ref="U4:V4"/>
  </mergeCells>
  <dataValidations count="1">
    <dataValidation type="list" allowBlank="1" showInputMessage="1" showErrorMessage="1" sqref="A3:B9" xr:uid="{00000000-0002-0000-0800-000000000000}">
      <formula1>$A$3:$A$9</formula1>
    </dataValidation>
  </dataValidations>
  <pageMargins left="0.7" right="0.7" top="0.75" bottom="0.75" header="0.3" footer="0.3"/>
  <pageSetup paperSize="9" orientation="landscape" r:id="rId20"/>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(1) Deporte Asociado</vt:lpstr>
      <vt:lpstr>(2) Juegos Intercolegiados</vt:lpstr>
      <vt:lpstr>(3) Deporte Social y C</vt:lpstr>
      <vt:lpstr>(4) Recreacion y Aprove T</vt:lpstr>
      <vt:lpstr>(5) Habitos y Estilo VS</vt:lpstr>
      <vt:lpstr>Evaluación de Controles</vt:lpstr>
      <vt:lpstr>Resumen</vt:lpstr>
      <vt:lpstr>Evolución</vt:lpstr>
      <vt:lpstr>Listas</vt:lpstr>
      <vt:lpstr>Impactos</vt:lpstr>
      <vt:lpstr>Idea Zonas</vt:lpstr>
      <vt:lpstr>formatos pre</vt:lpstr>
      <vt:lpstr>'(1) Deporte Asociado'!Área_de_impresión</vt:lpstr>
      <vt:lpstr>'(2) Juegos Intercolegiados'!Área_de_impresión</vt:lpstr>
      <vt:lpstr>'(3) Deporte Social y C'!Área_de_impresión</vt:lpstr>
      <vt:lpstr>'(4) Recreacion y Aprove T'!Área_de_impresión</vt:lpstr>
      <vt:lpstr>'Evaluación de Controles'!Área_de_impresión</vt:lpstr>
      <vt:lpstr>Evolución!Área_de_impresión</vt:lpstr>
      <vt:lpstr>Impactos!Área_de_impresión</vt:lpstr>
      <vt:lpstr>Resumen!Área_de_impresión</vt:lpstr>
      <vt:lpstr>Listas!Criterios</vt:lpstr>
      <vt:lpstr>'(2) Juegos Intercolegiados'!Títulos_a_imprimir</vt:lpstr>
      <vt:lpstr>'(3) Deporte Social y C'!Títulos_a_imprimir</vt:lpstr>
      <vt:lpstr>'(5) Habitos y Estilo VS'!Títulos_a_imprimir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2022-10-21T16:28:46Z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3834e5d5-c7ca-4f10-86b5-23689cee2ec7</vt:lpwstr>
  </property>
</Properties>
</file>