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 defaultThemeVersion="124226"/>
  <xr:revisionPtr revIDLastSave="0" documentId="13_ncr:1_{6ACE6C3B-17A3-49A8-8A4E-198CE366ED24}" xr6:coauthVersionLast="47" xr6:coauthVersionMax="47" xr10:uidLastSave="{00000000-0000-0000-0000-000000000000}"/>
  <bookViews>
    <workbookView xWindow="-120" yWindow="-120" windowWidth="20730" windowHeight="11160" tabRatio="961" activeTab="4" xr2:uid="{00000000-000D-0000-FFFF-FFFF00000000}"/>
  </bookViews>
  <sheets>
    <sheet name="(1) Deporte Asociado" sheetId="19" r:id="rId1"/>
    <sheet name="(2) Juegos Intercolegiados" sheetId="17" r:id="rId2"/>
    <sheet name="(3) Deporte Social y C" sheetId="9" r:id="rId3"/>
    <sheet name="(4) Recreacion y Aprove T" sheetId="15" r:id="rId4"/>
    <sheet name="(5) Habitos y Estilo VS" sheetId="11" r:id="rId5"/>
    <sheet name="Evaluación de Controles" sheetId="33" state="hidden" r:id="rId6"/>
    <sheet name="Resumen" sheetId="21" state="hidden" r:id="rId7"/>
    <sheet name="Evolución" sheetId="22" state="hidden" r:id="rId8"/>
    <sheet name="Listas" sheetId="4" state="hidden" r:id="rId9"/>
    <sheet name="Impactos" sheetId="24" state="hidden" r:id="rId10"/>
    <sheet name="Idea Zonas" sheetId="26" state="hidden" r:id="rId11"/>
    <sheet name="formatos pre" sheetId="34" state="hidden" r:id="rId12"/>
  </sheets>
  <definedNames>
    <definedName name="_xlnm._FilterDatabase" localSheetId="8" hidden="1">Listas!$AC$12:$AC$15</definedName>
    <definedName name="_xlnm.Print_Area" localSheetId="0">'(1) Deporte Asociado'!$A$1:$AC$17</definedName>
    <definedName name="_xlnm.Print_Area" localSheetId="1">'(2) Juegos Intercolegiados'!$A$1:$AA$22</definedName>
    <definedName name="_xlnm.Print_Area" localSheetId="2">'(3) Deporte Social y C'!$A$1:$AA$21</definedName>
    <definedName name="_xlnm.Print_Area" localSheetId="3">'(4) Recreacion y Aprove T'!$A$1:$AA$19</definedName>
    <definedName name="_xlnm.Print_Area" localSheetId="5">'Evaluación de Controles'!$B$1:$Y$18</definedName>
    <definedName name="_xlnm.Print_Area" localSheetId="7">Evolución!$B$1:$Q$17</definedName>
    <definedName name="_xlnm.Print_Area" localSheetId="9">Impactos!$A$1:$G$12</definedName>
    <definedName name="_xlnm.Print_Area" localSheetId="6">Resumen!$A$1:$BD$26</definedName>
    <definedName name="_xlnm.Criteria" localSheetId="8">Listas!$AC$12:$AC$15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'(2) Juegos Intercolegiados'!$7:$8</definedName>
    <definedName name="_xlnm.Print_Titles" localSheetId="2">'(3) Deporte Social y C'!$7:$8</definedName>
    <definedName name="_xlnm.Print_Titles" localSheetId="4">'(5) Habitos y Estilo VS'!$9:$10</definedName>
    <definedName name="_xlnm.Print_Titles" localSheetId="5">'Evaluación de Controles'!$1:$3</definedName>
    <definedName name="Z_31578BE1_199E_4DDD_BD28_180CDA7042A3_.wvu.Cols" localSheetId="0" hidden="1">'(1) Deporte Asociado'!#REF!,'(1) Deporte Asociado'!$E:$E,'(1) Deporte Asociado'!$J:$L,'(1) Deporte Asociado'!$P:$P,'(1) Deporte Asociado'!$R:$S,'(1) Deporte Asociado'!$U:$W</definedName>
    <definedName name="Z_31578BE1_199E_4DDD_BD28_180CDA7042A3_.wvu.Cols" localSheetId="1" hidden="1">'(2) Juegos Intercolegiados'!#REF!,'(2) Juegos Intercolegiados'!$E:$E,'(2) Juegos Intercolegiados'!$J:$L,'(2) Juegos Intercolegiados'!$P:$P,'(2) Juegos Intercolegiados'!$R:$S,'(2) Juegos Intercolegiados'!$U:$W</definedName>
    <definedName name="Z_31578BE1_199E_4DDD_BD28_180CDA7042A3_.wvu.Cols" localSheetId="2" hidden="1">'(3) Deporte Social y C'!#REF!,'(3) Deporte Social y C'!$E:$E,'(3) Deporte Social y C'!$J:$L,'(3) Deporte Social y C'!$P:$P,'(3) Deporte Social y C'!$R:$S,'(3) Deporte Social y C'!$U:$W</definedName>
    <definedName name="Z_31578BE1_199E_4DDD_BD28_180CDA7042A3_.wvu.Cols" localSheetId="3" hidden="1">'(4) Recreacion y Aprove T'!#REF!,'(4) Recreacion y Aprove T'!$E:$E,'(4) Recreacion y Aprove T'!$J:$L,'(4) Recreacion y Aprove T'!$P:$P,'(4) Recreacion y Aprove T'!$R:$S,'(4) Recreacion y Aprove T'!$U:$W</definedName>
    <definedName name="Z_31578BE1_199E_4DDD_BD28_180CDA7042A3_.wvu.Cols" localSheetId="4" hidden="1">'(5) Habitos y Estilo VS'!#REF!,'(5) Habitos y Estilo VS'!$E:$E,'(5) Habitos y Estilo VS'!$J:$L,'(5) Habitos y Estilo VS'!$P:$P,'(5) Habitos y Estilo VS'!$R:$S,'(5) Habitos y Estilo VS'!$U:$W</definedName>
    <definedName name="Z_31578BE1_199E_4DDD_BD28_180CDA7042A3_.wvu.Cols" localSheetId="6" hidden="1">Resumen!$Q:$AE,Resumen!$AH:$AX</definedName>
    <definedName name="Z_31578BE1_199E_4DDD_BD28_180CDA7042A3_.wvu.PrintArea" localSheetId="1" hidden="1">'(2) Juegos Intercolegiados'!$A$1:$U$17</definedName>
    <definedName name="Z_31578BE1_199E_4DDD_BD28_180CDA7042A3_.wvu.PrintArea" localSheetId="2" hidden="1">'(3) Deporte Social y C'!$A$1:$U$10</definedName>
    <definedName name="Z_31578BE1_199E_4DDD_BD28_180CDA7042A3_.wvu.PrintArea" localSheetId="3" hidden="1">'(4) Recreacion y Aprove T'!$A$1:$U$9</definedName>
    <definedName name="Z_31578BE1_199E_4DDD_BD28_180CDA7042A3_.wvu.PrintArea" localSheetId="4" hidden="1">'(5) Habitos y Estilo VS'!$A$4:$U$12</definedName>
    <definedName name="Z_31578BE1_199E_4DDD_BD28_180CDA7042A3_.wvu.PrintArea" localSheetId="5" hidden="1">'Evaluación de Controles'!$B$1:$Y$12</definedName>
    <definedName name="Z_31578BE1_199E_4DDD_BD28_180CDA7042A3_.wvu.PrintArea" localSheetId="7" hidden="1">Evolución!$K$1:$Q$10</definedName>
    <definedName name="Z_31578BE1_199E_4DDD_BD28_180CDA7042A3_.wvu.PrintArea" localSheetId="9" hidden="1">Impactos!$A$1:$G$12</definedName>
    <definedName name="Z_31578BE1_199E_4DDD_BD28_180CDA7042A3_.wvu.PrintArea" localSheetId="6" hidden="1">Resumen!$A$2:$O$29</definedName>
    <definedName name="Z_31578BE1_199E_4DDD_BD28_180CDA7042A3_.wvu.PrintTitles" localSheetId="1" hidden="1">'(2) Juegos Intercolegiados'!$7:$8</definedName>
    <definedName name="Z_31578BE1_199E_4DDD_BD28_180CDA7042A3_.wvu.PrintTitles" localSheetId="2" hidden="1">'(3) Deporte Social y C'!$7:$8</definedName>
    <definedName name="Z_31578BE1_199E_4DDD_BD28_180CDA7042A3_.wvu.PrintTitles" localSheetId="4" hidden="1">'(5) Habitos y Estilo VS'!$9:$10</definedName>
    <definedName name="Z_31578BE1_199E_4DDD_BD28_180CDA7042A3_.wvu.PrintTitles" localSheetId="5" hidden="1">'Evaluación de Controles'!$1:$3</definedName>
    <definedName name="Z_42BB51DB_DC3E_4DA5_9499_5574EB19780E_.wvu.Cols" localSheetId="0" hidden="1">'(1) Deporte Asociado'!#REF!,'(1) Deporte Asociado'!$E:$E,'(1) Deporte Asociado'!$J:$L,'(1) Deporte Asociado'!$P:$P,'(1) Deporte Asociado'!$R:$S,'(1) Deporte Asociado'!$U:$W</definedName>
    <definedName name="Z_42BB51DB_DC3E_4DA5_9499_5574EB19780E_.wvu.Cols" localSheetId="1" hidden="1">'(2) Juegos Intercolegiados'!#REF!,'(2) Juegos Intercolegiados'!$E:$E,'(2) Juegos Intercolegiados'!$J:$L,'(2) Juegos Intercolegiados'!$P:$P,'(2) Juegos Intercolegiados'!$R:$S,'(2) Juegos Intercolegiados'!$U:$W</definedName>
    <definedName name="Z_42BB51DB_DC3E_4DA5_9499_5574EB19780E_.wvu.Cols" localSheetId="2" hidden="1">'(3) Deporte Social y C'!#REF!,'(3) Deporte Social y C'!$E:$E,'(3) Deporte Social y C'!$J:$L,'(3) Deporte Social y C'!$P:$P,'(3) Deporte Social y C'!$R:$S,'(3) Deporte Social y C'!$U:$W</definedName>
    <definedName name="Z_42BB51DB_DC3E_4DA5_9499_5574EB19780E_.wvu.Cols" localSheetId="3" hidden="1">'(4) Recreacion y Aprove T'!#REF!,'(4) Recreacion y Aprove T'!$E:$E,'(4) Recreacion y Aprove T'!$J:$L,'(4) Recreacion y Aprove T'!$P:$P,'(4) Recreacion y Aprove T'!$R:$S,'(4) Recreacion y Aprove T'!$U:$W</definedName>
    <definedName name="Z_42BB51DB_DC3E_4DA5_9499_5574EB19780E_.wvu.Cols" localSheetId="4" hidden="1">'(5) Habitos y Estilo VS'!#REF!,'(5) Habitos y Estilo VS'!$E:$E,'(5) Habitos y Estilo VS'!$J:$L,'(5) Habitos y Estilo VS'!$P:$P,'(5) Habitos y Estilo VS'!$R:$S,'(5) Habitos y Estilo VS'!$U:$W</definedName>
    <definedName name="Z_42BB51DB_DC3E_4DA5_9499_5574EB19780E_.wvu.Cols" localSheetId="6" hidden="1">Resumen!$Q:$AE,Resumen!$AH:$AX</definedName>
    <definedName name="Z_42BB51DB_DC3E_4DA5_9499_5574EB19780E_.wvu.PrintArea" localSheetId="1" hidden="1">'(2) Juegos Intercolegiados'!$A$1:$U$17</definedName>
    <definedName name="Z_42BB51DB_DC3E_4DA5_9499_5574EB19780E_.wvu.PrintArea" localSheetId="2" hidden="1">'(3) Deporte Social y C'!$A$1:$U$10</definedName>
    <definedName name="Z_42BB51DB_DC3E_4DA5_9499_5574EB19780E_.wvu.PrintArea" localSheetId="3" hidden="1">'(4) Recreacion y Aprove T'!$A$1:$U$9</definedName>
    <definedName name="Z_42BB51DB_DC3E_4DA5_9499_5574EB19780E_.wvu.PrintArea" localSheetId="4" hidden="1">'(5) Habitos y Estilo VS'!$A$4:$U$12</definedName>
    <definedName name="Z_42BB51DB_DC3E_4DA5_9499_5574EB19780E_.wvu.PrintArea" localSheetId="5" hidden="1">'Evaluación de Controles'!$B$1:$Y$12</definedName>
    <definedName name="Z_42BB51DB_DC3E_4DA5_9499_5574EB19780E_.wvu.PrintArea" localSheetId="7" hidden="1">Evolución!$K$1:$Q$10</definedName>
    <definedName name="Z_42BB51DB_DC3E_4DA5_9499_5574EB19780E_.wvu.PrintArea" localSheetId="9" hidden="1">Impactos!$A$1:$G$12</definedName>
    <definedName name="Z_42BB51DB_DC3E_4DA5_9499_5574EB19780E_.wvu.PrintArea" localSheetId="6" hidden="1">Resumen!$A$2:$O$29</definedName>
    <definedName name="Z_42BB51DB_DC3E_4DA5_9499_5574EB19780E_.wvu.PrintTitles" localSheetId="1" hidden="1">'(2) Juegos Intercolegiados'!$7:$8</definedName>
    <definedName name="Z_42BB51DB_DC3E_4DA5_9499_5574EB19780E_.wvu.PrintTitles" localSheetId="2" hidden="1">'(3) Deporte Social y C'!$7:$8</definedName>
    <definedName name="Z_42BB51DB_DC3E_4DA5_9499_5574EB19780E_.wvu.PrintTitles" localSheetId="4" hidden="1">'(5) Habitos y Estilo VS'!$9:$10</definedName>
    <definedName name="Z_42BB51DB_DC3E_4DA5_9499_5574EB19780E_.wvu.PrintTitles" localSheetId="5" hidden="1">'Evaluación de Controles'!$1:$3</definedName>
    <definedName name="Z_4890415D_ABA4_4363_9A7D_9DAD39F08A9F_.wvu.Cols" localSheetId="0" hidden="1">'(1) Deporte Asociado'!#REF!,'(1) Deporte Asociado'!$E:$E,'(1) Deporte Asociado'!$J:$L,'(1) Deporte Asociado'!$P:$P,'(1) Deporte Asociado'!$R:$S,'(1) Deporte Asociado'!$U:$W</definedName>
    <definedName name="Z_4890415D_ABA4_4363_9A7D_9DAD39F08A9F_.wvu.Cols" localSheetId="6" hidden="1">Resumen!$Q:$AE,Resumen!$AH:$AX</definedName>
    <definedName name="Z_4890415D_ABA4_4363_9A7D_9DAD39F08A9F_.wvu.PrintArea" localSheetId="1" hidden="1">'(2) Juegos Intercolegiados'!$A$1:$U$10</definedName>
    <definedName name="Z_4890415D_ABA4_4363_9A7D_9DAD39F08A9F_.wvu.PrintArea" localSheetId="2" hidden="1">'(3) Deporte Social y C'!$A$1:$U$10</definedName>
    <definedName name="Z_4890415D_ABA4_4363_9A7D_9DAD39F08A9F_.wvu.PrintArea" localSheetId="3" hidden="1">'(4) Recreacion y Aprove T'!$A$1:$U$9</definedName>
    <definedName name="Z_4890415D_ABA4_4363_9A7D_9DAD39F08A9F_.wvu.PrintArea" localSheetId="4" hidden="1">'(5) Habitos y Estilo VS'!$A$4:$U$12</definedName>
    <definedName name="Z_4890415D_ABA4_4363_9A7D_9DAD39F08A9F_.wvu.PrintArea" localSheetId="5" hidden="1">'Evaluación de Controles'!$B$1:$Y$12</definedName>
    <definedName name="Z_4890415D_ABA4_4363_9A7D_9DAD39F08A9F_.wvu.PrintArea" localSheetId="7" hidden="1">Evolución!$K$1:$Q$10</definedName>
    <definedName name="Z_4890415D_ABA4_4363_9A7D_9DAD39F08A9F_.wvu.PrintArea" localSheetId="9" hidden="1">Impactos!$A$1:$G$12</definedName>
    <definedName name="Z_4890415D_ABA4_4363_9A7D_9DAD39F08A9F_.wvu.PrintArea" localSheetId="6" hidden="1">Resumen!$A$2:$O$29</definedName>
    <definedName name="Z_4890415D_ABA4_4363_9A7D_9DAD39F08A9F_.wvu.PrintTitles" localSheetId="1" hidden="1">'(2) Juegos Intercolegiados'!$7:$8</definedName>
    <definedName name="Z_4890415D_ABA4_4363_9A7D_9DAD39F08A9F_.wvu.PrintTitles" localSheetId="2" hidden="1">'(3) Deporte Social y C'!$7:$8</definedName>
    <definedName name="Z_4890415D_ABA4_4363_9A7D_9DAD39F08A9F_.wvu.PrintTitles" localSheetId="4" hidden="1">'(5) Habitos y Estilo VS'!$9:$10</definedName>
    <definedName name="Z_4890415D_ABA4_4363_9A7D_9DAD39F08A9F_.wvu.PrintTitles" localSheetId="5" hidden="1">'Evaluación de Controles'!$1:$3</definedName>
    <definedName name="Z_915A0EBC_A358_405B_93F7_90752DA34B9F_.wvu.Cols" localSheetId="0" hidden="1">'(1) Deporte Asociado'!#REF!,'(1) Deporte Asociado'!$E:$E,'(1) Deporte Asociado'!$J:$L,'(1) Deporte Asociado'!$P:$P,'(1) Deporte Asociado'!$R:$S,'(1) Deporte Asociado'!$U:$W</definedName>
    <definedName name="Z_915A0EBC_A358_405B_93F7_90752DA34B9F_.wvu.Cols" localSheetId="1" hidden="1">'(2) Juegos Intercolegiados'!#REF!,'(2) Juegos Intercolegiados'!$E:$E,'(2) Juegos Intercolegiados'!$J:$L,'(2) Juegos Intercolegiados'!$P:$P,'(2) Juegos Intercolegiados'!$R:$S,'(2) Juegos Intercolegiados'!$U:$W</definedName>
    <definedName name="Z_915A0EBC_A358_405B_93F7_90752DA34B9F_.wvu.Cols" localSheetId="2" hidden="1">'(3) Deporte Social y C'!#REF!,'(3) Deporte Social y C'!$E:$E,'(3) Deporte Social y C'!$J:$L,'(3) Deporte Social y C'!$P:$P,'(3) Deporte Social y C'!$R:$S,'(3) Deporte Social y C'!$U:$W</definedName>
    <definedName name="Z_915A0EBC_A358_405B_93F7_90752DA34B9F_.wvu.Cols" localSheetId="3" hidden="1">'(4) Recreacion y Aprove T'!#REF!,'(4) Recreacion y Aprove T'!$E:$E,'(4) Recreacion y Aprove T'!$J:$L,'(4) Recreacion y Aprove T'!$P:$P,'(4) Recreacion y Aprove T'!$R:$S,'(4) Recreacion y Aprove T'!$U:$W</definedName>
    <definedName name="Z_915A0EBC_A358_405B_93F7_90752DA34B9F_.wvu.Cols" localSheetId="4" hidden="1">'(5) Habitos y Estilo VS'!#REF!,'(5) Habitos y Estilo VS'!$E:$E,'(5) Habitos y Estilo VS'!$J:$L,'(5) Habitos y Estilo VS'!$P:$P,'(5) Habitos y Estilo VS'!$R:$S,'(5) Habitos y Estilo VS'!$U:$W</definedName>
    <definedName name="Z_915A0EBC_A358_405B_93F7_90752DA34B9F_.wvu.Cols" localSheetId="6" hidden="1">Resumen!$Q:$AE,Resumen!$AH:$AX</definedName>
    <definedName name="Z_915A0EBC_A358_405B_93F7_90752DA34B9F_.wvu.PrintArea" localSheetId="1" hidden="1">'(2) Juegos Intercolegiados'!$A$1:$U$17</definedName>
    <definedName name="Z_915A0EBC_A358_405B_93F7_90752DA34B9F_.wvu.PrintArea" localSheetId="2" hidden="1">'(3) Deporte Social y C'!$A$1:$U$10</definedName>
    <definedName name="Z_915A0EBC_A358_405B_93F7_90752DA34B9F_.wvu.PrintArea" localSheetId="3" hidden="1">'(4) Recreacion y Aprove T'!$A$1:$U$9</definedName>
    <definedName name="Z_915A0EBC_A358_405B_93F7_90752DA34B9F_.wvu.PrintArea" localSheetId="4" hidden="1">'(5) Habitos y Estilo VS'!$A$4:$U$12</definedName>
    <definedName name="Z_915A0EBC_A358_405B_93F7_90752DA34B9F_.wvu.PrintArea" localSheetId="5" hidden="1">'Evaluación de Controles'!$B$1:$Y$12</definedName>
    <definedName name="Z_915A0EBC_A358_405B_93F7_90752DA34B9F_.wvu.PrintArea" localSheetId="7" hidden="1">Evolución!$K$1:$Q$10</definedName>
    <definedName name="Z_915A0EBC_A358_405B_93F7_90752DA34B9F_.wvu.PrintArea" localSheetId="9" hidden="1">Impactos!$A$1:$G$12</definedName>
    <definedName name="Z_915A0EBC_A358_405B_93F7_90752DA34B9F_.wvu.PrintArea" localSheetId="6" hidden="1">Resumen!$A$2:$O$29</definedName>
    <definedName name="Z_915A0EBC_A358_405B_93F7_90752DA34B9F_.wvu.PrintTitles" localSheetId="1" hidden="1">'(2) Juegos Intercolegiados'!$7:$8</definedName>
    <definedName name="Z_915A0EBC_A358_405B_93F7_90752DA34B9F_.wvu.PrintTitles" localSheetId="2" hidden="1">'(3) Deporte Social y C'!$7:$8</definedName>
    <definedName name="Z_915A0EBC_A358_405B_93F7_90752DA34B9F_.wvu.PrintTitles" localSheetId="4" hidden="1">'(5) Habitos y Estilo VS'!$9:$10</definedName>
    <definedName name="Z_915A0EBC_A358_405B_93F7_90752DA34B9F_.wvu.PrintTitles" localSheetId="5" hidden="1">'Evaluación de Controles'!$1:$3</definedName>
    <definedName name="Z_97D65C1E_976A_4956_97FC_0E8188ABCFAA_.wvu.Cols" localSheetId="0" hidden="1">'(1) Deporte Asociado'!#REF!,'(1) Deporte Asociado'!$E:$E,'(1) Deporte Asociado'!$J:$L,'(1) Deporte Asociado'!$P:$P,'(1) Deporte Asociado'!$R:$S,'(1) Deporte Asociado'!$U:$W</definedName>
    <definedName name="Z_97D65C1E_976A_4956_97FC_0E8188ABCFAA_.wvu.Cols" localSheetId="1" hidden="1">'(2) Juegos Intercolegiados'!#REF!,'(2) Juegos Intercolegiados'!$E:$E,'(2) Juegos Intercolegiados'!$J:$L,'(2) Juegos Intercolegiados'!$P:$P,'(2) Juegos Intercolegiados'!$R:$S,'(2) Juegos Intercolegiados'!$U:$W</definedName>
    <definedName name="Z_97D65C1E_976A_4956_97FC_0E8188ABCFAA_.wvu.Cols" localSheetId="2" hidden="1">'(3) Deporte Social y C'!#REF!,'(3) Deporte Social y C'!$E:$E,'(3) Deporte Social y C'!$J:$L,'(3) Deporte Social y C'!$P:$P,'(3) Deporte Social y C'!$R:$S,'(3) Deporte Social y C'!$U:$W</definedName>
    <definedName name="Z_97D65C1E_976A_4956_97FC_0E8188ABCFAA_.wvu.Cols" localSheetId="3" hidden="1">'(4) Recreacion y Aprove T'!#REF!,'(4) Recreacion y Aprove T'!$E:$E,'(4) Recreacion y Aprove T'!$J:$L,'(4) Recreacion y Aprove T'!$P:$P,'(4) Recreacion y Aprove T'!$R:$S,'(4) Recreacion y Aprove T'!$U:$W</definedName>
    <definedName name="Z_97D65C1E_976A_4956_97FC_0E8188ABCFAA_.wvu.Cols" localSheetId="4" hidden="1">'(5) Habitos y Estilo VS'!#REF!,'(5) Habitos y Estilo VS'!$E:$E,'(5) Habitos y Estilo VS'!$J:$L,'(5) Habitos y Estilo VS'!$P:$P,'(5) Habitos y Estilo VS'!$R:$S,'(5) Habitos y Estilo VS'!$U:$W</definedName>
    <definedName name="Z_97D65C1E_976A_4956_97FC_0E8188ABCFAA_.wvu.Cols" localSheetId="6" hidden="1">Resumen!$Q:$AE,Resumen!$AH:$AX</definedName>
    <definedName name="Z_97D65C1E_976A_4956_97FC_0E8188ABCFAA_.wvu.PrintArea" localSheetId="1" hidden="1">'(2) Juegos Intercolegiados'!$A$1:$U$17</definedName>
    <definedName name="Z_97D65C1E_976A_4956_97FC_0E8188ABCFAA_.wvu.PrintArea" localSheetId="2" hidden="1">'(3) Deporte Social y C'!$A$1:$U$10</definedName>
    <definedName name="Z_97D65C1E_976A_4956_97FC_0E8188ABCFAA_.wvu.PrintArea" localSheetId="3" hidden="1">'(4) Recreacion y Aprove T'!$A$1:$U$9</definedName>
    <definedName name="Z_97D65C1E_976A_4956_97FC_0E8188ABCFAA_.wvu.PrintArea" localSheetId="4" hidden="1">'(5) Habitos y Estilo VS'!$A$4:$U$12</definedName>
    <definedName name="Z_97D65C1E_976A_4956_97FC_0E8188ABCFAA_.wvu.PrintArea" localSheetId="5" hidden="1">'Evaluación de Controles'!$B$1:$Y$12</definedName>
    <definedName name="Z_97D65C1E_976A_4956_97FC_0E8188ABCFAA_.wvu.PrintArea" localSheetId="7" hidden="1">Evolución!$K$1:$Q$10</definedName>
    <definedName name="Z_97D65C1E_976A_4956_97FC_0E8188ABCFAA_.wvu.PrintArea" localSheetId="9" hidden="1">Impactos!$A$1:$G$12</definedName>
    <definedName name="Z_97D65C1E_976A_4956_97FC_0E8188ABCFAA_.wvu.PrintArea" localSheetId="6" hidden="1">Resumen!$A$2:$O$29</definedName>
    <definedName name="Z_97D65C1E_976A_4956_97FC_0E8188ABCFAA_.wvu.PrintTitles" localSheetId="1" hidden="1">'(2) Juegos Intercolegiados'!$7:$8</definedName>
    <definedName name="Z_97D65C1E_976A_4956_97FC_0E8188ABCFAA_.wvu.PrintTitles" localSheetId="2" hidden="1">'(3) Deporte Social y C'!$7:$8</definedName>
    <definedName name="Z_97D65C1E_976A_4956_97FC_0E8188ABCFAA_.wvu.PrintTitles" localSheetId="4" hidden="1">'(5) Habitos y Estilo VS'!$9:$10</definedName>
    <definedName name="Z_97D65C1E_976A_4956_97FC_0E8188ABCFAA_.wvu.PrintTitles" localSheetId="5" hidden="1">'Evaluación de Controles'!$1:$3</definedName>
    <definedName name="Z_ADD38025_F4B2_44E2_9D06_07A9BF0F3A51_.wvu.Cols" localSheetId="0" hidden="1">'(1) Deporte Asociado'!#REF!,'(1) Deporte Asociado'!$E:$E,'(1) Deporte Asociado'!$J:$L,'(1) Deporte Asociado'!$P:$P,'(1) Deporte Asociado'!$R:$S,'(1) Deporte Asociado'!$U:$W</definedName>
    <definedName name="Z_ADD38025_F4B2_44E2_9D06_07A9BF0F3A51_.wvu.Cols" localSheetId="1" hidden="1">'(2) Juegos Intercolegiados'!#REF!,'(2) Juegos Intercolegiados'!$E:$E,'(2) Juegos Intercolegiados'!$J:$L,'(2) Juegos Intercolegiados'!$P:$P,'(2) Juegos Intercolegiados'!$R:$S,'(2) Juegos Intercolegiados'!$U:$W</definedName>
    <definedName name="Z_ADD38025_F4B2_44E2_9D06_07A9BF0F3A51_.wvu.Cols" localSheetId="2" hidden="1">'(3) Deporte Social y C'!#REF!,'(3) Deporte Social y C'!$E:$E,'(3) Deporte Social y C'!$J:$L,'(3) Deporte Social y C'!$P:$P,'(3) Deporte Social y C'!$R:$S,'(3) Deporte Social y C'!$U:$W</definedName>
    <definedName name="Z_ADD38025_F4B2_44E2_9D06_07A9BF0F3A51_.wvu.Cols" localSheetId="3" hidden="1">'(4) Recreacion y Aprove T'!#REF!,'(4) Recreacion y Aprove T'!$E:$E,'(4) Recreacion y Aprove T'!$J:$L,'(4) Recreacion y Aprove T'!$P:$P,'(4) Recreacion y Aprove T'!$R:$S,'(4) Recreacion y Aprove T'!$U:$W</definedName>
    <definedName name="Z_ADD38025_F4B2_44E2_9D06_07A9BF0F3A51_.wvu.Cols" localSheetId="4" hidden="1">'(5) Habitos y Estilo VS'!#REF!,'(5) Habitos y Estilo VS'!$E:$E,'(5) Habitos y Estilo VS'!$J:$L,'(5) Habitos y Estilo VS'!$P:$P,'(5) Habitos y Estilo VS'!$R:$S,'(5) Habitos y Estilo VS'!$U:$W</definedName>
    <definedName name="Z_ADD38025_F4B2_44E2_9D06_07A9BF0F3A51_.wvu.Cols" localSheetId="6" hidden="1">Resumen!$Q:$AE,Resumen!$AH:$AX</definedName>
    <definedName name="Z_ADD38025_F4B2_44E2_9D06_07A9BF0F3A51_.wvu.PrintArea" localSheetId="1" hidden="1">'(2) Juegos Intercolegiados'!$A$1:$U$17</definedName>
    <definedName name="Z_ADD38025_F4B2_44E2_9D06_07A9BF0F3A51_.wvu.PrintArea" localSheetId="2" hidden="1">'(3) Deporte Social y C'!$A$1:$U$10</definedName>
    <definedName name="Z_ADD38025_F4B2_44E2_9D06_07A9BF0F3A51_.wvu.PrintArea" localSheetId="3" hidden="1">'(4) Recreacion y Aprove T'!$A$1:$U$9</definedName>
    <definedName name="Z_ADD38025_F4B2_44E2_9D06_07A9BF0F3A51_.wvu.PrintArea" localSheetId="4" hidden="1">'(5) Habitos y Estilo VS'!$A$4:$U$12</definedName>
    <definedName name="Z_ADD38025_F4B2_44E2_9D06_07A9BF0F3A51_.wvu.PrintArea" localSheetId="5" hidden="1">'Evaluación de Controles'!$B$1:$Y$12</definedName>
    <definedName name="Z_ADD38025_F4B2_44E2_9D06_07A9BF0F3A51_.wvu.PrintArea" localSheetId="7" hidden="1">Evolución!$K$1:$Q$10</definedName>
    <definedName name="Z_ADD38025_F4B2_44E2_9D06_07A9BF0F3A51_.wvu.PrintArea" localSheetId="9" hidden="1">Impactos!$A$1:$G$12</definedName>
    <definedName name="Z_ADD38025_F4B2_44E2_9D06_07A9BF0F3A51_.wvu.PrintArea" localSheetId="6" hidden="1">Resumen!$A$2:$O$29</definedName>
    <definedName name="Z_ADD38025_F4B2_44E2_9D06_07A9BF0F3A51_.wvu.PrintTitles" localSheetId="1" hidden="1">'(2) Juegos Intercolegiados'!$7:$8</definedName>
    <definedName name="Z_ADD38025_F4B2_44E2_9D06_07A9BF0F3A51_.wvu.PrintTitles" localSheetId="2" hidden="1">'(3) Deporte Social y C'!$7:$8</definedName>
    <definedName name="Z_ADD38025_F4B2_44E2_9D06_07A9BF0F3A51_.wvu.PrintTitles" localSheetId="4" hidden="1">'(5) Habitos y Estilo VS'!$9:$10</definedName>
    <definedName name="Z_ADD38025_F4B2_44E2_9D06_07A9BF0F3A51_.wvu.PrintTitles" localSheetId="5" hidden="1">'Evaluación de Controles'!$1:$3</definedName>
    <definedName name="Z_AF3BF2A1_5C19_43AE_A08B_3E418E8AE543_.wvu.Cols" localSheetId="0" hidden="1">'(1) Deporte Asociado'!#REF!,'(1) Deporte Asociado'!$E:$E,'(1) Deporte Asociado'!$J:$L,'(1) Deporte Asociado'!$P:$P,'(1) Deporte Asociado'!$R:$S,'(1) Deporte Asociado'!$U:$W</definedName>
    <definedName name="Z_AF3BF2A1_5C19_43AE_A08B_3E418E8AE543_.wvu.Cols" localSheetId="1" hidden="1">'(2) Juegos Intercolegiados'!#REF!,'(2) Juegos Intercolegiados'!$E:$E,'(2) Juegos Intercolegiados'!$J:$L,'(2) Juegos Intercolegiados'!$P:$P,'(2) Juegos Intercolegiados'!$R:$S,'(2) Juegos Intercolegiados'!$U:$W</definedName>
    <definedName name="Z_AF3BF2A1_5C19_43AE_A08B_3E418E8AE543_.wvu.Cols" localSheetId="2" hidden="1">'(3) Deporte Social y C'!#REF!,'(3) Deporte Social y C'!$E:$E,'(3) Deporte Social y C'!$J:$L,'(3) Deporte Social y C'!$P:$P,'(3) Deporte Social y C'!$R:$S,'(3) Deporte Social y C'!$U:$W</definedName>
    <definedName name="Z_AF3BF2A1_5C19_43AE_A08B_3E418E8AE543_.wvu.Cols" localSheetId="3" hidden="1">'(4) Recreacion y Aprove T'!#REF!,'(4) Recreacion y Aprove T'!$E:$E,'(4) Recreacion y Aprove T'!$J:$L,'(4) Recreacion y Aprove T'!$P:$P,'(4) Recreacion y Aprove T'!$R:$S,'(4) Recreacion y Aprove T'!$U:$W</definedName>
    <definedName name="Z_AF3BF2A1_5C19_43AE_A08B_3E418E8AE543_.wvu.Cols" localSheetId="4" hidden="1">'(5) Habitos y Estilo VS'!#REF!,'(5) Habitos y Estilo VS'!$E:$E,'(5) Habitos y Estilo VS'!$J:$L,'(5) Habitos y Estilo VS'!$P:$P,'(5) Habitos y Estilo VS'!$R:$S,'(5) Habitos y Estilo VS'!$U:$W</definedName>
    <definedName name="Z_AF3BF2A1_5C19_43AE_A08B_3E418E8AE543_.wvu.Cols" localSheetId="6" hidden="1">Resumen!$Q:$AE,Resumen!$AH:$AX</definedName>
    <definedName name="Z_AF3BF2A1_5C19_43AE_A08B_3E418E8AE543_.wvu.PrintArea" localSheetId="1" hidden="1">'(2) Juegos Intercolegiados'!$A$1:$U$17</definedName>
    <definedName name="Z_AF3BF2A1_5C19_43AE_A08B_3E418E8AE543_.wvu.PrintArea" localSheetId="2" hidden="1">'(3) Deporte Social y C'!$A$1:$U$10</definedName>
    <definedName name="Z_AF3BF2A1_5C19_43AE_A08B_3E418E8AE543_.wvu.PrintArea" localSheetId="3" hidden="1">'(4) Recreacion y Aprove T'!$A$1:$U$9</definedName>
    <definedName name="Z_AF3BF2A1_5C19_43AE_A08B_3E418E8AE543_.wvu.PrintArea" localSheetId="4" hidden="1">'(5) Habitos y Estilo VS'!$A$4:$U$12</definedName>
    <definedName name="Z_AF3BF2A1_5C19_43AE_A08B_3E418E8AE543_.wvu.PrintArea" localSheetId="5" hidden="1">'Evaluación de Controles'!$B$1:$Y$12</definedName>
    <definedName name="Z_AF3BF2A1_5C19_43AE_A08B_3E418E8AE543_.wvu.PrintArea" localSheetId="7" hidden="1">Evolución!$K$1:$Q$10</definedName>
    <definedName name="Z_AF3BF2A1_5C19_43AE_A08B_3E418E8AE543_.wvu.PrintArea" localSheetId="9" hidden="1">Impactos!$A$1:$G$12</definedName>
    <definedName name="Z_AF3BF2A1_5C19_43AE_A08B_3E418E8AE543_.wvu.PrintArea" localSheetId="6" hidden="1">Resumen!$A$2:$O$29</definedName>
    <definedName name="Z_AF3BF2A1_5C19_43AE_A08B_3E418E8AE543_.wvu.PrintTitles" localSheetId="1" hidden="1">'(2) Juegos Intercolegiados'!$7:$8</definedName>
    <definedName name="Z_AF3BF2A1_5C19_43AE_A08B_3E418E8AE543_.wvu.PrintTitles" localSheetId="2" hidden="1">'(3) Deporte Social y C'!$7:$8</definedName>
    <definedName name="Z_AF3BF2A1_5C19_43AE_A08B_3E418E8AE543_.wvu.PrintTitles" localSheetId="4" hidden="1">'(5) Habitos y Estilo VS'!$9:$10</definedName>
    <definedName name="Z_AF3BF2A1_5C19_43AE_A08B_3E418E8AE543_.wvu.PrintTitles" localSheetId="5" hidden="1">'Evaluación de Controles'!$1:$3</definedName>
    <definedName name="Z_B74BB35E_E214_422E_BB39_6D168553F4C5_.wvu.Cols" localSheetId="0" hidden="1">'(1) Deporte Asociado'!#REF!,'(1) Deporte Asociado'!$E:$E,'(1) Deporte Asociado'!$J:$L,'(1) Deporte Asociado'!$P:$P,'(1) Deporte Asociado'!$R:$S,'(1) Deporte Asociado'!$U:$W</definedName>
    <definedName name="Z_B74BB35E_E214_422E_BB39_6D168553F4C5_.wvu.Cols" localSheetId="1" hidden="1">'(2) Juegos Intercolegiados'!#REF!,'(2) Juegos Intercolegiados'!$E:$E,'(2) Juegos Intercolegiados'!$J:$L,'(2) Juegos Intercolegiados'!$P:$P,'(2) Juegos Intercolegiados'!$R:$S,'(2) Juegos Intercolegiados'!$U:$W</definedName>
    <definedName name="Z_B74BB35E_E214_422E_BB39_6D168553F4C5_.wvu.Cols" localSheetId="2" hidden="1">'(3) Deporte Social y C'!#REF!,'(3) Deporte Social y C'!$E:$E,'(3) Deporte Social y C'!$J:$L,'(3) Deporte Social y C'!$P:$P,'(3) Deporte Social y C'!$R:$S,'(3) Deporte Social y C'!$U:$W</definedName>
    <definedName name="Z_B74BB35E_E214_422E_BB39_6D168553F4C5_.wvu.Cols" localSheetId="3" hidden="1">'(4) Recreacion y Aprove T'!#REF!,'(4) Recreacion y Aprove T'!$E:$E,'(4) Recreacion y Aprove T'!$J:$L,'(4) Recreacion y Aprove T'!$P:$P,'(4) Recreacion y Aprove T'!$R:$S,'(4) Recreacion y Aprove T'!$U:$W</definedName>
    <definedName name="Z_B74BB35E_E214_422E_BB39_6D168553F4C5_.wvu.Cols" localSheetId="6" hidden="1">Resumen!$Q:$AE,Resumen!$AH:$AX</definedName>
    <definedName name="Z_B74BB35E_E214_422E_BB39_6D168553F4C5_.wvu.PrintArea" localSheetId="1" hidden="1">'(2) Juegos Intercolegiados'!$A$1:$U$17</definedName>
    <definedName name="Z_B74BB35E_E214_422E_BB39_6D168553F4C5_.wvu.PrintArea" localSheetId="2" hidden="1">'(3) Deporte Social y C'!$A$1:$U$10</definedName>
    <definedName name="Z_B74BB35E_E214_422E_BB39_6D168553F4C5_.wvu.PrintArea" localSheetId="3" hidden="1">'(4) Recreacion y Aprove T'!$A$1:$U$9</definedName>
    <definedName name="Z_B74BB35E_E214_422E_BB39_6D168553F4C5_.wvu.PrintArea" localSheetId="4" hidden="1">'(5) Habitos y Estilo VS'!$A$4:$U$12</definedName>
    <definedName name="Z_B74BB35E_E214_422E_BB39_6D168553F4C5_.wvu.PrintArea" localSheetId="5" hidden="1">'Evaluación de Controles'!$B$1:$Y$12</definedName>
    <definedName name="Z_B74BB35E_E214_422E_BB39_6D168553F4C5_.wvu.PrintArea" localSheetId="7" hidden="1">Evolución!$K$1:$Q$10</definedName>
    <definedName name="Z_B74BB35E_E214_422E_BB39_6D168553F4C5_.wvu.PrintArea" localSheetId="9" hidden="1">Impactos!$A$1:$G$12</definedName>
    <definedName name="Z_B74BB35E_E214_422E_BB39_6D168553F4C5_.wvu.PrintArea" localSheetId="6" hidden="1">Resumen!$A$2:$O$29</definedName>
    <definedName name="Z_B74BB35E_E214_422E_BB39_6D168553F4C5_.wvu.PrintTitles" localSheetId="1" hidden="1">'(2) Juegos Intercolegiados'!$7:$8</definedName>
    <definedName name="Z_B74BB35E_E214_422E_BB39_6D168553F4C5_.wvu.PrintTitles" localSheetId="2" hidden="1">'(3) Deporte Social y C'!$7:$8</definedName>
    <definedName name="Z_B74BB35E_E214_422E_BB39_6D168553F4C5_.wvu.PrintTitles" localSheetId="4" hidden="1">'(5) Habitos y Estilo VS'!$9:$10</definedName>
    <definedName name="Z_B74BB35E_E214_422E_BB39_6D168553F4C5_.wvu.PrintTitles" localSheetId="5" hidden="1">'Evaluación de Controles'!$1:$3</definedName>
    <definedName name="Z_B83C9EB8_C964_4489_98C8_19C81BFAE010_.wvu.Cols" localSheetId="0" hidden="1">'(1) Deporte Asociado'!#REF!,'(1) Deporte Asociado'!$E:$E,'(1) Deporte Asociado'!$J:$L,'(1) Deporte Asociado'!$P:$P,'(1) Deporte Asociado'!$R:$S,'(1) Deporte Asociado'!$U:$W</definedName>
    <definedName name="Z_B83C9EB8_C964_4489_98C8_19C81BFAE010_.wvu.Cols" localSheetId="1" hidden="1">'(2) Juegos Intercolegiados'!#REF!,'(2) Juegos Intercolegiados'!$E:$E,'(2) Juegos Intercolegiados'!$J:$L,'(2) Juegos Intercolegiados'!$P:$P,'(2) Juegos Intercolegiados'!$R:$S,'(2) Juegos Intercolegiados'!$U:$W</definedName>
    <definedName name="Z_B83C9EB8_C964_4489_98C8_19C81BFAE010_.wvu.Cols" localSheetId="2" hidden="1">'(3) Deporte Social y C'!#REF!,'(3) Deporte Social y C'!$E:$E,'(3) Deporte Social y C'!$J:$L,'(3) Deporte Social y C'!$P:$P,'(3) Deporte Social y C'!$R:$S,'(3) Deporte Social y C'!$U:$W</definedName>
    <definedName name="Z_B83C9EB8_C964_4489_98C8_19C81BFAE010_.wvu.Cols" localSheetId="3" hidden="1">'(4) Recreacion y Aprove T'!#REF!,'(4) Recreacion y Aprove T'!$E:$E,'(4) Recreacion y Aprove T'!$J:$L,'(4) Recreacion y Aprove T'!$P:$P,'(4) Recreacion y Aprove T'!$R:$S,'(4) Recreacion y Aprove T'!$U:$W</definedName>
    <definedName name="Z_B83C9EB8_C964_4489_98C8_19C81BFAE010_.wvu.Cols" localSheetId="4" hidden="1">'(5) Habitos y Estilo VS'!#REF!,'(5) Habitos y Estilo VS'!$E:$E,'(5) Habitos y Estilo VS'!$J:$L,'(5) Habitos y Estilo VS'!$P:$P,'(5) Habitos y Estilo VS'!$R:$S,'(5) Habitos y Estilo VS'!$U:$W</definedName>
    <definedName name="Z_B83C9EB8_C964_4489_98C8_19C81BFAE010_.wvu.Cols" localSheetId="6" hidden="1">Resumen!$Q:$AE,Resumen!$AH:$AX</definedName>
    <definedName name="Z_B83C9EB8_C964_4489_98C8_19C81BFAE010_.wvu.PrintArea" localSheetId="1" hidden="1">'(2) Juegos Intercolegiados'!$A$1:$U$17</definedName>
    <definedName name="Z_B83C9EB8_C964_4489_98C8_19C81BFAE010_.wvu.PrintArea" localSheetId="2" hidden="1">'(3) Deporte Social y C'!$A$1:$U$10</definedName>
    <definedName name="Z_B83C9EB8_C964_4489_98C8_19C81BFAE010_.wvu.PrintArea" localSheetId="3" hidden="1">'(4) Recreacion y Aprove T'!$A$1:$U$9</definedName>
    <definedName name="Z_B83C9EB8_C964_4489_98C8_19C81BFAE010_.wvu.PrintArea" localSheetId="4" hidden="1">'(5) Habitos y Estilo VS'!$A$4:$U$12</definedName>
    <definedName name="Z_B83C9EB8_C964_4489_98C8_19C81BFAE010_.wvu.PrintArea" localSheetId="5" hidden="1">'Evaluación de Controles'!$B$1:$Y$12</definedName>
    <definedName name="Z_B83C9EB8_C964_4489_98C8_19C81BFAE010_.wvu.PrintArea" localSheetId="7" hidden="1">Evolución!$K$1:$Q$10</definedName>
    <definedName name="Z_B83C9EB8_C964_4489_98C8_19C81BFAE010_.wvu.PrintArea" localSheetId="9" hidden="1">Impactos!$A$1:$G$12</definedName>
    <definedName name="Z_B83C9EB8_C964_4489_98C8_19C81BFAE010_.wvu.PrintArea" localSheetId="6" hidden="1">Resumen!$A$2:$O$29</definedName>
    <definedName name="Z_B83C9EB8_C964_4489_98C8_19C81BFAE010_.wvu.PrintTitles" localSheetId="1" hidden="1">'(2) Juegos Intercolegiados'!$7:$8</definedName>
    <definedName name="Z_B83C9EB8_C964_4489_98C8_19C81BFAE010_.wvu.PrintTitles" localSheetId="2" hidden="1">'(3) Deporte Social y C'!$7:$8</definedName>
    <definedName name="Z_B83C9EB8_C964_4489_98C8_19C81BFAE010_.wvu.PrintTitles" localSheetId="4" hidden="1">'(5) Habitos y Estilo VS'!$9:$10</definedName>
    <definedName name="Z_B83C9EB8_C964_4489_98C8_19C81BFAE010_.wvu.PrintTitles" localSheetId="5" hidden="1">'Evaluación de Controles'!$1:$3</definedName>
    <definedName name="Z_C8C25E0F_313C_40E1_BC27_B55128053FAD_.wvu.Cols" localSheetId="0" hidden="1">'(1) Deporte Asociado'!#REF!,'(1) Deporte Asociado'!$E:$E,'(1) Deporte Asociado'!$J:$L,'(1) Deporte Asociado'!$P:$P,'(1) Deporte Asociado'!$R:$S,'(1) Deporte Asociado'!$U:$W</definedName>
    <definedName name="Z_C8C25E0F_313C_40E1_BC27_B55128053FAD_.wvu.Cols" localSheetId="1" hidden="1">'(2) Juegos Intercolegiados'!#REF!,'(2) Juegos Intercolegiados'!$E:$E,'(2) Juegos Intercolegiados'!$J:$L,'(2) Juegos Intercolegiados'!$P:$P,'(2) Juegos Intercolegiados'!$R:$S,'(2) Juegos Intercolegiados'!$U:$W</definedName>
    <definedName name="Z_C8C25E0F_313C_40E1_BC27_B55128053FAD_.wvu.Cols" localSheetId="2" hidden="1">'(3) Deporte Social y C'!#REF!,'(3) Deporte Social y C'!$E:$E,'(3) Deporte Social y C'!$J:$L,'(3) Deporte Social y C'!$P:$P,'(3) Deporte Social y C'!$R:$S,'(3) Deporte Social y C'!$U:$W</definedName>
    <definedName name="Z_C8C25E0F_313C_40E1_BC27_B55128053FAD_.wvu.Cols" localSheetId="3" hidden="1">'(4) Recreacion y Aprove T'!#REF!,'(4) Recreacion y Aprove T'!$E:$E,'(4) Recreacion y Aprove T'!$J:$L,'(4) Recreacion y Aprove T'!$P:$P,'(4) Recreacion y Aprove T'!$R:$S,'(4) Recreacion y Aprove T'!$U:$W</definedName>
    <definedName name="Z_C8C25E0F_313C_40E1_BC27_B55128053FAD_.wvu.Cols" localSheetId="4" hidden="1">'(5) Habitos y Estilo VS'!#REF!,'(5) Habitos y Estilo VS'!$E:$E,'(5) Habitos y Estilo VS'!$J:$L,'(5) Habitos y Estilo VS'!$P:$P,'(5) Habitos y Estilo VS'!$R:$S,'(5) Habitos y Estilo VS'!$U:$W</definedName>
    <definedName name="Z_C8C25E0F_313C_40E1_BC27_B55128053FAD_.wvu.Cols" localSheetId="6" hidden="1">Resumen!$Q:$AE,Resumen!$AH:$AX</definedName>
    <definedName name="Z_C8C25E0F_313C_40E1_BC27_B55128053FAD_.wvu.PrintArea" localSheetId="1" hidden="1">'(2) Juegos Intercolegiados'!$A$1:$U$17</definedName>
    <definedName name="Z_C8C25E0F_313C_40E1_BC27_B55128053FAD_.wvu.PrintArea" localSheetId="2" hidden="1">'(3) Deporte Social y C'!$A$1:$U$10</definedName>
    <definedName name="Z_C8C25E0F_313C_40E1_BC27_B55128053FAD_.wvu.PrintArea" localSheetId="3" hidden="1">'(4) Recreacion y Aprove T'!$A$1:$U$9</definedName>
    <definedName name="Z_C8C25E0F_313C_40E1_BC27_B55128053FAD_.wvu.PrintArea" localSheetId="4" hidden="1">'(5) Habitos y Estilo VS'!$A$4:$U$12</definedName>
    <definedName name="Z_C8C25E0F_313C_40E1_BC27_B55128053FAD_.wvu.PrintArea" localSheetId="5" hidden="1">'Evaluación de Controles'!$B$1:$Y$12</definedName>
    <definedName name="Z_C8C25E0F_313C_40E1_BC27_B55128053FAD_.wvu.PrintArea" localSheetId="7" hidden="1">Evolución!$K$1:$Q$10</definedName>
    <definedName name="Z_C8C25E0F_313C_40E1_BC27_B55128053FAD_.wvu.PrintArea" localSheetId="9" hidden="1">Impactos!$A$1:$G$12</definedName>
    <definedName name="Z_C8C25E0F_313C_40E1_BC27_B55128053FAD_.wvu.PrintArea" localSheetId="6" hidden="1">Resumen!$A$2:$O$29</definedName>
    <definedName name="Z_C8C25E0F_313C_40E1_BC27_B55128053FAD_.wvu.PrintTitles" localSheetId="1" hidden="1">'(2) Juegos Intercolegiados'!$7:$8</definedName>
    <definedName name="Z_C8C25E0F_313C_40E1_BC27_B55128053FAD_.wvu.PrintTitles" localSheetId="2" hidden="1">'(3) Deporte Social y C'!$7:$8</definedName>
    <definedName name="Z_C8C25E0F_313C_40E1_BC27_B55128053FAD_.wvu.PrintTitles" localSheetId="4" hidden="1">'(5) Habitos y Estilo VS'!$9:$10</definedName>
    <definedName name="Z_C8C25E0F_313C_40E1_BC27_B55128053FAD_.wvu.PrintTitles" localSheetId="5" hidden="1">'Evaluación de Controles'!$1:$3</definedName>
    <definedName name="Z_C9A17BF0_2451_44C4_898F_CFB8403323EA_.wvu.Cols" localSheetId="0" hidden="1">'(1) Deporte Asociado'!#REF!,'(1) Deporte Asociado'!$E:$E,'(1) Deporte Asociado'!$J:$L,'(1) Deporte Asociado'!$P:$P,'(1) Deporte Asociado'!$R:$S,'(1) Deporte Asociado'!$U:$W</definedName>
    <definedName name="Z_C9A17BF0_2451_44C4_898F_CFB8403323EA_.wvu.Cols" localSheetId="1" hidden="1">'(2) Juegos Intercolegiados'!#REF!,'(2) Juegos Intercolegiados'!$E:$E,'(2) Juegos Intercolegiados'!$J:$L,'(2) Juegos Intercolegiados'!$P:$P,'(2) Juegos Intercolegiados'!$R:$S,'(2) Juegos Intercolegiados'!$U:$W</definedName>
    <definedName name="Z_C9A17BF0_2451_44C4_898F_CFB8403323EA_.wvu.Cols" localSheetId="2" hidden="1">'(3) Deporte Social y C'!#REF!,'(3) Deporte Social y C'!$E:$E,'(3) Deporte Social y C'!$J:$L,'(3) Deporte Social y C'!$P:$P,'(3) Deporte Social y C'!$R:$S,'(3) Deporte Social y C'!$U:$W</definedName>
    <definedName name="Z_C9A17BF0_2451_44C4_898F_CFB8403323EA_.wvu.Cols" localSheetId="3" hidden="1">'(4) Recreacion y Aprove T'!#REF!,'(4) Recreacion y Aprove T'!$E:$E,'(4) Recreacion y Aprove T'!$J:$L,'(4) Recreacion y Aprove T'!$P:$P,'(4) Recreacion y Aprove T'!$R:$S,'(4) Recreacion y Aprove T'!$U:$W</definedName>
    <definedName name="Z_C9A17BF0_2451_44C4_898F_CFB8403323EA_.wvu.Cols" localSheetId="4" hidden="1">'(5) Habitos y Estilo VS'!#REF!,'(5) Habitos y Estilo VS'!$E:$E,'(5) Habitos y Estilo VS'!$J:$L,'(5) Habitos y Estilo VS'!$P:$P,'(5) Habitos y Estilo VS'!$R:$S,'(5) Habitos y Estilo VS'!$U:$W</definedName>
    <definedName name="Z_C9A17BF0_2451_44C4_898F_CFB8403323EA_.wvu.Cols" localSheetId="6" hidden="1">Resumen!$Q:$AE,Resumen!$AH:$AX</definedName>
    <definedName name="Z_C9A17BF0_2451_44C4_898F_CFB8403323EA_.wvu.PrintArea" localSheetId="1" hidden="1">'(2) Juegos Intercolegiados'!$A$1:$U$17</definedName>
    <definedName name="Z_C9A17BF0_2451_44C4_898F_CFB8403323EA_.wvu.PrintArea" localSheetId="2" hidden="1">'(3) Deporte Social y C'!$A$1:$U$10</definedName>
    <definedName name="Z_C9A17BF0_2451_44C4_898F_CFB8403323EA_.wvu.PrintArea" localSheetId="3" hidden="1">'(4) Recreacion y Aprove T'!$A$1:$U$9</definedName>
    <definedName name="Z_C9A17BF0_2451_44C4_898F_CFB8403323EA_.wvu.PrintArea" localSheetId="4" hidden="1">'(5) Habitos y Estilo VS'!$A$4:$U$12</definedName>
    <definedName name="Z_C9A17BF0_2451_44C4_898F_CFB8403323EA_.wvu.PrintArea" localSheetId="5" hidden="1">'Evaluación de Controles'!$B$1:$Y$12</definedName>
    <definedName name="Z_C9A17BF0_2451_44C4_898F_CFB8403323EA_.wvu.PrintArea" localSheetId="7" hidden="1">Evolución!$K$1:$Q$10</definedName>
    <definedName name="Z_C9A17BF0_2451_44C4_898F_CFB8403323EA_.wvu.PrintArea" localSheetId="9" hidden="1">Impactos!$A$1:$G$12</definedName>
    <definedName name="Z_C9A17BF0_2451_44C4_898F_CFB8403323EA_.wvu.PrintArea" localSheetId="6" hidden="1">Resumen!$A$2:$O$29</definedName>
    <definedName name="Z_C9A17BF0_2451_44C4_898F_CFB8403323EA_.wvu.PrintTitles" localSheetId="1" hidden="1">'(2) Juegos Intercolegiados'!$7:$8</definedName>
    <definedName name="Z_C9A17BF0_2451_44C4_898F_CFB8403323EA_.wvu.PrintTitles" localSheetId="2" hidden="1">'(3) Deporte Social y C'!$7:$8</definedName>
    <definedName name="Z_C9A17BF0_2451_44C4_898F_CFB8403323EA_.wvu.PrintTitles" localSheetId="4" hidden="1">'(5) Habitos y Estilo VS'!$9:$10</definedName>
    <definedName name="Z_C9A17BF0_2451_44C4_898F_CFB8403323EA_.wvu.PrintTitles" localSheetId="5" hidden="1">'Evaluación de Controles'!$1:$3</definedName>
    <definedName name="Z_C9A812A3_B23E_4057_8694_158B0DEE8D06_.wvu.Cols" localSheetId="0" hidden="1">'(1) Deporte Asociado'!#REF!,'(1) Deporte Asociado'!$E:$E,'(1) Deporte Asociado'!$J:$L,'(1) Deporte Asociado'!$P:$P,'(1) Deporte Asociado'!$R:$S,'(1) Deporte Asociado'!$U:$W</definedName>
    <definedName name="Z_C9A812A3_B23E_4057_8694_158B0DEE8D06_.wvu.Cols" localSheetId="1" hidden="1">'(2) Juegos Intercolegiados'!#REF!,'(2) Juegos Intercolegiados'!$E:$E,'(2) Juegos Intercolegiados'!$J:$L,'(2) Juegos Intercolegiados'!$P:$P,'(2) Juegos Intercolegiados'!$R:$S,'(2) Juegos Intercolegiados'!$U:$W</definedName>
    <definedName name="Z_C9A812A3_B23E_4057_8694_158B0DEE8D06_.wvu.Cols" localSheetId="2" hidden="1">'(3) Deporte Social y C'!#REF!,'(3) Deporte Social y C'!$E:$E,'(3) Deporte Social y C'!$J:$L,'(3) Deporte Social y C'!$P:$P,'(3) Deporte Social y C'!$R:$S,'(3) Deporte Social y C'!$U:$W</definedName>
    <definedName name="Z_C9A812A3_B23E_4057_8694_158B0DEE8D06_.wvu.Cols" localSheetId="6" hidden="1">Resumen!$Q:$AE,Resumen!$AH:$AX</definedName>
    <definedName name="Z_C9A812A3_B23E_4057_8694_158B0DEE8D06_.wvu.PrintArea" localSheetId="1" hidden="1">'(2) Juegos Intercolegiados'!$A$1:$U$17</definedName>
    <definedName name="Z_C9A812A3_B23E_4057_8694_158B0DEE8D06_.wvu.PrintArea" localSheetId="2" hidden="1">'(3) Deporte Social y C'!$A$1:$U$10</definedName>
    <definedName name="Z_C9A812A3_B23E_4057_8694_158B0DEE8D06_.wvu.PrintArea" localSheetId="3" hidden="1">'(4) Recreacion y Aprove T'!$A$1:$U$9</definedName>
    <definedName name="Z_C9A812A3_B23E_4057_8694_158B0DEE8D06_.wvu.PrintArea" localSheetId="4" hidden="1">'(5) Habitos y Estilo VS'!$A$4:$U$12</definedName>
    <definedName name="Z_C9A812A3_B23E_4057_8694_158B0DEE8D06_.wvu.PrintArea" localSheetId="5" hidden="1">'Evaluación de Controles'!$B$1:$Y$12</definedName>
    <definedName name="Z_C9A812A3_B23E_4057_8694_158B0DEE8D06_.wvu.PrintArea" localSheetId="7" hidden="1">Evolución!$K$1:$Q$10</definedName>
    <definedName name="Z_C9A812A3_B23E_4057_8694_158B0DEE8D06_.wvu.PrintArea" localSheetId="9" hidden="1">Impactos!$A$1:$G$12</definedName>
    <definedName name="Z_C9A812A3_B23E_4057_8694_158B0DEE8D06_.wvu.PrintArea" localSheetId="6" hidden="1">Resumen!$A$2:$O$29</definedName>
    <definedName name="Z_C9A812A3_B23E_4057_8694_158B0DEE8D06_.wvu.PrintTitles" localSheetId="1" hidden="1">'(2) Juegos Intercolegiados'!$7:$8</definedName>
    <definedName name="Z_C9A812A3_B23E_4057_8694_158B0DEE8D06_.wvu.PrintTitles" localSheetId="2" hidden="1">'(3) Deporte Social y C'!$7:$8</definedName>
    <definedName name="Z_C9A812A3_B23E_4057_8694_158B0DEE8D06_.wvu.PrintTitles" localSheetId="4" hidden="1">'(5) Habitos y Estilo VS'!$9:$10</definedName>
    <definedName name="Z_C9A812A3_B23E_4057_8694_158B0DEE8D06_.wvu.PrintTitles" localSheetId="5" hidden="1">'Evaluación de Controles'!$1:$3</definedName>
    <definedName name="Z_CC42E740_ADA2_4B3E_AB77_9BBCCE9EC444_.wvu.Cols" localSheetId="0" hidden="1">'(1) Deporte Asociado'!#REF!,'(1) Deporte Asociado'!$E:$E,'(1) Deporte Asociado'!$J:$L,'(1) Deporte Asociado'!$P:$P,'(1) Deporte Asociado'!$R:$S,'(1) Deporte Asociado'!$U:$W</definedName>
    <definedName name="Z_CC42E740_ADA2_4B3E_AB77_9BBCCE9EC444_.wvu.Cols" localSheetId="1" hidden="1">'(2) Juegos Intercolegiados'!#REF!,'(2) Juegos Intercolegiados'!$E:$E,'(2) Juegos Intercolegiados'!$J:$L,'(2) Juegos Intercolegiados'!$P:$P,'(2) Juegos Intercolegiados'!$R:$S,'(2) Juegos Intercolegiados'!$U:$W</definedName>
    <definedName name="Z_CC42E740_ADA2_4B3E_AB77_9BBCCE9EC444_.wvu.Cols" localSheetId="2" hidden="1">'(3) Deporte Social y C'!#REF!,'(3) Deporte Social y C'!$E:$E,'(3) Deporte Social y C'!$J:$L,'(3) Deporte Social y C'!$P:$P,'(3) Deporte Social y C'!$R:$S,'(3) Deporte Social y C'!$U:$W</definedName>
    <definedName name="Z_CC42E740_ADA2_4B3E_AB77_9BBCCE9EC444_.wvu.Cols" localSheetId="3" hidden="1">'(4) Recreacion y Aprove T'!#REF!,'(4) Recreacion y Aprove T'!$E:$E,'(4) Recreacion y Aprove T'!$J:$L,'(4) Recreacion y Aprove T'!$P:$P,'(4) Recreacion y Aprove T'!$R:$S,'(4) Recreacion y Aprove T'!$U:$W</definedName>
    <definedName name="Z_CC42E740_ADA2_4B3E_AB77_9BBCCE9EC444_.wvu.Cols" localSheetId="4" hidden="1">'(5) Habitos y Estilo VS'!#REF!,'(5) Habitos y Estilo VS'!$E:$E,'(5) Habitos y Estilo VS'!$J:$L,'(5) Habitos y Estilo VS'!$P:$P,'(5) Habitos y Estilo VS'!$R:$S,'(5) Habitos y Estilo VS'!$U:$W</definedName>
    <definedName name="Z_CC42E740_ADA2_4B3E_AB77_9BBCCE9EC444_.wvu.Cols" localSheetId="6" hidden="1">Resumen!$Q:$AE,Resumen!$AH:$AX</definedName>
    <definedName name="Z_CC42E740_ADA2_4B3E_AB77_9BBCCE9EC444_.wvu.PrintArea" localSheetId="1" hidden="1">'(2) Juegos Intercolegiados'!$A$1:$U$17</definedName>
    <definedName name="Z_CC42E740_ADA2_4B3E_AB77_9BBCCE9EC444_.wvu.PrintArea" localSheetId="2" hidden="1">'(3) Deporte Social y C'!$A$1:$U$10</definedName>
    <definedName name="Z_CC42E740_ADA2_4B3E_AB77_9BBCCE9EC444_.wvu.PrintArea" localSheetId="3" hidden="1">'(4) Recreacion y Aprove T'!$A$1:$U$9</definedName>
    <definedName name="Z_CC42E740_ADA2_4B3E_AB77_9BBCCE9EC444_.wvu.PrintArea" localSheetId="4" hidden="1">'(5) Habitos y Estilo VS'!$A$4:$U$12</definedName>
    <definedName name="Z_CC42E740_ADA2_4B3E_AB77_9BBCCE9EC444_.wvu.PrintArea" localSheetId="5" hidden="1">'Evaluación de Controles'!$B$1:$Y$12</definedName>
    <definedName name="Z_CC42E740_ADA2_4B3E_AB77_9BBCCE9EC444_.wvu.PrintArea" localSheetId="7" hidden="1">Evolución!$K$1:$Q$10</definedName>
    <definedName name="Z_CC42E740_ADA2_4B3E_AB77_9BBCCE9EC444_.wvu.PrintArea" localSheetId="9" hidden="1">Impactos!$A$1:$G$12</definedName>
    <definedName name="Z_CC42E740_ADA2_4B3E_AB77_9BBCCE9EC444_.wvu.PrintArea" localSheetId="6" hidden="1">Resumen!$A$2:$O$29</definedName>
    <definedName name="Z_CC42E740_ADA2_4B3E_AB77_9BBCCE9EC444_.wvu.PrintTitles" localSheetId="1" hidden="1">'(2) Juegos Intercolegiados'!$7:$8</definedName>
    <definedName name="Z_CC42E740_ADA2_4B3E_AB77_9BBCCE9EC444_.wvu.PrintTitles" localSheetId="2" hidden="1">'(3) Deporte Social y C'!$7:$8</definedName>
    <definedName name="Z_CC42E740_ADA2_4B3E_AB77_9BBCCE9EC444_.wvu.PrintTitles" localSheetId="4" hidden="1">'(5) Habitos y Estilo VS'!$9:$10</definedName>
    <definedName name="Z_CC42E740_ADA2_4B3E_AB77_9BBCCE9EC444_.wvu.PrintTitles" localSheetId="5" hidden="1">'Evaluación de Controles'!$1:$3</definedName>
    <definedName name="Z_D504B807_AE7E_4042_848D_21D8E9CBBAC1_.wvu.Cols" localSheetId="0" hidden="1">'(1) Deporte Asociado'!#REF!,'(1) Deporte Asociado'!$E:$E,'(1) Deporte Asociado'!$J:$L,'(1) Deporte Asociado'!$P:$P,'(1) Deporte Asociado'!$R:$S,'(1) Deporte Asociado'!$U:$W</definedName>
    <definedName name="Z_D504B807_AE7E_4042_848D_21D8E9CBBAC1_.wvu.Cols" localSheetId="1" hidden="1">'(2) Juegos Intercolegiados'!#REF!,'(2) Juegos Intercolegiados'!$E:$E,'(2) Juegos Intercolegiados'!$J:$L,'(2) Juegos Intercolegiados'!$P:$P,'(2) Juegos Intercolegiados'!$R:$S,'(2) Juegos Intercolegiados'!$U:$W</definedName>
    <definedName name="Z_D504B807_AE7E_4042_848D_21D8E9CBBAC1_.wvu.Cols" localSheetId="6" hidden="1">Resumen!$Q:$AE,Resumen!$AH:$AX</definedName>
    <definedName name="Z_D504B807_AE7E_4042_848D_21D8E9CBBAC1_.wvu.PrintArea" localSheetId="1" hidden="1">'(2) Juegos Intercolegiados'!$A$1:$U$10</definedName>
    <definedName name="Z_D504B807_AE7E_4042_848D_21D8E9CBBAC1_.wvu.PrintArea" localSheetId="2" hidden="1">'(3) Deporte Social y C'!$A$1:$U$10</definedName>
    <definedName name="Z_D504B807_AE7E_4042_848D_21D8E9CBBAC1_.wvu.PrintArea" localSheetId="3" hidden="1">'(4) Recreacion y Aprove T'!$A$1:$U$9</definedName>
    <definedName name="Z_D504B807_AE7E_4042_848D_21D8E9CBBAC1_.wvu.PrintArea" localSheetId="4" hidden="1">'(5) Habitos y Estilo VS'!$A$4:$U$12</definedName>
    <definedName name="Z_D504B807_AE7E_4042_848D_21D8E9CBBAC1_.wvu.PrintArea" localSheetId="5" hidden="1">'Evaluación de Controles'!$B$1:$Y$12</definedName>
    <definedName name="Z_D504B807_AE7E_4042_848D_21D8E9CBBAC1_.wvu.PrintArea" localSheetId="7" hidden="1">Evolución!$K$1:$Q$10</definedName>
    <definedName name="Z_D504B807_AE7E_4042_848D_21D8E9CBBAC1_.wvu.PrintArea" localSheetId="9" hidden="1">Impactos!$A$1:$G$12</definedName>
    <definedName name="Z_D504B807_AE7E_4042_848D_21D8E9CBBAC1_.wvu.PrintArea" localSheetId="6" hidden="1">Resumen!$A$2:$O$29</definedName>
    <definedName name="Z_D504B807_AE7E_4042_848D_21D8E9CBBAC1_.wvu.PrintTitles" localSheetId="1" hidden="1">'(2) Juegos Intercolegiados'!$7:$8</definedName>
    <definedName name="Z_D504B807_AE7E_4042_848D_21D8E9CBBAC1_.wvu.PrintTitles" localSheetId="2" hidden="1">'(3) Deporte Social y C'!$7:$8</definedName>
    <definedName name="Z_D504B807_AE7E_4042_848D_21D8E9CBBAC1_.wvu.PrintTitles" localSheetId="4" hidden="1">'(5) Habitos y Estilo VS'!$9:$10</definedName>
    <definedName name="Z_D504B807_AE7E_4042_848D_21D8E9CBBAC1_.wvu.PrintTitles" localSheetId="5" hidden="1">'Evaluación de Controles'!$1:$3</definedName>
    <definedName name="Z_D674221F_3F50_45D7_B99E_107AE99970DE_.wvu.Cols" localSheetId="0" hidden="1">'(1) Deporte Asociado'!#REF!,'(1) Deporte Asociado'!$E:$E,'(1) Deporte Asociado'!$J:$L,'(1) Deporte Asociado'!$P:$P,'(1) Deporte Asociado'!$R:$S,'(1) Deporte Asociado'!$U:$W</definedName>
    <definedName name="Z_D674221F_3F50_45D7_B99E_107AE99970DE_.wvu.Cols" localSheetId="1" hidden="1">'(2) Juegos Intercolegiados'!#REF!,'(2) Juegos Intercolegiados'!$E:$E,'(2) Juegos Intercolegiados'!$J:$L,'(2) Juegos Intercolegiados'!$P:$P,'(2) Juegos Intercolegiados'!$R:$S,'(2) Juegos Intercolegiados'!$U:$W</definedName>
    <definedName name="Z_D674221F_3F50_45D7_B99E_107AE99970DE_.wvu.Cols" localSheetId="2" hidden="1">'(3) Deporte Social y C'!#REF!,'(3) Deporte Social y C'!$E:$E,'(3) Deporte Social y C'!$J:$L,'(3) Deporte Social y C'!$P:$P,'(3) Deporte Social y C'!$R:$S,'(3) Deporte Social y C'!$U:$W</definedName>
    <definedName name="Z_D674221F_3F50_45D7_B99E_107AE99970DE_.wvu.Cols" localSheetId="3" hidden="1">'(4) Recreacion y Aprove T'!#REF!,'(4) Recreacion y Aprove T'!$E:$E,'(4) Recreacion y Aprove T'!$J:$L,'(4) Recreacion y Aprove T'!$P:$P,'(4) Recreacion y Aprove T'!$R:$S,'(4) Recreacion y Aprove T'!$U:$W</definedName>
    <definedName name="Z_D674221F_3F50_45D7_B99E_107AE99970DE_.wvu.Cols" localSheetId="4" hidden="1">'(5) Habitos y Estilo VS'!#REF!,'(5) Habitos y Estilo VS'!$E:$E,'(5) Habitos y Estilo VS'!$J:$L,'(5) Habitos y Estilo VS'!$P:$P,'(5) Habitos y Estilo VS'!$R:$S,'(5) Habitos y Estilo VS'!$U:$W</definedName>
    <definedName name="Z_D674221F_3F50_45D7_B99E_107AE99970DE_.wvu.Cols" localSheetId="6" hidden="1">Resumen!$Q:$AE,Resumen!$AH:$AX</definedName>
    <definedName name="Z_D674221F_3F50_45D7_B99E_107AE99970DE_.wvu.PrintArea" localSheetId="1" hidden="1">'(2) Juegos Intercolegiados'!$A$1:$U$17</definedName>
    <definedName name="Z_D674221F_3F50_45D7_B99E_107AE99970DE_.wvu.PrintArea" localSheetId="2" hidden="1">'(3) Deporte Social y C'!$A$1:$U$10</definedName>
    <definedName name="Z_D674221F_3F50_45D7_B99E_107AE99970DE_.wvu.PrintArea" localSheetId="3" hidden="1">'(4) Recreacion y Aprove T'!$A$1:$U$9</definedName>
    <definedName name="Z_D674221F_3F50_45D7_B99E_107AE99970DE_.wvu.PrintArea" localSheetId="4" hidden="1">'(5) Habitos y Estilo VS'!$A$4:$U$12</definedName>
    <definedName name="Z_D674221F_3F50_45D7_B99E_107AE99970DE_.wvu.PrintArea" localSheetId="5" hidden="1">'Evaluación de Controles'!$B$1:$Y$12</definedName>
    <definedName name="Z_D674221F_3F50_45D7_B99E_107AE99970DE_.wvu.PrintArea" localSheetId="7" hidden="1">Evolución!$K$1:$Q$10</definedName>
    <definedName name="Z_D674221F_3F50_45D7_B99E_107AE99970DE_.wvu.PrintArea" localSheetId="9" hidden="1">Impactos!$A$1:$G$12</definedName>
    <definedName name="Z_D674221F_3F50_45D7_B99E_107AE99970DE_.wvu.PrintArea" localSheetId="6" hidden="1">Resumen!$A$2:$O$29</definedName>
    <definedName name="Z_D674221F_3F50_45D7_B99E_107AE99970DE_.wvu.PrintTitles" localSheetId="1" hidden="1">'(2) Juegos Intercolegiados'!$7:$8</definedName>
    <definedName name="Z_D674221F_3F50_45D7_B99E_107AE99970DE_.wvu.PrintTitles" localSheetId="2" hidden="1">'(3) Deporte Social y C'!$7:$8</definedName>
    <definedName name="Z_D674221F_3F50_45D7_B99E_107AE99970DE_.wvu.PrintTitles" localSheetId="4" hidden="1">'(5) Habitos y Estilo VS'!$9:$10</definedName>
    <definedName name="Z_D674221F_3F50_45D7_B99E_107AE99970DE_.wvu.PrintTitles" localSheetId="5" hidden="1">'Evaluación de Controles'!$1:$3</definedName>
    <definedName name="Z_D8BB7E15_0E8F_45FC_AD1A_6D8C295A087C_.wvu.Cols" localSheetId="0" hidden="1">'(1) Deporte Asociado'!#REF!,'(1) Deporte Asociado'!$E:$E,'(1) Deporte Asociado'!$J:$L,'(1) Deporte Asociado'!$P:$P,'(1) Deporte Asociado'!$R:$S,'(1) Deporte Asociado'!$U:$W</definedName>
    <definedName name="Z_D8BB7E15_0E8F_45FC_AD1A_6D8C295A087C_.wvu.Cols" localSheetId="1" hidden="1">'(2) Juegos Intercolegiados'!#REF!,'(2) Juegos Intercolegiados'!$E:$E,'(2) Juegos Intercolegiados'!$J:$L,'(2) Juegos Intercolegiados'!$P:$P,'(2) Juegos Intercolegiados'!$R:$S,'(2) Juegos Intercolegiados'!$U:$W</definedName>
    <definedName name="Z_D8BB7E15_0E8F_45FC_AD1A_6D8C295A087C_.wvu.Cols" localSheetId="2" hidden="1">'(3) Deporte Social y C'!#REF!,'(3) Deporte Social y C'!$E:$E,'(3) Deporte Social y C'!$J:$L,'(3) Deporte Social y C'!$P:$P,'(3) Deporte Social y C'!$R:$S,'(3) Deporte Social y C'!$U:$W</definedName>
    <definedName name="Z_D8BB7E15_0E8F_45FC_AD1A_6D8C295A087C_.wvu.Cols" localSheetId="3" hidden="1">'(4) Recreacion y Aprove T'!#REF!,'(4) Recreacion y Aprove T'!$E:$E,'(4) Recreacion y Aprove T'!$J:$L,'(4) Recreacion y Aprove T'!$P:$P,'(4) Recreacion y Aprove T'!$R:$S,'(4) Recreacion y Aprove T'!$U:$W</definedName>
    <definedName name="Z_D8BB7E15_0E8F_45FC_AD1A_6D8C295A087C_.wvu.Cols" localSheetId="4" hidden="1">'(5) Habitos y Estilo VS'!#REF!,'(5) Habitos y Estilo VS'!$E:$E,'(5) Habitos y Estilo VS'!$J:$L,'(5) Habitos y Estilo VS'!$P:$P,'(5) Habitos y Estilo VS'!$R:$S,'(5) Habitos y Estilo VS'!$U:$W</definedName>
    <definedName name="Z_D8BB7E15_0E8F_45FC_AD1A_6D8C295A087C_.wvu.Cols" localSheetId="6" hidden="1">Resumen!$Q:$AE,Resumen!$AH:$AX</definedName>
    <definedName name="Z_D8BB7E15_0E8F_45FC_AD1A_6D8C295A087C_.wvu.PrintArea" localSheetId="1" hidden="1">'(2) Juegos Intercolegiados'!$A$1:$U$17</definedName>
    <definedName name="Z_D8BB7E15_0E8F_45FC_AD1A_6D8C295A087C_.wvu.PrintArea" localSheetId="2" hidden="1">'(3) Deporte Social y C'!$A$1:$U$10</definedName>
    <definedName name="Z_D8BB7E15_0E8F_45FC_AD1A_6D8C295A087C_.wvu.PrintArea" localSheetId="3" hidden="1">'(4) Recreacion y Aprove T'!$A$1:$U$9</definedName>
    <definedName name="Z_D8BB7E15_0E8F_45FC_AD1A_6D8C295A087C_.wvu.PrintArea" localSheetId="4" hidden="1">'(5) Habitos y Estilo VS'!$A$4:$U$12</definedName>
    <definedName name="Z_D8BB7E15_0E8F_45FC_AD1A_6D8C295A087C_.wvu.PrintArea" localSheetId="5" hidden="1">'Evaluación de Controles'!$B$1:$Y$12</definedName>
    <definedName name="Z_D8BB7E15_0E8F_45FC_AD1A_6D8C295A087C_.wvu.PrintArea" localSheetId="7" hidden="1">Evolución!$K$1:$Q$10</definedName>
    <definedName name="Z_D8BB7E15_0E8F_45FC_AD1A_6D8C295A087C_.wvu.PrintArea" localSheetId="9" hidden="1">Impactos!$A$1:$G$12</definedName>
    <definedName name="Z_D8BB7E15_0E8F_45FC_AD1A_6D8C295A087C_.wvu.PrintArea" localSheetId="6" hidden="1">Resumen!$A$2:$O$29</definedName>
    <definedName name="Z_D8BB7E15_0E8F_45FC_AD1A_6D8C295A087C_.wvu.PrintTitles" localSheetId="1" hidden="1">'(2) Juegos Intercolegiados'!$7:$8</definedName>
    <definedName name="Z_D8BB7E15_0E8F_45FC_AD1A_6D8C295A087C_.wvu.PrintTitles" localSheetId="2" hidden="1">'(3) Deporte Social y C'!$7:$8</definedName>
    <definedName name="Z_D8BB7E15_0E8F_45FC_AD1A_6D8C295A087C_.wvu.PrintTitles" localSheetId="4" hidden="1">'(5) Habitos y Estilo VS'!$9:$10</definedName>
    <definedName name="Z_D8BB7E15_0E8F_45FC_AD1A_6D8C295A087C_.wvu.PrintTitles" localSheetId="5" hidden="1">'Evaluación de Controles'!$1:$3</definedName>
    <definedName name="Z_DC041AD4_35AB_4F1B_9F3D_F08C88A9A16C_.wvu.Cols" localSheetId="0" hidden="1">'(1) Deporte Asociado'!#REF!,'(1) Deporte Asociado'!$E:$E,'(1) Deporte Asociado'!$J:$L,'(1) Deporte Asociado'!$P:$P,'(1) Deporte Asociado'!$R:$S,'(1) Deporte Asociado'!$U:$W</definedName>
    <definedName name="Z_DC041AD4_35AB_4F1B_9F3D_F08C88A9A16C_.wvu.Cols" localSheetId="1" hidden="1">'(2) Juegos Intercolegiados'!#REF!,'(2) Juegos Intercolegiados'!$E:$E,'(2) Juegos Intercolegiados'!$J:$L,'(2) Juegos Intercolegiados'!$P:$P,'(2) Juegos Intercolegiados'!$R:$S,'(2) Juegos Intercolegiados'!$U:$W</definedName>
    <definedName name="Z_DC041AD4_35AB_4F1B_9F3D_F08C88A9A16C_.wvu.Cols" localSheetId="2" hidden="1">'(3) Deporte Social y C'!#REF!,'(3) Deporte Social y C'!$E:$E,'(3) Deporte Social y C'!$J:$L,'(3) Deporte Social y C'!$P:$P,'(3) Deporte Social y C'!$R:$S,'(3) Deporte Social y C'!$U:$W</definedName>
    <definedName name="Z_DC041AD4_35AB_4F1B_9F3D_F08C88A9A16C_.wvu.Cols" localSheetId="3" hidden="1">'(4) Recreacion y Aprove T'!#REF!,'(4) Recreacion y Aprove T'!$E:$E,'(4) Recreacion y Aprove T'!$J:$L,'(4) Recreacion y Aprove T'!$P:$P,'(4) Recreacion y Aprove T'!$R:$S,'(4) Recreacion y Aprove T'!$U:$W</definedName>
    <definedName name="Z_DC041AD4_35AB_4F1B_9F3D_F08C88A9A16C_.wvu.Cols" localSheetId="4" hidden="1">'(5) Habitos y Estilo VS'!#REF!,'(5) Habitos y Estilo VS'!$E:$E,'(5) Habitos y Estilo VS'!$J:$L,'(5) Habitos y Estilo VS'!$P:$P,'(5) Habitos y Estilo VS'!$R:$S,'(5) Habitos y Estilo VS'!$U:$W</definedName>
    <definedName name="Z_DC041AD4_35AB_4F1B_9F3D_F08C88A9A16C_.wvu.Cols" localSheetId="6" hidden="1">Resumen!$Q:$AE,Resumen!$AH:$AX</definedName>
    <definedName name="Z_DC041AD4_35AB_4F1B_9F3D_F08C88A9A16C_.wvu.PrintArea" localSheetId="1" hidden="1">'(2) Juegos Intercolegiados'!$A$1:$U$17</definedName>
    <definedName name="Z_DC041AD4_35AB_4F1B_9F3D_F08C88A9A16C_.wvu.PrintArea" localSheetId="2" hidden="1">'(3) Deporte Social y C'!$A$1:$U$10</definedName>
    <definedName name="Z_DC041AD4_35AB_4F1B_9F3D_F08C88A9A16C_.wvu.PrintArea" localSheetId="3" hidden="1">'(4) Recreacion y Aprove T'!$A$1:$U$9</definedName>
    <definedName name="Z_DC041AD4_35AB_4F1B_9F3D_F08C88A9A16C_.wvu.PrintArea" localSheetId="4" hidden="1">'(5) Habitos y Estilo VS'!$A$4:$U$12</definedName>
    <definedName name="Z_DC041AD4_35AB_4F1B_9F3D_F08C88A9A16C_.wvu.PrintArea" localSheetId="5" hidden="1">'Evaluación de Controles'!$B$1:$Y$12</definedName>
    <definedName name="Z_DC041AD4_35AB_4F1B_9F3D_F08C88A9A16C_.wvu.PrintArea" localSheetId="7" hidden="1">Evolución!$K$1:$Q$10</definedName>
    <definedName name="Z_DC041AD4_35AB_4F1B_9F3D_F08C88A9A16C_.wvu.PrintArea" localSheetId="9" hidden="1">Impactos!$A$1:$G$12</definedName>
    <definedName name="Z_DC041AD4_35AB_4F1B_9F3D_F08C88A9A16C_.wvu.PrintArea" localSheetId="6" hidden="1">Resumen!$A$2:$O$29</definedName>
    <definedName name="Z_DC041AD4_35AB_4F1B_9F3D_F08C88A9A16C_.wvu.PrintTitles" localSheetId="1" hidden="1">'(2) Juegos Intercolegiados'!$7:$8</definedName>
    <definedName name="Z_DC041AD4_35AB_4F1B_9F3D_F08C88A9A16C_.wvu.PrintTitles" localSheetId="2" hidden="1">'(3) Deporte Social y C'!$7:$8</definedName>
    <definedName name="Z_DC041AD4_35AB_4F1B_9F3D_F08C88A9A16C_.wvu.PrintTitles" localSheetId="4" hidden="1">'(5) Habitos y Estilo VS'!$9:$10</definedName>
    <definedName name="Z_DC041AD4_35AB_4F1B_9F3D_F08C88A9A16C_.wvu.PrintTitles" localSheetId="5" hidden="1">'Evaluación de Controles'!$1:$3</definedName>
    <definedName name="Z_E51A7B7A_B72C_4D0D_BEC9_3100296DDB1B_.wvu.Cols" localSheetId="0" hidden="1">'(1) Deporte Asociado'!#REF!,'(1) Deporte Asociado'!$E:$E,'(1) Deporte Asociado'!$J:$L,'(1) Deporte Asociado'!$P:$P,'(1) Deporte Asociado'!$R:$S,'(1) Deporte Asociado'!$U:$W</definedName>
    <definedName name="Z_E51A7B7A_B72C_4D0D_BEC9_3100296DDB1B_.wvu.Cols" localSheetId="1" hidden="1">'(2) Juegos Intercolegiados'!#REF!,'(2) Juegos Intercolegiados'!$E:$E,'(2) Juegos Intercolegiados'!$J:$L,'(2) Juegos Intercolegiados'!$P:$P,'(2) Juegos Intercolegiados'!$R:$S,'(2) Juegos Intercolegiados'!$U:$W</definedName>
    <definedName name="Z_E51A7B7A_B72C_4D0D_BEC9_3100296DDB1B_.wvu.Cols" localSheetId="2" hidden="1">'(3) Deporte Social y C'!#REF!,'(3) Deporte Social y C'!$E:$E,'(3) Deporte Social y C'!$J:$L,'(3) Deporte Social y C'!$P:$P,'(3) Deporte Social y C'!$R:$S,'(3) Deporte Social y C'!$U:$W</definedName>
    <definedName name="Z_E51A7B7A_B72C_4D0D_BEC9_3100296DDB1B_.wvu.Cols" localSheetId="3" hidden="1">'(4) Recreacion y Aprove T'!#REF!,'(4) Recreacion y Aprove T'!$E:$E,'(4) Recreacion y Aprove T'!$J:$L,'(4) Recreacion y Aprove T'!$P:$P,'(4) Recreacion y Aprove T'!$R:$S,'(4) Recreacion y Aprove T'!$U:$W</definedName>
    <definedName name="Z_E51A7B7A_B72C_4D0D_BEC9_3100296DDB1B_.wvu.Cols" localSheetId="4" hidden="1">'(5) Habitos y Estilo VS'!#REF!,'(5) Habitos y Estilo VS'!$E:$E,'(5) Habitos y Estilo VS'!$J:$L,'(5) Habitos y Estilo VS'!$P:$P,'(5) Habitos y Estilo VS'!$R:$S,'(5) Habitos y Estilo VS'!$U:$W</definedName>
    <definedName name="Z_E51A7B7A_B72C_4D0D_BEC9_3100296DDB1B_.wvu.Cols" localSheetId="6" hidden="1">Resumen!$Q:$AE,Resumen!$AH:$AX</definedName>
    <definedName name="Z_E51A7B7A_B72C_4D0D_BEC9_3100296DDB1B_.wvu.PrintArea" localSheetId="1" hidden="1">'(2) Juegos Intercolegiados'!$A$1:$U$17</definedName>
    <definedName name="Z_E51A7B7A_B72C_4D0D_BEC9_3100296DDB1B_.wvu.PrintArea" localSheetId="2" hidden="1">'(3) Deporte Social y C'!$A$1:$U$10</definedName>
    <definedName name="Z_E51A7B7A_B72C_4D0D_BEC9_3100296DDB1B_.wvu.PrintArea" localSheetId="3" hidden="1">'(4) Recreacion y Aprove T'!$A$1:$U$9</definedName>
    <definedName name="Z_E51A7B7A_B72C_4D0D_BEC9_3100296DDB1B_.wvu.PrintArea" localSheetId="4" hidden="1">'(5) Habitos y Estilo VS'!$A$4:$U$12</definedName>
    <definedName name="Z_E51A7B7A_B72C_4D0D_BEC9_3100296DDB1B_.wvu.PrintArea" localSheetId="5" hidden="1">'Evaluación de Controles'!$B$1:$Y$12</definedName>
    <definedName name="Z_E51A7B7A_B72C_4D0D_BEC9_3100296DDB1B_.wvu.PrintArea" localSheetId="7" hidden="1">Evolución!$K$1:$Q$10</definedName>
    <definedName name="Z_E51A7B7A_B72C_4D0D_BEC9_3100296DDB1B_.wvu.PrintArea" localSheetId="9" hidden="1">Impactos!$A$1:$G$12</definedName>
    <definedName name="Z_E51A7B7A_B72C_4D0D_BEC9_3100296DDB1B_.wvu.PrintArea" localSheetId="6" hidden="1">Resumen!$A$2:$O$29</definedName>
    <definedName name="Z_E51A7B7A_B72C_4D0D_BEC9_3100296DDB1B_.wvu.PrintTitles" localSheetId="1" hidden="1">'(2) Juegos Intercolegiados'!$7:$8</definedName>
    <definedName name="Z_E51A7B7A_B72C_4D0D_BEC9_3100296DDB1B_.wvu.PrintTitles" localSheetId="2" hidden="1">'(3) Deporte Social y C'!$7:$8</definedName>
    <definedName name="Z_E51A7B7A_B72C_4D0D_BEC9_3100296DDB1B_.wvu.PrintTitles" localSheetId="4" hidden="1">'(5) Habitos y Estilo VS'!$9:$10</definedName>
    <definedName name="Z_E51A7B7A_B72C_4D0D_BEC9_3100296DDB1B_.wvu.PrintTitles" localSheetId="5" hidden="1">'Evaluación de Controles'!$1:$3</definedName>
    <definedName name="Z_F7D68F61_F89A_4541_9A78_C25C58CA23E3_.wvu.Cols" localSheetId="0" hidden="1">'(1) Deporte Asociado'!#REF!,'(1) Deporte Asociado'!$E:$E,'(1) Deporte Asociado'!$J:$L,'(1) Deporte Asociado'!$P:$P,'(1) Deporte Asociado'!$R:$S,'(1) Deporte Asociado'!$U:$W</definedName>
    <definedName name="Z_F7D68F61_F89A_4541_9A78_C25C58CA23E3_.wvu.Cols" localSheetId="6" hidden="1">Resumen!$Q:$AE,Resumen!$AH:$AX</definedName>
    <definedName name="Z_F7D68F61_F89A_4541_9A78_C25C58CA23E3_.wvu.PrintArea" localSheetId="1" hidden="1">'(2) Juegos Intercolegiados'!$A$1:$U$10</definedName>
    <definedName name="Z_F7D68F61_F89A_4541_9A78_C25C58CA23E3_.wvu.PrintArea" localSheetId="2" hidden="1">'(3) Deporte Social y C'!$A$1:$U$10</definedName>
    <definedName name="Z_F7D68F61_F89A_4541_9A78_C25C58CA23E3_.wvu.PrintArea" localSheetId="3" hidden="1">'(4) Recreacion y Aprove T'!$A$1:$U$9</definedName>
    <definedName name="Z_F7D68F61_F89A_4541_9A78_C25C58CA23E3_.wvu.PrintArea" localSheetId="4" hidden="1">'(5) Habitos y Estilo VS'!$A$4:$U$12</definedName>
    <definedName name="Z_F7D68F61_F89A_4541_9A78_C25C58CA23E3_.wvu.PrintArea" localSheetId="5" hidden="1">'Evaluación de Controles'!$B$1:$Y$12</definedName>
    <definedName name="Z_F7D68F61_F89A_4541_9A78_C25C58CA23E3_.wvu.PrintArea" localSheetId="7" hidden="1">Evolución!$K$1:$Q$10</definedName>
    <definedName name="Z_F7D68F61_F89A_4541_9A78_C25C58CA23E3_.wvu.PrintArea" localSheetId="9" hidden="1">Impactos!$A$1:$G$12</definedName>
    <definedName name="Z_F7D68F61_F89A_4541_9A78_C25C58CA23E3_.wvu.PrintArea" localSheetId="6" hidden="1">Resumen!$A$2:$O$29</definedName>
    <definedName name="Z_F7D68F61_F89A_4541_9A78_C25C58CA23E3_.wvu.PrintTitles" localSheetId="1" hidden="1">'(2) Juegos Intercolegiados'!$7:$8</definedName>
    <definedName name="Z_F7D68F61_F89A_4541_9A78_C25C58CA23E3_.wvu.PrintTitles" localSheetId="2" hidden="1">'(3) Deporte Social y C'!$7:$8</definedName>
    <definedName name="Z_F7D68F61_F89A_4541_9A78_C25C58CA23E3_.wvu.PrintTitles" localSheetId="4" hidden="1">'(5) Habitos y Estilo VS'!$9:$10</definedName>
    <definedName name="Z_F7D68F61_F89A_4541_9A78_C25C58CA23E3_.wvu.PrintTitles" localSheetId="5" hidden="1">'Evaluación de Controles'!$1:$3</definedName>
  </definedNames>
  <calcPr calcId="191029"/>
  <customWorkbookViews>
    <customWorkbookView name="mapa_20" guid="{97D65C1E-976A-4956-97FC-0E8188ABCFAA}" maximized="1" xWindow="-8" yWindow="-8" windowWidth="1382" windowHeight="744" tabRatio="961" activeSheetId="31"/>
    <customWorkbookView name="mapa_19" guid="{ADD38025-F4B2-44E2-9D06-07A9BF0F3A51}" maximized="1" xWindow="-8" yWindow="-8" windowWidth="1382" windowHeight="744" tabRatio="961" activeSheetId="28"/>
    <customWorkbookView name="mapa_14" guid="{AF3BF2A1-5C19-43AE-A08B-3E418E8AE543}" maximized="1" xWindow="-8" yWindow="-8" windowWidth="1382" windowHeight="744" tabRatio="961" activeSheetId="13"/>
    <customWorkbookView name="mapa_13" guid="{CC42E740-ADA2-4B3E-AB77-9BBCCE9EC444}" maximized="1" xWindow="-8" yWindow="-8" windowWidth="1382" windowHeight="744" tabRatio="961" activeSheetId="5"/>
    <customWorkbookView name="mapa_12" guid="{DC041AD4-35AB-4F1B-9F3D-F08C88A9A16C}" maximized="1" xWindow="-8" yWindow="-8" windowWidth="1382" windowHeight="744" tabRatio="961" activeSheetId="12"/>
    <customWorkbookView name="mapa_11" guid="{C9A17BF0-2451-44C4-898F-CFB8403323EA}" maximized="1" xWindow="-8" yWindow="-8" windowWidth="1382" windowHeight="744" tabRatio="961" activeSheetId="2"/>
    <customWorkbookView name="mapa_10" guid="{E51A7B7A-B72C-4D0D-BEC9-3100296DDB1B}" maximized="1" xWindow="-8" yWindow="-8" windowWidth="1382" windowHeight="744" tabRatio="961" activeSheetId="16"/>
    <customWorkbookView name="mapa_09" guid="{D674221F-3F50-45D7-B99E-107AE99970DE}" maximized="1" xWindow="-8" yWindow="-8" windowWidth="1382" windowHeight="744" tabRatio="961" activeSheetId="1"/>
    <customWorkbookView name="mapa_08" guid="{C8C25E0F-313C-40E1-BC27-B55128053FAD}" maximized="1" xWindow="-8" yWindow="-8" windowWidth="1382" windowHeight="744" tabRatio="961" activeSheetId="3"/>
    <customWorkbookView name="mapa_07" guid="{31578BE1-199E-4DDD-BD28-180CDA7042A3}" maximized="1" xWindow="-8" yWindow="-8" windowWidth="1382" windowHeight="744" tabRatio="961" activeSheetId="20"/>
    <customWorkbookView name="mapa_06" guid="{915A0EBC-A358-405B-93F7-90752DA34B9F}" maximized="1" xWindow="-8" yWindow="-8" windowWidth="1382" windowHeight="744" tabRatio="961" activeSheetId="11"/>
    <customWorkbookView name="mapa_05" guid="{B74BB35E-E214-422E-BB39-6D168553F4C5}" maximized="1" xWindow="-8" yWindow="-8" windowWidth="1382" windowHeight="744" tabRatio="961" activeSheetId="15"/>
    <customWorkbookView name="mapa_04" guid="{C9A812A3-B23E-4057-8694-158B0DEE8D06}" maximized="1" xWindow="-8" yWindow="-8" windowWidth="1382" windowHeight="744" tabRatio="961" activeSheetId="9"/>
    <customWorkbookView name="mapa_03" guid="{D504B807-AE7E-4042-848D-21D8E9CBBAC1}" maximized="1" xWindow="-8" yWindow="-8" windowWidth="1382" windowHeight="744" tabRatio="961" activeSheetId="17"/>
    <customWorkbookView name="Mapa_01" guid="{4890415D-ABA4-4363-9A7D-9DAD39F08A9F}" maximized="1" xWindow="-8" yWindow="-8" windowWidth="1382" windowHeight="744" tabRatio="961" activeSheetId="19"/>
    <customWorkbookView name="Mapa_02" guid="{F7D68F61-F89A-4541-9A78-C25C58CA23E3}" maximized="1" xWindow="-8" yWindow="-8" windowWidth="1382" windowHeight="744" tabRatio="961" activeSheetId="18"/>
    <customWorkbookView name="mapa_15" guid="{D8BB7E15-0E8F-45FC-AD1A-6D8C295A087C}" maximized="1" xWindow="-8" yWindow="-8" windowWidth="1382" windowHeight="744" tabRatio="961" activeSheetId="14"/>
    <customWorkbookView name="mapa_16" guid="{42BB51DB-DC3E-4DA5-9499-5574EB19780E}" maximized="1" xWindow="-8" yWindow="-8" windowWidth="1382" windowHeight="744" tabRatio="961" activeSheetId="10"/>
    <customWorkbookView name="mapa_17" guid="{B83C9EB8-C964-4489-98C8-19C81BFAE010}" maximized="1" xWindow="-8" yWindow="-8" windowWidth="1382" windowHeight="744" tabRatio="961" activeSheetId="6"/>
  </customWorkbookViews>
</workbook>
</file>

<file path=xl/calcChain.xml><?xml version="1.0" encoding="utf-8"?>
<calcChain xmlns="http://schemas.openxmlformats.org/spreadsheetml/2006/main">
  <c r="X10" i="33" l="1"/>
  <c r="L9" i="15" s="1"/>
  <c r="X9" i="33"/>
  <c r="L10" i="9" s="1"/>
  <c r="G5" i="22" l="1"/>
  <c r="G6" i="22"/>
  <c r="D2" i="26" l="1"/>
  <c r="F3" i="26"/>
  <c r="K8" i="19" l="1"/>
  <c r="H9" i="9" l="1"/>
  <c r="K9" i="9"/>
  <c r="H10" i="9"/>
  <c r="K10" i="9"/>
  <c r="K10" i="17" l="1"/>
  <c r="X4" i="33" l="1"/>
  <c r="L7" i="19" s="1"/>
  <c r="X5" i="33"/>
  <c r="L8" i="19" s="1"/>
  <c r="K7" i="19" l="1"/>
  <c r="Z12" i="21" l="1"/>
  <c r="AA12" i="21"/>
  <c r="AB12" i="21"/>
  <c r="Y12" i="21"/>
  <c r="AC8" i="21"/>
  <c r="AC9" i="21"/>
  <c r="AC10" i="21"/>
  <c r="AC7" i="21"/>
  <c r="AC6" i="21"/>
  <c r="T12" i="21"/>
  <c r="U12" i="21"/>
  <c r="V12" i="21"/>
  <c r="S12" i="21"/>
  <c r="W7" i="21"/>
  <c r="W8" i="21"/>
  <c r="W9" i="21"/>
  <c r="W10" i="21"/>
  <c r="W6" i="21"/>
  <c r="AY10" i="21"/>
  <c r="AY9" i="21"/>
  <c r="AY8" i="21"/>
  <c r="AY7" i="21"/>
  <c r="AY6" i="21"/>
  <c r="AY5" i="21"/>
  <c r="X6" i="33"/>
  <c r="L9" i="17" s="1"/>
  <c r="K9" i="17"/>
  <c r="AC12" i="21" l="1"/>
  <c r="W12" i="21"/>
  <c r="N11" i="11"/>
  <c r="N9" i="15"/>
  <c r="N10" i="17" l="1"/>
  <c r="K11" i="11" l="1"/>
  <c r="K9" i="15"/>
  <c r="X7" i="33" l="1"/>
  <c r="L10" i="17" s="1"/>
  <c r="M10" i="17" s="1"/>
  <c r="M9" i="17"/>
  <c r="X8" i="33"/>
  <c r="L9" i="9" s="1"/>
  <c r="X11" i="33"/>
  <c r="L11" i="11" s="1"/>
  <c r="M11" i="11" s="1"/>
  <c r="M9" i="15" l="1"/>
  <c r="N9" i="9"/>
  <c r="M9" i="9"/>
  <c r="N10" i="9"/>
  <c r="M10" i="9"/>
  <c r="M8" i="19"/>
  <c r="N8" i="19"/>
  <c r="M7" i="19"/>
  <c r="N7" i="19"/>
  <c r="N9" i="17"/>
  <c r="O10" i="9" l="1"/>
  <c r="O9" i="9"/>
  <c r="AY11" i="21"/>
  <c r="AZ6" i="21" l="1"/>
  <c r="AZ5" i="21"/>
  <c r="AZ9" i="21"/>
  <c r="AZ8" i="21"/>
  <c r="AZ7" i="21"/>
  <c r="AZ10" i="21"/>
  <c r="E2" i="26" l="1"/>
  <c r="F2" i="26"/>
  <c r="G2" i="26"/>
  <c r="H2" i="26"/>
  <c r="D3" i="26"/>
  <c r="E3" i="26"/>
  <c r="G3" i="26"/>
  <c r="H3" i="26"/>
  <c r="D4" i="26"/>
  <c r="E4" i="26"/>
  <c r="F4" i="26"/>
  <c r="G4" i="26"/>
  <c r="H4" i="26"/>
  <c r="D5" i="26"/>
  <c r="E5" i="26"/>
  <c r="F5" i="26"/>
  <c r="G5" i="26"/>
  <c r="H5" i="26"/>
  <c r="D6" i="26"/>
  <c r="E6" i="26"/>
  <c r="F6" i="26"/>
  <c r="G6" i="26"/>
  <c r="H6" i="26"/>
  <c r="O8" i="19" l="1"/>
  <c r="H8" i="19"/>
  <c r="O7" i="19"/>
  <c r="H7" i="19"/>
  <c r="O10" i="17"/>
  <c r="H10" i="17"/>
  <c r="O9" i="17"/>
  <c r="H9" i="17"/>
  <c r="O9" i="15"/>
  <c r="H9" i="15"/>
  <c r="O11" i="11"/>
  <c r="H11" i="11"/>
  <c r="H11" i="19" l="1"/>
  <c r="C6" i="21" s="1"/>
  <c r="H14" i="15"/>
  <c r="D9" i="21" s="1"/>
  <c r="H13" i="15"/>
  <c r="C9" i="21" s="1"/>
  <c r="H16" i="15"/>
  <c r="F9" i="21" s="1"/>
  <c r="H15" i="15"/>
  <c r="E9" i="21" s="1"/>
  <c r="O16" i="15"/>
  <c r="L9" i="21" s="1"/>
  <c r="O15" i="15"/>
  <c r="K9" i="21" s="1"/>
  <c r="O14" i="15"/>
  <c r="J9" i="21" s="1"/>
  <c r="O13" i="15"/>
  <c r="I9" i="21" s="1"/>
  <c r="O14" i="19"/>
  <c r="L6" i="21" s="1"/>
  <c r="O11" i="19"/>
  <c r="I6" i="21" s="1"/>
  <c r="O13" i="19"/>
  <c r="K6" i="21" s="1"/>
  <c r="O12" i="19"/>
  <c r="J6" i="21" s="1"/>
  <c r="H14" i="19"/>
  <c r="F6" i="21" s="1"/>
  <c r="H13" i="19"/>
  <c r="E6" i="21" s="1"/>
  <c r="H12" i="19"/>
  <c r="D6" i="21" s="1"/>
  <c r="O14" i="9"/>
  <c r="I8" i="21" s="1"/>
  <c r="O18" i="11"/>
  <c r="K10" i="21" s="1"/>
  <c r="O17" i="17"/>
  <c r="L7" i="21" s="1"/>
  <c r="H15" i="9"/>
  <c r="D8" i="21" s="1"/>
  <c r="H18" i="11"/>
  <c r="E10" i="21" s="1"/>
  <c r="H17" i="17"/>
  <c r="F7" i="21" s="1"/>
  <c r="O19" i="11"/>
  <c r="L10" i="21" s="1"/>
  <c r="H19" i="11"/>
  <c r="F10" i="21" s="1"/>
  <c r="O17" i="9"/>
  <c r="L8" i="21" s="1"/>
  <c r="H17" i="9"/>
  <c r="F8" i="21" s="1"/>
  <c r="O16" i="9"/>
  <c r="K8" i="21" s="1"/>
  <c r="H16" i="9"/>
  <c r="E8" i="21" s="1"/>
  <c r="O15" i="9"/>
  <c r="J8" i="21" s="1"/>
  <c r="H16" i="11"/>
  <c r="C10" i="21" s="1"/>
  <c r="H17" i="11"/>
  <c r="D10" i="21" s="1"/>
  <c r="O16" i="11"/>
  <c r="I10" i="21" s="1"/>
  <c r="O17" i="11"/>
  <c r="J10" i="21" s="1"/>
  <c r="H14" i="17"/>
  <c r="C7" i="21" s="1"/>
  <c r="H15" i="17"/>
  <c r="D7" i="21" s="1"/>
  <c r="H16" i="17"/>
  <c r="E7" i="21" s="1"/>
  <c r="O14" i="17"/>
  <c r="I7" i="21" s="1"/>
  <c r="O15" i="17"/>
  <c r="J7" i="21" s="1"/>
  <c r="O16" i="17"/>
  <c r="K7" i="21" s="1"/>
  <c r="H14" i="9"/>
  <c r="C8" i="21" s="1"/>
  <c r="G8" i="21" l="1"/>
  <c r="H8" i="21" s="1"/>
  <c r="G10" i="21"/>
  <c r="H10" i="21" s="1"/>
  <c r="G7" i="21"/>
  <c r="H7" i="21" s="1"/>
  <c r="G9" i="21"/>
  <c r="H9" i="21" s="1"/>
  <c r="M8" i="21"/>
  <c r="N8" i="21" s="1"/>
  <c r="M9" i="21"/>
  <c r="N9" i="21" s="1"/>
  <c r="M10" i="21"/>
  <c r="N10" i="21" s="1"/>
  <c r="M7" i="21"/>
  <c r="N7" i="21" s="1"/>
  <c r="G6" i="21"/>
  <c r="H6" i="21" s="1"/>
  <c r="M6" i="21"/>
  <c r="N6" i="21" s="1"/>
  <c r="O6" i="21" l="1"/>
  <c r="O9" i="21"/>
  <c r="C11" i="21"/>
  <c r="F11" i="21"/>
  <c r="L11" i="21"/>
  <c r="D11" i="21"/>
  <c r="K11" i="21"/>
  <c r="I11" i="21"/>
  <c r="J11" i="21"/>
  <c r="E11" i="21"/>
  <c r="O7" i="21"/>
  <c r="O10" i="21"/>
  <c r="O8" i="21"/>
  <c r="G11" i="21" l="1"/>
  <c r="H11" i="21" s="1"/>
  <c r="M11" i="21"/>
  <c r="N11" i="21" s="1"/>
  <c r="O11" i="21" l="1"/>
</calcChain>
</file>

<file path=xl/sharedStrings.xml><?xml version="1.0" encoding="utf-8"?>
<sst xmlns="http://schemas.openxmlformats.org/spreadsheetml/2006/main" count="862" uniqueCount="347">
  <si>
    <t>Proceso:</t>
  </si>
  <si>
    <t>Objetivo del Proceso:</t>
  </si>
  <si>
    <t>CAUSAS</t>
  </si>
  <si>
    <t>RIESGO</t>
  </si>
  <si>
    <t>CONSECUENCIAS POTENCIALES</t>
  </si>
  <si>
    <t>Probabilidad</t>
  </si>
  <si>
    <t>Impacto</t>
  </si>
  <si>
    <t>ACCIONES</t>
  </si>
  <si>
    <t>INDICADOR</t>
  </si>
  <si>
    <t>OPCIÓN DE MANEJO</t>
  </si>
  <si>
    <t>CONTROLES</t>
  </si>
  <si>
    <t>Legal</t>
  </si>
  <si>
    <t>Moderado</t>
  </si>
  <si>
    <t>Financiero</t>
  </si>
  <si>
    <t xml:space="preserve">             MAPA DE RIESGOS INSTITUCIONAL </t>
  </si>
  <si>
    <t>PERIODICIDAD</t>
  </si>
  <si>
    <t>Mensual</t>
  </si>
  <si>
    <t>Trimestral</t>
  </si>
  <si>
    <t>Anual</t>
  </si>
  <si>
    <t xml:space="preserve"> </t>
  </si>
  <si>
    <t>Semanal</t>
  </si>
  <si>
    <t>Zona de Riesgo</t>
  </si>
  <si>
    <t xml:space="preserve">Año: </t>
  </si>
  <si>
    <t>Cumplimiento</t>
  </si>
  <si>
    <t>Tipo de Riesgo</t>
  </si>
  <si>
    <t>Tipo de Riesgo:</t>
  </si>
  <si>
    <t>Estratégico</t>
  </si>
  <si>
    <t>Operativo</t>
  </si>
  <si>
    <t>Tecnológico</t>
  </si>
  <si>
    <t>Tipo de Control:</t>
  </si>
  <si>
    <t>Tipo de Control</t>
  </si>
  <si>
    <t>Probabilidad:</t>
  </si>
  <si>
    <t>Raro:</t>
  </si>
  <si>
    <t>Improbable:</t>
  </si>
  <si>
    <t>Posible:</t>
  </si>
  <si>
    <t>Probable:</t>
  </si>
  <si>
    <t>Casi seguro:</t>
  </si>
  <si>
    <t>No se ha presentado en los últimos 5 años</t>
  </si>
  <si>
    <t>Al menos una vez en los últimos 5 años</t>
  </si>
  <si>
    <t>Al menos una vez en los últimos 2 años</t>
  </si>
  <si>
    <t>Al menos una vez en el último año</t>
  </si>
  <si>
    <t>Más de una vez al año</t>
  </si>
  <si>
    <t>Insignificante</t>
  </si>
  <si>
    <t>Menor</t>
  </si>
  <si>
    <t>Mayor</t>
  </si>
  <si>
    <t>Catastrófico</t>
  </si>
  <si>
    <t>Zona 
de Riesgo</t>
  </si>
  <si>
    <t>BAJA</t>
  </si>
  <si>
    <t>MODERADA</t>
  </si>
  <si>
    <t>ALTA</t>
  </si>
  <si>
    <t>EXTREMA</t>
  </si>
  <si>
    <t>Opciones de Manejo:</t>
  </si>
  <si>
    <t>Asumir el riesgo</t>
  </si>
  <si>
    <t>Semestral</t>
  </si>
  <si>
    <t>Talento Humano</t>
  </si>
  <si>
    <t>Control Interno</t>
  </si>
  <si>
    <t>Salud Ocupacional</t>
  </si>
  <si>
    <t>Bimestral</t>
  </si>
  <si>
    <t>Confianza e imagen</t>
  </si>
  <si>
    <t>Reducir el riesgo</t>
  </si>
  <si>
    <t>Evitar el riesgo</t>
  </si>
  <si>
    <t>Transferir el riesgo</t>
  </si>
  <si>
    <t>Planeación</t>
  </si>
  <si>
    <t>Jurídica</t>
  </si>
  <si>
    <t>Contratación</t>
  </si>
  <si>
    <t>PROCESO:</t>
  </si>
  <si>
    <t>TOTAL RIESGOS</t>
  </si>
  <si>
    <t>ZONA DE RIESGO</t>
  </si>
  <si>
    <t>TOTAL:</t>
  </si>
  <si>
    <t>CÓDIGO</t>
  </si>
  <si>
    <t>Bajas:</t>
  </si>
  <si>
    <t>Altas:</t>
  </si>
  <si>
    <t>Moderadas:</t>
  </si>
  <si>
    <t>Extremas:</t>
  </si>
  <si>
    <r>
      <t xml:space="preserve">Raro
</t>
    </r>
    <r>
      <rPr>
        <b/>
        <sz val="12"/>
        <rFont val="Arial"/>
        <family val="2"/>
      </rPr>
      <t>( 1 )</t>
    </r>
  </si>
  <si>
    <r>
      <t xml:space="preserve">Improbable
</t>
    </r>
    <r>
      <rPr>
        <b/>
        <sz val="12"/>
        <rFont val="Arial"/>
        <family val="2"/>
      </rPr>
      <t>( 2 )</t>
    </r>
  </si>
  <si>
    <r>
      <t xml:space="preserve">Posible
</t>
    </r>
    <r>
      <rPr>
        <b/>
        <sz val="12"/>
        <rFont val="Arial"/>
        <family val="2"/>
      </rPr>
      <t>( 3 )</t>
    </r>
  </si>
  <si>
    <r>
      <t xml:space="preserve">Probable
</t>
    </r>
    <r>
      <rPr>
        <b/>
        <sz val="12"/>
        <rFont val="Arial"/>
        <family val="2"/>
      </rPr>
      <t>( 4 )</t>
    </r>
  </si>
  <si>
    <r>
      <t xml:space="preserve">Casi Seguro
</t>
    </r>
    <r>
      <rPr>
        <b/>
        <sz val="12"/>
        <rFont val="Arial"/>
        <family val="2"/>
      </rPr>
      <t>( 5 )</t>
    </r>
  </si>
  <si>
    <r>
      <rPr>
        <b/>
        <sz val="12"/>
        <rFont val="Arial"/>
        <family val="2"/>
      </rPr>
      <t>( 1 )</t>
    </r>
    <r>
      <rPr>
        <sz val="9"/>
        <rFont val="Arial"/>
        <family val="2"/>
      </rPr>
      <t xml:space="preserve">
Insignificante</t>
    </r>
  </si>
  <si>
    <r>
      <rPr>
        <b/>
        <sz val="12"/>
        <rFont val="Arial"/>
        <family val="2"/>
      </rPr>
      <t>( 2 )</t>
    </r>
    <r>
      <rPr>
        <sz val="9"/>
        <rFont val="Arial"/>
        <family val="2"/>
      </rPr>
      <t xml:space="preserve">
Menor</t>
    </r>
  </si>
  <si>
    <r>
      <rPr>
        <b/>
        <sz val="12"/>
        <rFont val="Arial"/>
        <family val="2"/>
      </rPr>
      <t>( 3 )</t>
    </r>
    <r>
      <rPr>
        <sz val="9"/>
        <rFont val="Arial"/>
        <family val="2"/>
      </rPr>
      <t xml:space="preserve">
Moderado</t>
    </r>
  </si>
  <si>
    <r>
      <rPr>
        <b/>
        <sz val="12"/>
        <rFont val="Arial"/>
        <family val="2"/>
      </rPr>
      <t>( 4 )</t>
    </r>
    <r>
      <rPr>
        <sz val="9"/>
        <rFont val="Arial"/>
        <family val="2"/>
      </rPr>
      <t xml:space="preserve">
Mayor</t>
    </r>
  </si>
  <si>
    <r>
      <rPr>
        <b/>
        <sz val="12"/>
        <rFont val="Arial"/>
        <family val="2"/>
      </rPr>
      <t>( 5 )</t>
    </r>
    <r>
      <rPr>
        <sz val="9"/>
        <rFont val="Arial"/>
        <family val="2"/>
      </rPr>
      <t xml:space="preserve">
Catastrófico</t>
    </r>
  </si>
  <si>
    <t>P R O B A B I L I D A D</t>
  </si>
  <si>
    <t>I M P A C T O</t>
  </si>
  <si>
    <t>CALIFICACIÓN</t>
  </si>
  <si>
    <t>Anterior</t>
  </si>
  <si>
    <t>Actual</t>
  </si>
  <si>
    <t>Alta</t>
  </si>
  <si>
    <t>Media</t>
  </si>
  <si>
    <t>Baja</t>
  </si>
  <si>
    <t>Leve</t>
  </si>
  <si>
    <t>Raro</t>
  </si>
  <si>
    <t>Improbable</t>
  </si>
  <si>
    <t xml:space="preserve">Posible </t>
  </si>
  <si>
    <t>Probable</t>
  </si>
  <si>
    <t>Casi Cierto</t>
  </si>
  <si>
    <t>PROBABILIDAD</t>
  </si>
  <si>
    <t>IMPACTO</t>
  </si>
  <si>
    <t>Equivalencias para la Calificación de Riesgos:</t>
  </si>
  <si>
    <t>CALIF</t>
  </si>
  <si>
    <t>AVANCE</t>
  </si>
  <si>
    <t>Periodicidad</t>
  </si>
  <si>
    <t>Diaria</t>
  </si>
  <si>
    <t>Eventual</t>
  </si>
  <si>
    <t>Asumir, Reducir el riesgo</t>
  </si>
  <si>
    <t>Reducir, Evitar, Compartir o Tranferir</t>
  </si>
  <si>
    <t>Prevenir su materialización: Cambios sustanciales al interior de los procesos.</t>
  </si>
  <si>
    <t>Tomar medidas encaminadas a disminuír Probabilidad e Impacto: Optimización de Procedimientos; implementación de Controles.</t>
  </si>
  <si>
    <t>Reducir su efecto a través del traspaso de las pérdidas a otras organizaciones: Seguros, Tercerización.</t>
  </si>
  <si>
    <t>Aceptar la pérdida residual probable =&gt; Planes de Contingencia.</t>
  </si>
  <si>
    <t>BAJA:</t>
  </si>
  <si>
    <t>MODERADA:</t>
  </si>
  <si>
    <t>ALTA:</t>
  </si>
  <si>
    <t>EXTREMA:</t>
  </si>
  <si>
    <t>Zona</t>
  </si>
  <si>
    <t>Significado</t>
  </si>
  <si>
    <t xml:space="preserve">Proceso:   </t>
  </si>
  <si>
    <t xml:space="preserve">Total </t>
  </si>
  <si>
    <t xml:space="preserve">% </t>
  </si>
  <si>
    <t xml:space="preserve">TOTAL: </t>
  </si>
  <si>
    <t>Consolidado de Riesgos por Tipo</t>
  </si>
  <si>
    <t>Posible</t>
  </si>
  <si>
    <t>CasiSeguro</t>
  </si>
  <si>
    <t>Equivalencia según tipo</t>
  </si>
  <si>
    <t>Confidencialidad de la Información</t>
  </si>
  <si>
    <t>Credibilidad o Imagen</t>
  </si>
  <si>
    <t>Si el hecho llegara a presentarse, tendría consecuencias o efectos mínimos sobre la entidad.</t>
  </si>
  <si>
    <t>Personal</t>
  </si>
  <si>
    <t>Grupo de Funcionarios</t>
  </si>
  <si>
    <t>Multas</t>
  </si>
  <si>
    <t>Ajustes a una actividad concreta</t>
  </si>
  <si>
    <t>Si el hecho llegara a presentarse, tendría bajo impacto o efecto sobre la entidad.</t>
  </si>
  <si>
    <t>Grupo de Trabajo</t>
  </si>
  <si>
    <t>Todos los Funcionarios</t>
  </si>
  <si>
    <t>Demandas</t>
  </si>
  <si>
    <t>Cambios en los procedimientos</t>
  </si>
  <si>
    <t>Si el hecho llegara a presentarse, tendría medianas consecuencias o efectos sobre la entidad.</t>
  </si>
  <si>
    <t>Relativa al Proceso</t>
  </si>
  <si>
    <t>Usuarios Ciudad</t>
  </si>
  <si>
    <t>Investigación Disciplinaria</t>
  </si>
  <si>
    <t>Cambios en la interacción de los procesos</t>
  </si>
  <si>
    <t>Si el hecho llegara a presentarse, tendría altas consecuencias o efectos sobre la entidad</t>
  </si>
  <si>
    <t>Institucional</t>
  </si>
  <si>
    <t>Usuarios Región</t>
  </si>
  <si>
    <t>Investigación Fiscal</t>
  </si>
  <si>
    <t>Intermitencia en el servicio</t>
  </si>
  <si>
    <t>Si el hecho llegara a presentarse, tendría desastrosas consecuencias o efectos sobre la entidad.</t>
  </si>
  <si>
    <t>Estratégica</t>
  </si>
  <si>
    <t>Usuarios País</t>
  </si>
  <si>
    <t>Intervención - Sanción</t>
  </si>
  <si>
    <t>Paro total del proceso</t>
  </si>
  <si>
    <t>NIVEL:</t>
  </si>
  <si>
    <t>DESCRIPCION:</t>
  </si>
  <si>
    <t>DESCRIPTOR:</t>
  </si>
  <si>
    <t xml:space="preserve">Misional </t>
  </si>
  <si>
    <t>Afectación de Meta Misional menor al 1%</t>
  </si>
  <si>
    <t>Afectación de Meta Misional  &gt;= 1%  y  &lt; 3%</t>
  </si>
  <si>
    <t xml:space="preserve">Afectación de Meta Misional &gt;= 3%  y &lt; 6% </t>
  </si>
  <si>
    <t xml:space="preserve">Afectación de Meta Misional &gt;= 6%  y &lt; 10% </t>
  </si>
  <si>
    <t>Afectación de Meta Misional &gt;= 10%</t>
  </si>
  <si>
    <t>Medio Ambiente</t>
  </si>
  <si>
    <t>Corrupción</t>
  </si>
  <si>
    <t>Financiera</t>
  </si>
  <si>
    <t>No genera
consecuencias</t>
  </si>
  <si>
    <t>Genera cambios leves
en el entorno</t>
  </si>
  <si>
    <t>Genera alteraciones
importantes o quejas de
la comunidad</t>
  </si>
  <si>
    <t>Genera alteraciones
significativas o
sanciones de
autoridades ambientales</t>
  </si>
  <si>
    <t>Genera alteraciones
catastróficas en el ambiente</t>
  </si>
  <si>
    <t>Lesión Leve
o Menor</t>
  </si>
  <si>
    <t>Incapacidad temporal
entre 1 y 10 días</t>
  </si>
  <si>
    <t>Incapacidad Total
Permanente</t>
  </si>
  <si>
    <t>Incapacidad Parcial
Permanente o
incapacidad temporal mayor a 10 días</t>
  </si>
  <si>
    <t>Una o más fatalidades</t>
  </si>
  <si>
    <t>NA</t>
  </si>
  <si>
    <t>Materializaciónde un riesgo
de corrupción</t>
  </si>
  <si>
    <t>??</t>
  </si>
  <si>
    <t>INFORME DE AVANCE RESPONSABLE DEL PROCESO</t>
  </si>
  <si>
    <t>Avance 
en la reducción del Riesgo</t>
  </si>
  <si>
    <t xml:space="preserve">Elaboró: </t>
  </si>
  <si>
    <t xml:space="preserve">Guardado en: </t>
  </si>
  <si>
    <t>Evaluación del Control</t>
  </si>
  <si>
    <t>Descripción del Control</t>
  </si>
  <si>
    <t>Observaciones</t>
  </si>
  <si>
    <t>Si</t>
  </si>
  <si>
    <t>No</t>
  </si>
  <si>
    <t>Cód</t>
  </si>
  <si>
    <t xml:space="preserve">Riesgo </t>
  </si>
  <si>
    <t>15 pts</t>
  </si>
  <si>
    <t>5 pts</t>
  </si>
  <si>
    <t>10 pts</t>
  </si>
  <si>
    <t>30 pts</t>
  </si>
  <si>
    <t>TOTAL</t>
  </si>
  <si>
    <t xml:space="preserve">Dep </t>
  </si>
  <si>
    <t>Evaluación a los 
          Controles de Riesgos</t>
  </si>
  <si>
    <t xml:space="preserve">Evitar el Riesgo </t>
  </si>
  <si>
    <t>Riesgo Inherente</t>
  </si>
  <si>
    <t>Riesgo Residual</t>
  </si>
  <si>
    <t>REGISTROS</t>
  </si>
  <si>
    <t>X</t>
  </si>
  <si>
    <t>Situación a Junio 30 de 2017</t>
  </si>
  <si>
    <t>A Junio 30 de 2018</t>
  </si>
  <si>
    <t>INSTITUTO DEPARTAMENTAL DE DEPORTE Y RECREACION DEL QUINDIO "INDEPORTES QUINDIO".</t>
  </si>
  <si>
    <t xml:space="preserve">Correctivo </t>
  </si>
  <si>
    <t xml:space="preserve">Detectivo </t>
  </si>
  <si>
    <t>Preventivo</t>
  </si>
  <si>
    <t>A</t>
  </si>
  <si>
    <t>B</t>
  </si>
  <si>
    <t>2-¿El Control permite enfrentar la situación en caso de materialización (afecta Impacto)?</t>
  </si>
  <si>
    <t>1- ¿El Control previene la materialización del Riesgo 
(afecta Probabilidad)?</t>
  </si>
  <si>
    <t>3-¿Existen manuales, instructivos 
o procedimientos para el manejo 
del Control?</t>
  </si>
  <si>
    <t>4-¿Está(n) definido(s) el(los) responsable(s) de la ejecución del Control y del seguimiento?</t>
  </si>
  <si>
    <t>5-¿El Control es automático?*</t>
  </si>
  <si>
    <t>6-¿El Control es manual?**</t>
  </si>
  <si>
    <t>7-¿La frecuencia de la ejecución del Control y seguimiento es adecuada?</t>
  </si>
  <si>
    <t>8-¿Se cuenta con evidencias de la ejecución y seguimiento del Control?</t>
  </si>
  <si>
    <t>9-¿En el tiempo que lleva la herramienta ha demostrado ser efectiva?</t>
  </si>
  <si>
    <t xml:space="preserve">RESPONSABLE </t>
  </si>
  <si>
    <t xml:space="preserve">Eventual </t>
  </si>
  <si>
    <t xml:space="preserve">Reducir el Riesgo </t>
  </si>
  <si>
    <t>Objetivos del Proceso:</t>
  </si>
  <si>
    <t xml:space="preserve">Elaboro y Proyecto </t>
  </si>
  <si>
    <t>Recibio</t>
  </si>
  <si>
    <t xml:space="preserve">Elaboro y proyecto </t>
  </si>
  <si>
    <t>Recibio y aprobo</t>
  </si>
  <si>
    <t>Se realiza la evaluacion de los controles al inicio de la suscripcion.</t>
  </si>
  <si>
    <t xml:space="preserve">Nelson Mauricio Carvajal Carrillo - Jefe Oficina de Control Interno </t>
  </si>
  <si>
    <t>Aprobo:</t>
  </si>
  <si>
    <t>RESPONSABLE</t>
  </si>
  <si>
    <t xml:space="preserve">Permanente </t>
  </si>
  <si>
    <t xml:space="preserve">DEPORTE ASOCIADO </t>
  </si>
  <si>
    <t>JUEGOS INTERCOLEGIADOS (SUPERATE)</t>
  </si>
  <si>
    <t xml:space="preserve">JUEGOS INTERCOLEGIADOS </t>
  </si>
  <si>
    <t xml:space="preserve">DEPORTE SOCIAL Y COMUNITARIO </t>
  </si>
  <si>
    <t xml:space="preserve">RECREACION Y APROVECHAMIENTO DEL TIEMPO </t>
  </si>
  <si>
    <t xml:space="preserve">HABITOS Y ESTILOS DE VIDA SALUDABLE </t>
  </si>
  <si>
    <t xml:space="preserve">Asesorías y acompañamientos técnica, jurídica y financiera a las ligas deportivas.                      </t>
  </si>
  <si>
    <t>Exigir a los deportistas la inscripción a la liga y el paz y salvo si son de otras ciudades.                Caracterización del proceso. Cumplimento de lleno de requisitos legales.</t>
  </si>
  <si>
    <t>Recibió</t>
  </si>
  <si>
    <t>Ligas del Dpto Existentes sin apoyo porque no estan constituidas legalmente.</t>
  </si>
  <si>
    <t xml:space="preserve">Mensual </t>
  </si>
  <si>
    <t>Poblacion beneficiada que no paticipa en los juegos de deporte social y comunitario.</t>
  </si>
  <si>
    <t xml:space="preserve">DEPORTE FORMATIVO, DEPORTE SOCIAL COMUNITARIO Y JUEGOS TRADICIONALES </t>
  </si>
  <si>
    <t>Recurso tranferidos a los municipios sin control en el desarrollo de proyectos deportivos.</t>
  </si>
  <si>
    <t>AVANCE EN %</t>
  </si>
  <si>
    <t xml:space="preserve">Deportistas con apoyos sin estar legalmente vinculados al club o una liga </t>
  </si>
  <si>
    <t>Apoyar los procesos deportivos, técnicos y administrativos de las ligas del Quindío y en competencias federadas, para mejorar el posicionamiento deportivo del departamento a nivel nacional; propendiendo por la promoción y masificación deportiva a través de ligas, clubes e instituciones educativas, y demás.</t>
  </si>
  <si>
    <t>Instituciones educativas beneficiadas que no se inscriben en las diferentes disciplinas deportivas</t>
  </si>
  <si>
    <t xml:space="preserve">Escenarios deportivos disponibles sin autorizacion de prestamo </t>
  </si>
  <si>
    <t xml:space="preserve">Hacer convocatorias y socializaciones en los diferntes colegios.                         - Hacer seguiemitno constante en el proceso de inscripcion.                                       </t>
  </si>
  <si>
    <t xml:space="preserve">Solicitud por escrito de escenarios con antelacion.                       Trabajo articulado con directores de institutos de deporte municipales .                              </t>
  </si>
  <si>
    <t>Desarrollar unos Juegos Intercolegiados para todos los municipios del Departamento del Quindío, con el ánimo de concientizar a rectores, profesores y estudiantes de la práctica deportiva extraescolar incrementando y fortaleciendo la reserva deportiva del Departamento.</t>
  </si>
  <si>
    <t>* Actvidiades que no tiene mayor impacto en la comunidad.                            * Incumplimiento de meta.</t>
  </si>
  <si>
    <t>* Reuniones de sensbilidacion y organización con la comunidad.                                             * Seguimiento a las actividades realizadas.</t>
  </si>
  <si>
    <t xml:space="preserve">* Articular con los muncipios.                                             * Realizar asesorias a los municipios.                                            * Planiificacion de los recursos disponibles                   </t>
  </si>
  <si>
    <t>Asesorar los municipios del departamento del Quindío mediante solicitudes de carácter técnico, administrativo y financiero para las escuelas deportivas, según los requerimientos, fortaleciendo los procesos del deporte formativo y la reserva deportiva orientadas a los altos logros El Departamento del Quindío ha adelantado programas de deporte social comunitario como los Juegos deportivos de integración afrocolombiano y Palanqueros y Raizales realizados y los II juegos recreativos comunales departamentales, y constantemente apoya eventos en temas de inclusión al deporte social comunitario y la recreación en diferentes grupos poblacionales.</t>
  </si>
  <si>
    <t>Baja participacion de la poblacion a beneficiar de los programas recreativos que convoca la entidad.</t>
  </si>
  <si>
    <t>* Reuniones informativas de socializacion y sensibilizacion de los programas del insituto dirigida a lideres y principales actores en los diferentes municipios.                                         * Seguimiento y control a las actividades realizadas.</t>
  </si>
  <si>
    <t>Apoyar de forma articulada el desarrollo de programas, buscando fomentar el liderazgo social entre los jóvenes del departamento del Quindio con el fin de promover espacios lúdicos y recreativos para el aprovechamiento del tiempo libre y afianzamiento de valores, que ofrece a los niños y jóvenes un contacto directo con el medio natural a partir del conocimiento del mismo y sus posibilidades, propiciando el desarrollo de habilidades técnicas necesarias para afrontar experiencias del diario vivir.</t>
  </si>
  <si>
    <t xml:space="preserve">Bajo impacto hacia la comunidad a beneficiar en las actividades del programa de habitos y estilos de vida saludable </t>
  </si>
  <si>
    <t>* Reuniones informativas de socializacion y sensibilizacion del programa del instituto dirigida a lideres  y principales actores en los diferentes municipios.                           * Revision de informes entregados por los monitores                              * Seguimiento y control a las actividades realizadas                                  * Realizar periodicamente pruebas fisicas a los monitores.</t>
  </si>
  <si>
    <t>Deporte Asociado</t>
  </si>
  <si>
    <t xml:space="preserve">Juegos intercolegiados </t>
  </si>
  <si>
    <t xml:space="preserve">Deporte social y comunitario </t>
  </si>
  <si>
    <t xml:space="preserve">Habitos y estilos de vida saludable </t>
  </si>
  <si>
    <t xml:space="preserve">Recreacion y aprovechamiento </t>
  </si>
  <si>
    <t>ZONA DE RIESGO R</t>
  </si>
  <si>
    <t>Comité Institucional de Coordinacion de Control Interno</t>
  </si>
  <si>
    <t xml:space="preserve">OLGA LUCIA FERNANDEZ CARDENAS </t>
  </si>
  <si>
    <t xml:space="preserve">GERENTE GENERAL </t>
  </si>
  <si>
    <t>D:\CONTROL INTERNO\DOCUMENTOS 2019\4. MAPA DE RIESGOS\Mapa Riesgos 2019</t>
  </si>
  <si>
    <t xml:space="preserve">Calificación Mapa de Riesgos Misonales </t>
  </si>
  <si>
    <t xml:space="preserve">EVOLUCIÓN DEL MAPA DE RIESGOS PROCESOS MISIONALES </t>
  </si>
  <si>
    <t>Exigir a los deportistas la inscripción a la liga y el paz y salvo si son de otras ciudades.   
Caracterización del proceso. Cumplimento de lleno de requisitos legales.</t>
  </si>
  <si>
    <t>___________________</t>
  </si>
  <si>
    <t>________________________</t>
  </si>
  <si>
    <t xml:space="preserve">Falta de interés de las ligas y organización
Desconocimiento de la normatividad vigente.                            </t>
  </si>
  <si>
    <t xml:space="preserve">*No realizacion del evento.
*El no cumplimiento de metas.        </t>
  </si>
  <si>
    <t>___________________________</t>
  </si>
  <si>
    <t xml:space="preserve">*Hacer convocatorias y socializaciones en los diferntes colegios.
*Hacer seguiemitno constante en el proceso de inscripcion.                                       </t>
  </si>
  <si>
    <t xml:space="preserve">*Lider Area Tecnica *Tecnica juegos intercolegiados </t>
  </si>
  <si>
    <t>________________</t>
  </si>
  <si>
    <t>_____________</t>
  </si>
  <si>
    <t>*Desinteres de la poblacion para la participacion en actividades recreativas.   
                         *Incumplimiento de meta.</t>
  </si>
  <si>
    <t>*Reuniones informativas de socializacion y sensibilizacion de los programas del insituto dirigida a lideres y principales actores en los diferentes municipios.       
*Seguimiento y control a las actividades realizadas.</t>
  </si>
  <si>
    <t>D:\CONTROL INTERNO\DOCUMENTOS 2020\4. MAPA DE RIESGOS\Mapa Riesgos 2020</t>
  </si>
  <si>
    <t>A Marzo de 2020</t>
  </si>
  <si>
    <t>FERNANDO AUGUSTO PANESO ZULUAGA</t>
  </si>
  <si>
    <t>* No participación de los deportistas en eventos federados.  
* La no representación del Departamento en las justas deportivas de carácter nacional e internacional.</t>
  </si>
  <si>
    <t>Deportistas con apoyos sin estar legalmente vinculados a una liga o club</t>
  </si>
  <si>
    <t>* Perdida del proceso deportivo y los recursos invertidos en el deportistas. 
* Poca participacion del Departamento en  en las competencias nacionales e internacionales</t>
  </si>
  <si>
    <t xml:space="preserve">Instituciones educativas beneficiadas que no se inscriben en las diferentes               disciplinas deportivas.  
*Poca participación de los deportistas de las diferentes instituciones  a los juegos intercolegiados                  </t>
  </si>
  <si>
    <t>*No participacion del departamento en las fases regionales y nacionales.
*No  cumplimientyo de metas del instituto.</t>
  </si>
  <si>
    <t xml:space="preserve">*Los escenarios  deportivos no se encuentran en optimas condiciones para la realización de las diferentes prácticas  deportivas </t>
  </si>
  <si>
    <t>*Dificultad para la realización  de las diferentes fases del programa juegos Intercolegiados.</t>
  </si>
  <si>
    <t>Registro de los deportistas inscritos en la plata forma del Ministerio del deporte.</t>
  </si>
  <si>
    <t># de deportistas inscritos / # de deportistas proyectados.</t>
  </si>
  <si>
    <t>Programaciones  de las diferentes disciplinas deportivas realizadas.</t>
  </si>
  <si>
    <t># de disciplinas deportivas inscritas / # de disciplinas deportivas proyectadas.</t>
  </si>
  <si>
    <r>
      <t xml:space="preserve">
</t>
    </r>
    <r>
      <rPr>
        <sz val="11"/>
        <rFont val="Calibri"/>
        <family val="2"/>
        <scheme val="minor"/>
      </rPr>
      <t>socializacion sobre los beneficios  de la participación de los deportistas a el programa.</t>
    </r>
  </si>
  <si>
    <t>Garantizar la participación  de  los deportistas  en las diferentes fases.</t>
  </si>
  <si>
    <t>Concertacion con la comunidad sobre los  sitios a desarrollar las actividades.
Programar con los Municipios sobre el prestamo de los espacios para grarantizar el desarrollo de las actividades en los diferentes Municipios del Departamento</t>
  </si>
  <si>
    <t>#Municipios intervenidos/ # Municipios programados</t>
  </si>
  <si>
    <t>Poca participacion de los grupos poblacionales que, por diferentes variables, poseen mayores niveles de vulnerabilidad en comparación a otros, y que se encuentran soportados y priorizados en la legislación colombiana.</t>
  </si>
  <si>
    <t>*Pocos espacios para la participacion de las actividades programadas.
*Dificultad de la poblacion para el traslado de las actividades programadas</t>
  </si>
  <si>
    <t>Poco control en la revisión de los documentos legales de los deportistas</t>
  </si>
  <si>
    <t xml:space="preserve">*Caracterizar el proceso.           * Afiliciacion al club y a la liga  </t>
  </si>
  <si>
    <t>Jefe área técnica y Tecnico deporte asociado</t>
  </si>
  <si>
    <t>*Desconocimiento de los programas ofertados a los Municipios por Indeportes Quindio.
*Poca difusion de los programas ofertados a la comunidad</t>
  </si>
  <si>
    <t>Coordinadora Area Tecnica</t>
  </si>
  <si>
    <t>*Baja convocatoria por parte de los monitores. 
*Escasa articulacion con los entes municipales.
*Incumplimiento por parte de los promotores deportivos.     
*Las actividades a desarrollar no son de su interes.
*Poca idoneidad de los monitores para el desarrollo de programas, campamentos juveniles y nuevo comienzo.</t>
  </si>
  <si>
    <t xml:space="preserve">
*Actas de reunion y listados de asistencia 
*Cronograma de actividades.
*Registro fotografico
</t>
  </si>
  <si>
    <t xml:space="preserve">*Personal seleccionado poco calificado para el desarrollo de las actividades programadas
*Los lineamientos del programa desde el ministerio del deporte  originan baja cobertura </t>
  </si>
  <si>
    <t xml:space="preserve">Bajo impacto  esperado hacia la comunidad a beneficiar en las actividades del programa de habitos y estilos de vida saludable </t>
  </si>
  <si>
    <t xml:space="preserve">*No se puede desarrollar el programa bajo los lineamientos establecidos segun las restricciones dadas por el gobierno nacional sobre la emergencia sanitaria COVID -19.                           
*No cumplimiento de metas planteadas en el cronograma de actividades del equipo HEVS                                              </t>
  </si>
  <si>
    <t>*Reuniones informativas de socializacion y sensibilizacion del programa del instituto dirigida a lideres  y principales actores en los diferentes municipios.                           
*Revision de informes entregados por los monitores  HEVS                          
*Seguimiento y control a las actividades realizadas                                  
*Realizar periodicamente pruebas fisicas a los monitores.</t>
  </si>
  <si>
    <t>*Realizar actividades  de habitos y estilo de vida saludables a las comunidades del Departamento del Quindio
*Programar el Desarrollo de las actividades en el tiempo de libre que tiene la comunidad                                    
*Articulacion con diferentes entidades publicas y/o privadas con el fin de promover los habitos y estilos de vida saludable .</t>
  </si>
  <si>
    <t>*Registro de conformacion de los grupos regulares en los Municipios                          
*Registro fotograficos de las actividades realizadas en los Municipios
*Registro de asistencia sobre el fomento a los habitos y estilos de vida saludable en las entidades publico/privadas</t>
  </si>
  <si>
    <t>Fecha de Seguimiento:  
08 / 03 / 2021</t>
  </si>
  <si>
    <t>*Capacitaciones en la normatividad. (Gestion colderpotes) . 
 *Asesorias personalizadas en cada una de los organismos y/o disciplinas deportivas (que asi lo requieran). 
*Acompañamiento en las diferentes asambleas en el desarrollo de cada uno de sus procesos (si lo requieren)</t>
  </si>
  <si>
    <t xml:space="preserve">*Actas asistencias tecnicas y/o actas de reuinion  realizadas con los organismos deportivos
</t>
  </si>
  <si>
    <t xml:space="preserve">Actas de revision del estado de afiliacion de los deportistas a clubes legalmente constituidos
Actas comision tecnica
Conceptos tecnicos de los deportistas </t>
  </si>
  <si>
    <t xml:space="preserve">*Solicitud por escrito de escenarios con antelacion.   
*Trabajo articulado con directores de institutos o secretarias de deporte municipales .                              </t>
  </si>
  <si>
    <t xml:space="preserve">* Horario no se ajusta a las disponibildiades de tiempo de la poblacion. 
*las actividades a desarrollar no son de su interes.
*Incumplimiento por parte de los promotores deportivos.      
*Las distancias de las locaciones </t>
  </si>
  <si>
    <t>Poblacion beneficiada que no paticipa en los juegos y/o eventos  de deporte social y comunitario.</t>
  </si>
  <si>
    <t>*Reuniones de sensbilizacion y organización con la comunidad.  
*Seguimiento a las actividades realizadas.</t>
  </si>
  <si>
    <t xml:space="preserve">Desarrollos de las actividades en el tiempo libre de la comunidad. 
Reuniones periodicas de concertacion de los deportes a desarrollar </t>
  </si>
  <si>
    <t xml:space="preserve">Lider area tecnica - lider Deporte social y comunitario / recreacion </t>
  </si>
  <si>
    <t xml:space="preserve">#de eventos desarrollados / # de eventos proyectados </t>
  </si>
  <si>
    <t>*Listados de assitencias.
*Actas de reuniones 
*Oficios.
*Cronograma de activdades 
*eventos desarrollados</t>
  </si>
  <si>
    <t xml:space="preserve"># de organismos deportivos y/o ligas Atendidas / # total de organismos deportivos y/o ligas del departamento de Quindio, </t>
  </si>
  <si>
    <t># de deportistas de alto rendimiento y de  rendimiento apoyados vinculados a organismos deportivos  / # total de deportistas de alto rendimiento y de  rendimiento por apoyar vinculados a organismos deportivos</t>
  </si>
  <si>
    <t xml:space="preserve">*Articular con los muncipios.  
*Realizar asesorias a los municipios.  
*Planificacion de los recursos disponibles                   </t>
  </si>
  <si>
    <t>Lider area tecnica - lider Deporte social y comunitario / recreacion y Coordinadora area Tecnica</t>
  </si>
  <si>
    <t>*Actas de reunion
*Registros fotograficos
*Control de asistencia</t>
  </si>
  <si>
    <t>#de poblacion impactada en el Departamento / # de poblacion  proyectada atender en el Departamento</t>
  </si>
  <si>
    <t>Profesional Universitario Area Tecnica y/o coordinador del area tecnica</t>
  </si>
  <si>
    <t>#Municipios impactados con habitos y estilo de vida saludables / # de municipios programados con habitos y estilo de vida saludables a impactar</t>
  </si>
  <si>
    <t>RECREACION Y APROVECHAMIENTO DEL TIEMPO LIBRE</t>
  </si>
  <si>
    <t>*Falta de interes debido  a la emergencia sanitaria a causa del Covid - 19 , a nivel mundial, por parte de los responsables de las Instituciones Educativas  y estudiantes.    
*Realización de los eventos  con todos los protocolos de bioseguridad</t>
  </si>
  <si>
    <t>Prevenir enfermedades de riesgo cardiovascular y mejorar la calidad de vida donde se promueve el conocimiento y la práctica de ejercicio físico saludable.</t>
  </si>
  <si>
    <t>Estado a 01 de Enero a 31 de Marzo de 2023</t>
  </si>
  <si>
    <t>Estado abril a junio 30 de 2023</t>
  </si>
  <si>
    <t>Estado julio a septiembre de 2023</t>
  </si>
  <si>
    <t>Estado octubre a diciembre de 2023</t>
  </si>
  <si>
    <t xml:space="preserve">*Reuniones de concertacion de las actividades a desarrollar con la comunidad objetivo 
*Desarrollo de plan de trabajo y plan clase de las actividades a desarrollar durante la vigencia 2023
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</si>
</sst>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6"/>
      <color theme="2" tint="-0.89999084444715716"/>
      <name val="Candara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Vrinda"/>
      <family val="2"/>
    </font>
    <font>
      <b/>
      <i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sz val="18"/>
      <color rgb="FF000000"/>
      <name val="Calibri"/>
      <family val="2"/>
    </font>
    <font>
      <b/>
      <sz val="18"/>
      <color rgb="FF000000"/>
      <name val="Calibri"/>
      <family val="2"/>
    </font>
    <font>
      <b/>
      <sz val="24"/>
      <color rgb="FF000000"/>
      <name val="Calibri"/>
      <family val="2"/>
    </font>
    <font>
      <sz val="20"/>
      <color rgb="FF000000"/>
      <name val="Calibri"/>
      <family val="2"/>
    </font>
    <font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color theme="1"/>
      <name val="Agency FB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 tint="-4.9989318521683403E-2"/>
      <name val="Arial"/>
      <family val="2"/>
    </font>
    <font>
      <sz val="10"/>
      <color theme="0" tint="-0.499984740745262"/>
      <name val="Arial"/>
      <family val="2"/>
    </font>
    <font>
      <sz val="10"/>
      <color theme="0" tint="-0.249977111117893"/>
      <name val="Arial"/>
      <family val="2"/>
    </font>
    <font>
      <b/>
      <sz val="10"/>
      <color theme="0"/>
      <name val="Arial"/>
      <family val="2"/>
    </font>
    <font>
      <b/>
      <sz val="10"/>
      <color theme="0" tint="-0.14999847407452621"/>
      <name val="Arial"/>
      <family val="2"/>
    </font>
    <font>
      <b/>
      <i/>
      <sz val="18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Arial"/>
      <family val="2"/>
    </font>
    <font>
      <sz val="22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FFFFFF"/>
      <name val="Calibri"/>
      <family val="2"/>
    </font>
    <font>
      <b/>
      <i/>
      <sz val="18"/>
      <color rgb="FF000000"/>
      <name val="Calibri"/>
      <family val="2"/>
    </font>
    <font>
      <b/>
      <sz val="20"/>
      <color rgb="FF000000"/>
      <name val="Calibri"/>
      <family val="2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sz val="12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3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textRotation="90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textRotation="90" wrapText="1"/>
    </xf>
    <xf numFmtId="0" fontId="0" fillId="0" borderId="0" xfId="0" applyAlignment="1">
      <alignment horizontal="center" vertical="center" textRotation="90" wrapText="1"/>
    </xf>
    <xf numFmtId="0" fontId="5" fillId="0" borderId="0" xfId="0" applyFont="1" applyAlignment="1">
      <alignment horizontal="center" textRotation="90" wrapText="1"/>
    </xf>
    <xf numFmtId="0" fontId="8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0" fontId="11" fillId="0" borderId="1" xfId="0" applyFont="1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30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  <protection locked="0"/>
    </xf>
    <xf numFmtId="9" fontId="1" fillId="3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9" fontId="3" fillId="3" borderId="1" xfId="1" applyFont="1" applyFill="1" applyBorder="1" applyAlignment="1">
      <alignment horizontal="center" vertical="center" wrapText="1"/>
    </xf>
    <xf numFmtId="9" fontId="20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0" fillId="8" borderId="1" xfId="0" applyFill="1" applyBorder="1" applyAlignment="1">
      <alignment horizontal="center" vertical="center"/>
    </xf>
    <xf numFmtId="0" fontId="0" fillId="8" borderId="33" xfId="0" applyFill="1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29" xfId="0" applyFill="1" applyBorder="1" applyAlignment="1">
      <alignment horizontal="center" vertical="center"/>
    </xf>
    <xf numFmtId="0" fontId="1" fillId="9" borderId="24" xfId="0" applyFont="1" applyFill="1" applyBorder="1" applyAlignment="1">
      <alignment horizontal="center" vertical="center"/>
    </xf>
    <xf numFmtId="0" fontId="0" fillId="9" borderId="26" xfId="0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0" fillId="10" borderId="13" xfId="0" applyFill="1" applyBorder="1" applyAlignment="1">
      <alignment vertical="center"/>
    </xf>
    <xf numFmtId="0" fontId="0" fillId="10" borderId="20" xfId="0" applyFill="1" applyBorder="1" applyAlignment="1">
      <alignment vertical="center"/>
    </xf>
    <xf numFmtId="0" fontId="0" fillId="10" borderId="21" xfId="0" applyFill="1" applyBorder="1" applyAlignment="1">
      <alignment vertical="center"/>
    </xf>
    <xf numFmtId="0" fontId="0" fillId="10" borderId="15" xfId="0" applyFill="1" applyBorder="1" applyAlignment="1">
      <alignment vertical="center"/>
    </xf>
    <xf numFmtId="0" fontId="0" fillId="10" borderId="22" xfId="0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0" fillId="7" borderId="8" xfId="0" applyFill="1" applyBorder="1" applyAlignment="1">
      <alignment vertical="center"/>
    </xf>
    <xf numFmtId="0" fontId="0" fillId="7" borderId="9" xfId="0" applyFill="1" applyBorder="1" applyAlignment="1">
      <alignment vertical="center"/>
    </xf>
    <xf numFmtId="0" fontId="0" fillId="11" borderId="13" xfId="0" applyFill="1" applyBorder="1" applyAlignment="1">
      <alignment horizontal="center" vertical="center"/>
    </xf>
    <xf numFmtId="0" fontId="1" fillId="11" borderId="2" xfId="0" applyFont="1" applyFill="1" applyBorder="1" applyAlignment="1">
      <alignment vertical="center"/>
    </xf>
    <xf numFmtId="0" fontId="0" fillId="11" borderId="14" xfId="0" applyFill="1" applyBorder="1" applyAlignment="1">
      <alignment vertical="center"/>
    </xf>
    <xf numFmtId="0" fontId="1" fillId="11" borderId="27" xfId="0" applyFont="1" applyFill="1" applyBorder="1" applyAlignment="1">
      <alignment vertical="center"/>
    </xf>
    <xf numFmtId="0" fontId="0" fillId="11" borderId="15" xfId="0" applyFill="1" applyBorder="1" applyAlignment="1">
      <alignment horizontal="center" vertical="center"/>
    </xf>
    <xf numFmtId="0" fontId="1" fillId="11" borderId="28" xfId="0" applyFont="1" applyFill="1" applyBorder="1" applyAlignment="1">
      <alignment vertical="center"/>
    </xf>
    <xf numFmtId="0" fontId="0" fillId="11" borderId="16" xfId="0" applyFill="1" applyBorder="1" applyAlignment="1">
      <alignment vertical="center"/>
    </xf>
    <xf numFmtId="0" fontId="0" fillId="12" borderId="29" xfId="0" applyFill="1" applyBorder="1" applyAlignment="1">
      <alignment horizontal="center" vertical="center"/>
    </xf>
    <xf numFmtId="0" fontId="0" fillId="12" borderId="19" xfId="0" applyFill="1" applyBorder="1" applyAlignment="1">
      <alignment horizontal="center" vertical="center"/>
    </xf>
    <xf numFmtId="0" fontId="0" fillId="12" borderId="40" xfId="0" applyFill="1" applyBorder="1" applyAlignment="1">
      <alignment vertical="center" wrapText="1"/>
    </xf>
    <xf numFmtId="0" fontId="0" fillId="12" borderId="29" xfId="0" applyFill="1" applyBorder="1" applyAlignment="1">
      <alignment vertical="center" wrapText="1"/>
    </xf>
    <xf numFmtId="0" fontId="0" fillId="12" borderId="19" xfId="0" applyFill="1" applyBorder="1" applyAlignment="1">
      <alignment vertical="center" wrapText="1"/>
    </xf>
    <xf numFmtId="0" fontId="0" fillId="12" borderId="1" xfId="0" applyFill="1" applyBorder="1" applyAlignment="1">
      <alignment horizontal="center" vertical="center"/>
    </xf>
    <xf numFmtId="0" fontId="0" fillId="12" borderId="26" xfId="0" applyFill="1" applyBorder="1" applyAlignment="1">
      <alignment horizontal="center" vertical="center"/>
    </xf>
    <xf numFmtId="0" fontId="12" fillId="12" borderId="42" xfId="0" applyFont="1" applyFill="1" applyBorder="1" applyAlignment="1">
      <alignment vertical="center"/>
    </xf>
    <xf numFmtId="0" fontId="12" fillId="12" borderId="1" xfId="0" applyFont="1" applyFill="1" applyBorder="1" applyAlignment="1">
      <alignment vertical="center"/>
    </xf>
    <xf numFmtId="0" fontId="12" fillId="12" borderId="26" xfId="0" applyFont="1" applyFill="1" applyBorder="1" applyAlignment="1">
      <alignment vertical="center"/>
    </xf>
    <xf numFmtId="0" fontId="24" fillId="13" borderId="44" xfId="0" applyFont="1" applyFill="1" applyBorder="1" applyAlignment="1">
      <alignment horizontal="center" vertical="center" wrapText="1" readingOrder="1"/>
    </xf>
    <xf numFmtId="0" fontId="26" fillId="13" borderId="44" xfId="0" applyFont="1" applyFill="1" applyBorder="1" applyAlignment="1">
      <alignment horizontal="center" vertical="center" wrapText="1" readingOrder="1"/>
    </xf>
    <xf numFmtId="0" fontId="1" fillId="14" borderId="36" xfId="0" applyFont="1" applyFill="1" applyBorder="1" applyAlignment="1">
      <alignment horizontal="center" vertical="center"/>
    </xf>
    <xf numFmtId="0" fontId="0" fillId="14" borderId="39" xfId="0" applyFill="1" applyBorder="1" applyAlignment="1">
      <alignment vertical="center"/>
    </xf>
    <xf numFmtId="0" fontId="0" fillId="14" borderId="37" xfId="0" applyFill="1" applyBorder="1" applyAlignment="1">
      <alignment vertical="center"/>
    </xf>
    <xf numFmtId="0" fontId="0" fillId="14" borderId="38" xfId="0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textRotation="90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9" fontId="0" fillId="0" borderId="0" xfId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textRotation="90" wrapText="1"/>
    </xf>
    <xf numFmtId="0" fontId="25" fillId="0" borderId="52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 readingOrder="1"/>
    </xf>
    <xf numFmtId="0" fontId="25" fillId="0" borderId="53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 readingOrder="1"/>
    </xf>
    <xf numFmtId="0" fontId="11" fillId="0" borderId="0" xfId="0" applyFont="1"/>
    <xf numFmtId="0" fontId="32" fillId="0" borderId="0" xfId="0" applyFont="1" applyAlignment="1">
      <alignment wrapText="1"/>
    </xf>
    <xf numFmtId="0" fontId="3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9" fontId="1" fillId="3" borderId="28" xfId="1" applyFont="1" applyFill="1" applyBorder="1" applyAlignment="1">
      <alignment horizontal="center" vertical="center" wrapText="1"/>
    </xf>
    <xf numFmtId="9" fontId="0" fillId="0" borderId="22" xfId="0" applyNumberForma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9" fillId="0" borderId="57" xfId="0" applyFont="1" applyBorder="1" applyAlignment="1">
      <alignment vertical="center" wrapText="1"/>
    </xf>
    <xf numFmtId="0" fontId="41" fillId="0" borderId="57" xfId="0" applyFont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 textRotation="90" wrapText="1"/>
    </xf>
    <xf numFmtId="0" fontId="34" fillId="0" borderId="56" xfId="0" applyFont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43" fillId="17" borderId="1" xfId="0" applyFont="1" applyFill="1" applyBorder="1" applyAlignment="1">
      <alignment horizontal="center" vertical="center" wrapText="1"/>
    </xf>
    <xf numFmtId="0" fontId="44" fillId="16" borderId="1" xfId="0" applyFont="1" applyFill="1" applyBorder="1" applyAlignment="1">
      <alignment horizontal="center" vertical="center" wrapText="1"/>
    </xf>
    <xf numFmtId="0" fontId="44" fillId="17" borderId="1" xfId="0" applyFont="1" applyFill="1" applyBorder="1" applyAlignment="1">
      <alignment horizontal="center" vertical="center" wrapText="1"/>
    </xf>
    <xf numFmtId="0" fontId="44" fillId="4" borderId="35" xfId="0" applyFont="1" applyFill="1" applyBorder="1" applyAlignment="1">
      <alignment horizontal="center" vertical="center" wrapText="1"/>
    </xf>
    <xf numFmtId="0" fontId="45" fillId="16" borderId="1" xfId="0" applyFont="1" applyFill="1" applyBorder="1" applyAlignment="1">
      <alignment horizontal="center" vertical="center" wrapText="1"/>
    </xf>
    <xf numFmtId="0" fontId="45" fillId="16" borderId="59" xfId="0" applyFont="1" applyFill="1" applyBorder="1" applyAlignment="1">
      <alignment horizontal="center" vertical="center" wrapText="1"/>
    </xf>
    <xf numFmtId="0" fontId="45" fillId="16" borderId="35" xfId="0" applyFont="1" applyFill="1" applyBorder="1" applyAlignment="1">
      <alignment horizontal="center" vertical="center" wrapText="1"/>
    </xf>
    <xf numFmtId="0" fontId="46" fillId="4" borderId="35" xfId="0" applyFont="1" applyFill="1" applyBorder="1" applyAlignment="1">
      <alignment horizontal="center" vertical="center" wrapText="1"/>
    </xf>
    <xf numFmtId="0" fontId="47" fillId="3" borderId="1" xfId="0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 wrapText="1"/>
    </xf>
    <xf numFmtId="0" fontId="47" fillId="3" borderId="59" xfId="0" applyFont="1" applyFill="1" applyBorder="1" applyAlignment="1">
      <alignment horizontal="center" vertical="center" wrapText="1"/>
    </xf>
    <xf numFmtId="0" fontId="46" fillId="4" borderId="59" xfId="0" applyFont="1" applyFill="1" applyBorder="1" applyAlignment="1">
      <alignment horizontal="center" vertical="center" wrapText="1"/>
    </xf>
    <xf numFmtId="0" fontId="46" fillId="4" borderId="58" xfId="0" applyFont="1" applyFill="1" applyBorder="1" applyAlignment="1">
      <alignment horizontal="center" vertical="center" wrapText="1"/>
    </xf>
    <xf numFmtId="0" fontId="48" fillId="3" borderId="35" xfId="0" applyFont="1" applyFill="1" applyBorder="1" applyAlignment="1">
      <alignment horizontal="center" vertical="center" wrapText="1"/>
    </xf>
    <xf numFmtId="0" fontId="49" fillId="3" borderId="35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center" vertical="center" textRotation="90" wrapText="1"/>
    </xf>
    <xf numFmtId="0" fontId="1" fillId="14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20" borderId="0" xfId="0" applyFont="1" applyFill="1" applyAlignment="1">
      <alignment horizontal="center" vertical="center"/>
    </xf>
    <xf numFmtId="0" fontId="1" fillId="20" borderId="0" xfId="0" applyFont="1" applyFill="1" applyAlignment="1">
      <alignment horizontal="center" vertical="center"/>
    </xf>
    <xf numFmtId="0" fontId="12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12" fillId="14" borderId="24" xfId="0" applyFont="1" applyFill="1" applyBorder="1" applyAlignment="1">
      <alignment horizontal="center" vertical="center"/>
    </xf>
    <xf numFmtId="0" fontId="1" fillId="14" borderId="24" xfId="0" applyFont="1" applyFill="1" applyBorder="1" applyAlignment="1">
      <alignment horizontal="center" vertical="center"/>
    </xf>
    <xf numFmtId="0" fontId="12" fillId="20" borderId="14" xfId="0" applyFont="1" applyFill="1" applyBorder="1" applyAlignment="1">
      <alignment horizontal="center" vertical="center"/>
    </xf>
    <xf numFmtId="0" fontId="1" fillId="20" borderId="14" xfId="0" applyFont="1" applyFill="1" applyBorder="1" applyAlignment="1">
      <alignment horizontal="center" vertical="center"/>
    </xf>
    <xf numFmtId="0" fontId="12" fillId="0" borderId="42" xfId="0" applyFont="1" applyBorder="1" applyAlignment="1">
      <alignment vertical="center"/>
    </xf>
    <xf numFmtId="0" fontId="0" fillId="0" borderId="40" xfId="0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0" fillId="0" borderId="29" xfId="0" applyBorder="1" applyAlignment="1">
      <alignment vertical="center" wrapText="1"/>
    </xf>
    <xf numFmtId="0" fontId="12" fillId="0" borderId="26" xfId="0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1" fillId="0" borderId="63" xfId="0" applyFont="1" applyBorder="1" applyAlignment="1">
      <alignment horizontal="center" vertical="center"/>
    </xf>
    <xf numFmtId="0" fontId="1" fillId="19" borderId="66" xfId="0" applyFont="1" applyFill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2" fillId="0" borderId="64" xfId="0" applyFont="1" applyBorder="1" applyAlignment="1">
      <alignment vertical="center"/>
    </xf>
    <xf numFmtId="0" fontId="11" fillId="0" borderId="65" xfId="0" applyFont="1" applyBorder="1" applyAlignment="1">
      <alignment vertical="center"/>
    </xf>
    <xf numFmtId="0" fontId="2" fillId="19" borderId="0" xfId="0" applyFont="1" applyFill="1" applyAlignment="1">
      <alignment vertical="center"/>
    </xf>
    <xf numFmtId="0" fontId="11" fillId="19" borderId="67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67" xfId="0" applyFont="1" applyBorder="1" applyAlignment="1">
      <alignment vertical="center"/>
    </xf>
    <xf numFmtId="0" fontId="2" fillId="0" borderId="69" xfId="0" applyFont="1" applyBorder="1" applyAlignment="1">
      <alignment vertical="center"/>
    </xf>
    <xf numFmtId="0" fontId="11" fillId="0" borderId="70" xfId="0" applyFont="1" applyBorder="1" applyAlignment="1">
      <alignment vertical="center"/>
    </xf>
    <xf numFmtId="0" fontId="52" fillId="0" borderId="1" xfId="0" applyFont="1" applyBorder="1" applyAlignment="1" applyProtection="1">
      <alignment horizontal="center" vertical="center" textRotation="90" wrapText="1"/>
      <protection locked="0"/>
    </xf>
    <xf numFmtId="0" fontId="20" fillId="0" borderId="1" xfId="0" applyFont="1" applyBorder="1" applyAlignment="1" applyProtection="1">
      <alignment horizontal="center" vertical="center" textRotation="90" wrapText="1"/>
      <protection locked="0"/>
    </xf>
    <xf numFmtId="0" fontId="52" fillId="18" borderId="1" xfId="0" applyFont="1" applyFill="1" applyBorder="1" applyAlignment="1" applyProtection="1">
      <alignment horizontal="center" vertical="center" textRotation="90" wrapText="1"/>
      <protection locked="0"/>
    </xf>
    <xf numFmtId="0" fontId="5" fillId="0" borderId="56" xfId="0" applyFont="1" applyBorder="1" applyAlignment="1">
      <alignment wrapText="1"/>
    </xf>
    <xf numFmtId="0" fontId="15" fillId="0" borderId="0" xfId="0" applyFont="1" applyAlignment="1">
      <alignment vertical="center" wrapText="1"/>
    </xf>
    <xf numFmtId="0" fontId="33" fillId="0" borderId="56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center" wrapText="1"/>
    </xf>
    <xf numFmtId="0" fontId="53" fillId="0" borderId="0" xfId="0" applyFont="1" applyAlignment="1">
      <alignment horizontal="left" vertical="center"/>
    </xf>
    <xf numFmtId="0" fontId="0" fillId="0" borderId="56" xfId="0" applyBorder="1" applyAlignment="1">
      <alignment vertical="center" wrapText="1"/>
    </xf>
    <xf numFmtId="0" fontId="1" fillId="2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0" fillId="23" borderId="1" xfId="0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43" fontId="11" fillId="0" borderId="0" xfId="3" applyFont="1" applyAlignment="1">
      <alignment vertical="top"/>
    </xf>
    <xf numFmtId="0" fontId="54" fillId="0" borderId="1" xfId="0" applyFont="1" applyBorder="1" applyAlignment="1" applyProtection="1">
      <alignment horizontal="center" vertical="center" textRotation="90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53" fillId="23" borderId="1" xfId="0" applyFont="1" applyFill="1" applyBorder="1" applyAlignment="1">
      <alignment horizontal="center" vertical="center" wrapText="1"/>
    </xf>
    <xf numFmtId="0" fontId="51" fillId="19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9" fontId="56" fillId="0" borderId="1" xfId="1" applyFont="1" applyBorder="1" applyAlignment="1" applyProtection="1">
      <alignment horizontal="center" vertical="center" wrapText="1"/>
      <protection locked="0"/>
    </xf>
    <xf numFmtId="9" fontId="0" fillId="0" borderId="1" xfId="1" applyFont="1" applyBorder="1" applyAlignment="1" applyProtection="1">
      <alignment horizontal="justify" vertical="center" wrapText="1"/>
      <protection locked="0"/>
    </xf>
    <xf numFmtId="9" fontId="56" fillId="0" borderId="0" xfId="1" applyFont="1" applyBorder="1" applyAlignment="1" applyProtection="1">
      <alignment horizontal="center" vertical="center" wrapText="1"/>
      <protection locked="0"/>
    </xf>
    <xf numFmtId="9" fontId="0" fillId="0" borderId="0" xfId="1" applyFont="1" applyBorder="1" applyAlignment="1" applyProtection="1">
      <alignment horizontal="justify" vertical="center" wrapText="1"/>
      <protection locked="0"/>
    </xf>
    <xf numFmtId="0" fontId="52" fillId="0" borderId="0" xfId="0" applyFont="1" applyAlignment="1" applyProtection="1">
      <alignment horizontal="center" vertical="center" textRotation="90" wrapText="1"/>
      <protection locked="0"/>
    </xf>
    <xf numFmtId="0" fontId="20" fillId="0" borderId="0" xfId="0" applyFont="1" applyAlignment="1" applyProtection="1">
      <alignment horizontal="center" vertical="center" textRotation="90" wrapText="1"/>
      <protection locked="0"/>
    </xf>
    <xf numFmtId="0" fontId="14" fillId="0" borderId="3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textRotation="90" wrapText="1"/>
    </xf>
    <xf numFmtId="0" fontId="8" fillId="0" borderId="1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71" xfId="0" applyFont="1" applyBorder="1" applyAlignment="1">
      <alignment wrapText="1"/>
    </xf>
    <xf numFmtId="0" fontId="5" fillId="0" borderId="71" xfId="0" applyFont="1" applyBorder="1" applyAlignment="1">
      <alignment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43" fontId="11" fillId="0" borderId="0" xfId="3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56" xfId="0" applyBorder="1" applyAlignment="1">
      <alignment horizontal="center" vertical="center" wrapText="1"/>
    </xf>
    <xf numFmtId="0" fontId="58" fillId="13" borderId="43" xfId="0" applyFont="1" applyFill="1" applyBorder="1" applyAlignment="1">
      <alignment horizontal="center" vertical="center" wrapText="1" readingOrder="1"/>
    </xf>
    <xf numFmtId="0" fontId="59" fillId="0" borderId="53" xfId="0" applyFont="1" applyBorder="1" applyAlignment="1">
      <alignment horizontal="left" vertical="center" wrapText="1" readingOrder="1"/>
    </xf>
    <xf numFmtId="0" fontId="59" fillId="0" borderId="52" xfId="0" applyFont="1" applyBorder="1" applyAlignment="1">
      <alignment horizontal="left" vertical="center" wrapText="1" readingOrder="1"/>
    </xf>
    <xf numFmtId="0" fontId="58" fillId="14" borderId="43" xfId="0" applyFont="1" applyFill="1" applyBorder="1" applyAlignment="1">
      <alignment horizontal="center" vertical="center" wrapText="1" readingOrder="1"/>
    </xf>
    <xf numFmtId="0" fontId="26" fillId="14" borderId="51" xfId="0" applyFont="1" applyFill="1" applyBorder="1" applyAlignment="1">
      <alignment horizontal="center" vertical="center" wrapText="1" readingOrder="1"/>
    </xf>
    <xf numFmtId="0" fontId="27" fillId="14" borderId="44" xfId="0" applyFont="1" applyFill="1" applyBorder="1" applyAlignment="1">
      <alignment horizontal="center" vertical="center" wrapText="1" readingOrder="1"/>
    </xf>
    <xf numFmtId="9" fontId="28" fillId="14" borderId="54" xfId="0" applyNumberFormat="1" applyFont="1" applyFill="1" applyBorder="1" applyAlignment="1">
      <alignment horizontal="center" vertical="center" wrapText="1" readingOrder="1"/>
    </xf>
    <xf numFmtId="9" fontId="60" fillId="14" borderId="44" xfId="0" applyNumberFormat="1" applyFont="1" applyFill="1" applyBorder="1" applyAlignment="1">
      <alignment horizontal="center" vertical="center" wrapText="1" readingOrder="1"/>
    </xf>
    <xf numFmtId="0" fontId="59" fillId="24" borderId="51" xfId="0" applyFont="1" applyFill="1" applyBorder="1" applyAlignment="1">
      <alignment horizontal="left" vertical="center" wrapText="1" readingOrder="1"/>
    </xf>
    <xf numFmtId="0" fontId="25" fillId="24" borderId="51" xfId="0" applyFont="1" applyFill="1" applyBorder="1" applyAlignment="1">
      <alignment horizontal="center" vertical="center" wrapText="1"/>
    </xf>
    <xf numFmtId="0" fontId="25" fillId="24" borderId="51" xfId="0" applyFont="1" applyFill="1" applyBorder="1" applyAlignment="1">
      <alignment horizontal="center" vertical="center" wrapText="1" readingOrder="1"/>
    </xf>
    <xf numFmtId="0" fontId="26" fillId="24" borderId="51" xfId="0" applyFont="1" applyFill="1" applyBorder="1" applyAlignment="1">
      <alignment horizontal="center" vertical="center" wrapText="1" readingOrder="1"/>
    </xf>
    <xf numFmtId="9" fontId="28" fillId="24" borderId="51" xfId="0" applyNumberFormat="1" applyFont="1" applyFill="1" applyBorder="1" applyAlignment="1">
      <alignment horizontal="center" vertical="center" wrapText="1" readingOrder="1"/>
    </xf>
    <xf numFmtId="0" fontId="16" fillId="0" borderId="0" xfId="0" applyFont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0" fontId="0" fillId="0" borderId="1" xfId="0" applyBorder="1" applyAlignment="1">
      <alignment horizontal="center" vertical="center" textRotation="90" wrapText="1"/>
    </xf>
    <xf numFmtId="0" fontId="0" fillId="18" borderId="1" xfId="0" applyFill="1" applyBorder="1" applyAlignment="1" applyProtection="1">
      <alignment horizontal="center" vertical="center" textRotation="90" wrapText="1"/>
      <protection locked="0"/>
    </xf>
    <xf numFmtId="0" fontId="64" fillId="0" borderId="0" xfId="0" applyFont="1" applyAlignment="1">
      <alignment wrapText="1"/>
    </xf>
    <xf numFmtId="0" fontId="65" fillId="0" borderId="1" xfId="0" applyFont="1" applyBorder="1" applyAlignment="1">
      <alignment horizontal="center" wrapText="1"/>
    </xf>
    <xf numFmtId="0" fontId="63" fillId="0" borderId="0" xfId="0" applyFont="1" applyAlignment="1">
      <alignment vertical="center"/>
    </xf>
    <xf numFmtId="0" fontId="63" fillId="0" borderId="0" xfId="0" applyFont="1" applyAlignment="1">
      <alignment vertical="center" wrapText="1"/>
    </xf>
    <xf numFmtId="0" fontId="65" fillId="0" borderId="0" xfId="0" applyFont="1" applyAlignment="1">
      <alignment horizontal="right" vertical="center" wrapText="1"/>
    </xf>
    <xf numFmtId="0" fontId="65" fillId="0" borderId="0" xfId="0" applyFont="1" applyAlignment="1">
      <alignment horizontal="center" wrapText="1"/>
    </xf>
    <xf numFmtId="0" fontId="64" fillId="0" borderId="0" xfId="0" applyFont="1" applyAlignment="1">
      <alignment textRotation="90" wrapText="1"/>
    </xf>
    <xf numFmtId="0" fontId="64" fillId="0" borderId="0" xfId="0" applyFont="1" applyAlignment="1">
      <alignment horizontal="center" textRotation="90" wrapText="1"/>
    </xf>
    <xf numFmtId="0" fontId="33" fillId="0" borderId="0" xfId="0" applyFont="1" applyAlignment="1">
      <alignment wrapText="1"/>
    </xf>
    <xf numFmtId="0" fontId="66" fillId="0" borderId="1" xfId="0" applyFont="1" applyBorder="1" applyAlignment="1">
      <alignment horizontal="center" wrapText="1"/>
    </xf>
    <xf numFmtId="0" fontId="53" fillId="0" borderId="0" xfId="0" applyFont="1" applyAlignment="1">
      <alignment vertical="center"/>
    </xf>
    <xf numFmtId="0" fontId="53" fillId="0" borderId="0" xfId="0" applyFont="1" applyAlignment="1">
      <alignment vertical="center" wrapText="1"/>
    </xf>
    <xf numFmtId="0" fontId="66" fillId="0" borderId="0" xfId="0" applyFont="1" applyAlignment="1">
      <alignment horizontal="right" vertical="center" wrapText="1"/>
    </xf>
    <xf numFmtId="0" fontId="66" fillId="0" borderId="0" xfId="0" applyFont="1" applyAlignment="1">
      <alignment horizontal="center" wrapText="1"/>
    </xf>
    <xf numFmtId="0" fontId="33" fillId="0" borderId="0" xfId="0" applyFont="1" applyAlignment="1">
      <alignment textRotation="90" wrapText="1"/>
    </xf>
    <xf numFmtId="0" fontId="53" fillId="0" borderId="0" xfId="0" applyFont="1" applyAlignment="1">
      <alignment wrapText="1"/>
    </xf>
    <xf numFmtId="0" fontId="33" fillId="0" borderId="0" xfId="0" applyFont="1" applyAlignment="1">
      <alignment horizontal="center" textRotation="90" wrapText="1"/>
    </xf>
    <xf numFmtId="0" fontId="64" fillId="0" borderId="1" xfId="0" applyFont="1" applyBorder="1" applyAlignment="1">
      <alignment wrapText="1"/>
    </xf>
    <xf numFmtId="0" fontId="63" fillId="0" borderId="1" xfId="0" applyFont="1" applyBorder="1" applyAlignment="1">
      <alignment horizontal="center" vertical="center" wrapText="1"/>
    </xf>
    <xf numFmtId="0" fontId="64" fillId="0" borderId="1" xfId="0" applyFont="1" applyBorder="1" applyAlignment="1">
      <alignment textRotation="90"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horizontal="left" vertical="center" wrapText="1"/>
    </xf>
    <xf numFmtId="0" fontId="64" fillId="0" borderId="1" xfId="0" applyFont="1" applyBorder="1" applyAlignment="1">
      <alignment horizontal="center" textRotation="90" wrapText="1"/>
    </xf>
    <xf numFmtId="0" fontId="63" fillId="0" borderId="0" xfId="0" applyFont="1" applyAlignment="1">
      <alignment horizontal="center" vertical="center" wrapText="1"/>
    </xf>
    <xf numFmtId="0" fontId="64" fillId="0" borderId="57" xfId="0" applyFont="1" applyBorder="1" applyAlignment="1">
      <alignment wrapText="1"/>
    </xf>
    <xf numFmtId="0" fontId="64" fillId="0" borderId="57" xfId="0" applyFont="1" applyBorder="1" applyAlignment="1">
      <alignment textRotation="90" wrapText="1"/>
    </xf>
    <xf numFmtId="0" fontId="63" fillId="0" borderId="57" xfId="0" applyFont="1" applyBorder="1" applyAlignment="1">
      <alignment wrapText="1"/>
    </xf>
    <xf numFmtId="0" fontId="64" fillId="0" borderId="57" xfId="0" applyFont="1" applyBorder="1" applyAlignment="1">
      <alignment horizontal="left" vertical="center" wrapText="1"/>
    </xf>
    <xf numFmtId="0" fontId="64" fillId="0" borderId="0" xfId="0" applyFont="1" applyAlignment="1">
      <alignment horizontal="left" wrapText="1"/>
    </xf>
    <xf numFmtId="0" fontId="65" fillId="0" borderId="3" xfId="0" applyFont="1" applyBorder="1" applyAlignment="1">
      <alignment horizontal="center" wrapText="1"/>
    </xf>
    <xf numFmtId="0" fontId="63" fillId="0" borderId="0" xfId="0" applyFont="1" applyAlignment="1">
      <alignment wrapText="1"/>
    </xf>
    <xf numFmtId="0" fontId="64" fillId="0" borderId="0" xfId="0" applyFont="1" applyAlignment="1">
      <alignment horizontal="left" vertical="center" wrapText="1"/>
    </xf>
    <xf numFmtId="0" fontId="67" fillId="0" borderId="1" xfId="0" applyFont="1" applyBorder="1" applyAlignment="1" applyProtection="1">
      <alignment horizontal="center" vertical="center" textRotation="90" wrapText="1"/>
      <protection locked="0"/>
    </xf>
    <xf numFmtId="0" fontId="29" fillId="0" borderId="1" xfId="0" applyFont="1" applyBorder="1" applyAlignment="1">
      <alignment horizontal="justify" vertical="center" wrapText="1"/>
    </xf>
    <xf numFmtId="0" fontId="0" fillId="25" borderId="1" xfId="0" applyFill="1" applyBorder="1" applyAlignment="1">
      <alignment vertical="center" wrapText="1"/>
    </xf>
    <xf numFmtId="0" fontId="68" fillId="0" borderId="1" xfId="0" applyFont="1" applyBorder="1" applyAlignment="1" applyProtection="1">
      <alignment horizontal="justify" vertical="center" wrapText="1"/>
      <protection locked="0"/>
    </xf>
    <xf numFmtId="0" fontId="0" fillId="25" borderId="1" xfId="0" applyFill="1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textRotation="90" wrapText="1"/>
      <protection locked="0"/>
    </xf>
    <xf numFmtId="0" fontId="15" fillId="0" borderId="1" xfId="0" applyFont="1" applyBorder="1" applyAlignment="1">
      <alignment horizontal="center" vertical="center" textRotation="90" wrapText="1"/>
    </xf>
    <xf numFmtId="10" fontId="5" fillId="0" borderId="0" xfId="0" applyNumberFormat="1" applyFont="1" applyAlignment="1">
      <alignment wrapText="1"/>
    </xf>
    <xf numFmtId="9" fontId="33" fillId="0" borderId="1" xfId="1" applyFont="1" applyBorder="1" applyAlignment="1" applyProtection="1">
      <alignment horizontal="justify" vertical="center" wrapText="1"/>
      <protection locked="0"/>
    </xf>
    <xf numFmtId="9" fontId="56" fillId="0" borderId="1" xfId="1" applyFont="1" applyFill="1" applyBorder="1" applyAlignment="1" applyProtection="1">
      <alignment horizontal="center" vertical="center" wrapText="1"/>
      <protection locked="0"/>
    </xf>
    <xf numFmtId="9" fontId="68" fillId="0" borderId="1" xfId="1" applyFont="1" applyBorder="1" applyAlignment="1" applyProtection="1">
      <alignment horizontal="center" vertical="center" wrapText="1"/>
      <protection locked="0"/>
    </xf>
    <xf numFmtId="9" fontId="69" fillId="0" borderId="1" xfId="1" applyFont="1" applyBorder="1" applyAlignment="1" applyProtection="1">
      <alignment horizontal="center" vertical="center" wrapText="1"/>
      <protection locked="0"/>
    </xf>
    <xf numFmtId="9" fontId="0" fillId="0" borderId="1" xfId="1" applyFont="1" applyFill="1" applyBorder="1" applyAlignment="1" applyProtection="1">
      <alignment horizontal="justify" vertical="center" wrapText="1"/>
      <protection locked="0"/>
    </xf>
    <xf numFmtId="9" fontId="11" fillId="0" borderId="1" xfId="1" applyFont="1" applyFill="1" applyBorder="1" applyAlignment="1" applyProtection="1">
      <alignment horizontal="justify" vertical="center" wrapText="1"/>
      <protection locked="0"/>
    </xf>
    <xf numFmtId="9" fontId="70" fillId="0" borderId="1" xfId="1" applyFont="1" applyBorder="1" applyAlignment="1" applyProtection="1">
      <alignment horizontal="center" vertical="center" wrapText="1"/>
      <protection locked="0"/>
    </xf>
    <xf numFmtId="9" fontId="71" fillId="0" borderId="1" xfId="1" applyFont="1" applyBorder="1" applyAlignment="1" applyProtection="1">
      <alignment horizontal="center" vertical="center" wrapText="1"/>
      <protection locked="0"/>
    </xf>
    <xf numFmtId="9" fontId="71" fillId="0" borderId="1" xfId="1" applyFont="1" applyFill="1" applyBorder="1" applyAlignment="1" applyProtection="1">
      <alignment horizontal="center" vertical="center" wrapText="1"/>
      <protection locked="0"/>
    </xf>
    <xf numFmtId="0" fontId="0" fillId="25" borderId="1" xfId="0" applyFill="1" applyBorder="1" applyAlignment="1">
      <alignment horizontal="center" vertical="center" wrapText="1"/>
    </xf>
    <xf numFmtId="9" fontId="11" fillId="0" borderId="1" xfId="1" applyFont="1" applyBorder="1" applyAlignment="1" applyProtection="1">
      <alignment horizontal="justify" vertical="center" wrapText="1"/>
      <protection locked="0"/>
    </xf>
    <xf numFmtId="9" fontId="72" fillId="0" borderId="1" xfId="1" applyFont="1" applyBorder="1" applyAlignment="1" applyProtection="1">
      <alignment horizontal="justify" vertical="center" wrapText="1"/>
      <protection locked="0"/>
    </xf>
    <xf numFmtId="0" fontId="55" fillId="19" borderId="33" xfId="0" applyFont="1" applyFill="1" applyBorder="1" applyAlignment="1">
      <alignment horizontal="center" vertical="center" wrapText="1"/>
    </xf>
    <xf numFmtId="0" fontId="55" fillId="19" borderId="34" xfId="0" applyFont="1" applyFill="1" applyBorder="1" applyAlignment="1">
      <alignment horizontal="center" vertical="center" wrapText="1"/>
    </xf>
    <xf numFmtId="0" fontId="55" fillId="19" borderId="1" xfId="0" applyFont="1" applyFill="1" applyBorder="1" applyAlignment="1">
      <alignment horizontal="center" vertical="center" wrapText="1"/>
    </xf>
    <xf numFmtId="0" fontId="55" fillId="19" borderId="71" xfId="0" applyFont="1" applyFill="1" applyBorder="1" applyAlignment="1">
      <alignment horizontal="center" vertical="center" wrapText="1"/>
    </xf>
    <xf numFmtId="0" fontId="66" fillId="0" borderId="1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3" fillId="2" borderId="1" xfId="0" applyFont="1" applyFill="1" applyBorder="1" applyAlignment="1">
      <alignment horizontal="center" vertical="center" textRotation="90" wrapText="1"/>
    </xf>
    <xf numFmtId="0" fontId="1" fillId="14" borderId="2" xfId="0" applyFont="1" applyFill="1" applyBorder="1" applyAlignment="1">
      <alignment horizontal="center" vertical="center" textRotation="90" wrapText="1"/>
    </xf>
    <xf numFmtId="0" fontId="1" fillId="14" borderId="3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center" vertical="center" wrapText="1"/>
    </xf>
    <xf numFmtId="0" fontId="57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20" fillId="0" borderId="1" xfId="0" applyFont="1" applyBorder="1" applyAlignment="1" applyProtection="1">
      <alignment horizontal="justify" vertical="center"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63" fillId="2" borderId="1" xfId="0" applyFont="1" applyFill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right" vertical="center" wrapText="1"/>
    </xf>
    <xf numFmtId="0" fontId="65" fillId="0" borderId="33" xfId="0" applyFont="1" applyBorder="1" applyAlignment="1">
      <alignment horizontal="right" vertical="center" wrapText="1"/>
    </xf>
    <xf numFmtId="0" fontId="65" fillId="0" borderId="34" xfId="0" applyFont="1" applyBorder="1" applyAlignment="1">
      <alignment horizontal="right" vertical="center" wrapText="1"/>
    </xf>
    <xf numFmtId="0" fontId="65" fillId="0" borderId="3" xfId="0" applyFont="1" applyBorder="1" applyAlignment="1">
      <alignment horizontal="right" vertical="center" wrapText="1"/>
    </xf>
    <xf numFmtId="0" fontId="63" fillId="0" borderId="0" xfId="0" applyFont="1" applyAlignment="1">
      <alignment horizontal="left" wrapText="1"/>
    </xf>
    <xf numFmtId="0" fontId="63" fillId="0" borderId="30" xfId="0" applyFont="1" applyBorder="1" applyAlignment="1">
      <alignment horizontal="left" wrapText="1"/>
    </xf>
    <xf numFmtId="0" fontId="18" fillId="0" borderId="2" xfId="0" applyFont="1" applyBorder="1" applyAlignment="1">
      <alignment horizontal="center" vertical="center" wrapText="1"/>
    </xf>
    <xf numFmtId="0" fontId="57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20" fillId="0" borderId="57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0" fillId="0" borderId="72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30" xfId="0" applyFont="1" applyBorder="1" applyAlignment="1" applyProtection="1">
      <alignment horizontal="left" vertical="center" wrapText="1"/>
      <protection locked="0"/>
    </xf>
    <xf numFmtId="0" fontId="20" fillId="0" borderId="6" xfId="0" applyFont="1" applyBorder="1" applyAlignment="1" applyProtection="1">
      <alignment horizontal="left" vertical="center" wrapText="1"/>
      <protection locked="0"/>
    </xf>
    <xf numFmtId="0" fontId="20" fillId="0" borderId="56" xfId="0" applyFont="1" applyBorder="1" applyAlignment="1" applyProtection="1">
      <alignment horizontal="left" vertical="center" wrapText="1"/>
      <protection locked="0"/>
    </xf>
    <xf numFmtId="0" fontId="20" fillId="0" borderId="7" xfId="0" applyFont="1" applyBorder="1" applyAlignment="1" applyProtection="1">
      <alignment horizontal="left" vertical="center" wrapText="1"/>
      <protection locked="0"/>
    </xf>
    <xf numFmtId="0" fontId="40" fillId="0" borderId="57" xfId="0" applyFont="1" applyBorder="1" applyAlignment="1">
      <alignment vertical="center" wrapText="1"/>
    </xf>
    <xf numFmtId="0" fontId="37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27" xfId="0" applyFont="1" applyBorder="1" applyAlignment="1">
      <alignment horizontal="center" vertical="center" textRotation="90" wrapText="1"/>
    </xf>
    <xf numFmtId="0" fontId="37" fillId="0" borderId="1" xfId="0" applyFont="1" applyBorder="1" applyAlignment="1">
      <alignment horizontal="center" vertical="center" textRotation="90" wrapText="1"/>
    </xf>
    <xf numFmtId="0" fontId="35" fillId="0" borderId="3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42" fillId="0" borderId="56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17" fillId="25" borderId="6" xfId="0" applyFont="1" applyFill="1" applyBorder="1" applyAlignment="1">
      <alignment horizontal="center" vertical="center" wrapText="1"/>
    </xf>
    <xf numFmtId="0" fontId="17" fillId="25" borderId="5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wrapText="1"/>
    </xf>
    <xf numFmtId="0" fontId="61" fillId="0" borderId="45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textRotation="90" wrapTex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62" fillId="0" borderId="56" xfId="0" applyFont="1" applyBorder="1" applyAlignment="1">
      <alignment horizontal="center" vertical="center" wrapText="1"/>
    </xf>
    <xf numFmtId="0" fontId="22" fillId="12" borderId="41" xfId="0" applyFont="1" applyFill="1" applyBorder="1" applyAlignment="1">
      <alignment horizontal="center" vertical="center" textRotation="90"/>
    </xf>
    <xf numFmtId="0" fontId="22" fillId="12" borderId="32" xfId="0" applyFont="1" applyFill="1" applyBorder="1" applyAlignment="1">
      <alignment horizontal="center" vertical="center" textRotation="90"/>
    </xf>
    <xf numFmtId="0" fontId="22" fillId="12" borderId="31" xfId="0" applyFont="1" applyFill="1" applyBorder="1" applyAlignment="1">
      <alignment horizontal="center" vertical="center" textRotation="90"/>
    </xf>
    <xf numFmtId="0" fontId="23" fillId="12" borderId="11" xfId="0" applyFont="1" applyFill="1" applyBorder="1" applyAlignment="1">
      <alignment horizontal="center" vertical="center"/>
    </xf>
    <xf numFmtId="0" fontId="23" fillId="12" borderId="12" xfId="0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 textRotation="90"/>
    </xf>
    <xf numFmtId="0" fontId="12" fillId="9" borderId="15" xfId="0" applyFont="1" applyFill="1" applyBorder="1" applyAlignment="1">
      <alignment horizontal="center" vertical="center" textRotation="90"/>
    </xf>
    <xf numFmtId="0" fontId="12" fillId="9" borderId="23" xfId="0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2" fillId="8" borderId="33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33" xfId="0" applyFont="1" applyFill="1" applyBorder="1" applyAlignment="1">
      <alignment horizontal="center" vertical="center"/>
    </xf>
    <xf numFmtId="0" fontId="10" fillId="10" borderId="17" xfId="0" applyFont="1" applyFill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/>
    </xf>
    <xf numFmtId="0" fontId="10" fillId="11" borderId="25" xfId="0" applyFont="1" applyFill="1" applyBorder="1" applyAlignment="1">
      <alignment horizontal="center" vertical="center"/>
    </xf>
    <xf numFmtId="0" fontId="10" fillId="11" borderId="18" xfId="0" applyFont="1" applyFill="1" applyBorder="1" applyAlignment="1">
      <alignment horizontal="center" vertical="center"/>
    </xf>
    <xf numFmtId="0" fontId="10" fillId="8" borderId="35" xfId="0" applyFont="1" applyFill="1" applyBorder="1" applyAlignment="1">
      <alignment horizontal="center" vertical="center"/>
    </xf>
    <xf numFmtId="0" fontId="1" fillId="8" borderId="35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 textRotation="90" wrapText="1"/>
    </xf>
    <xf numFmtId="0" fontId="3" fillId="0" borderId="47" xfId="0" applyFont="1" applyBorder="1" applyAlignment="1">
      <alignment horizontal="center" vertical="center" textRotation="90" wrapText="1"/>
    </xf>
    <xf numFmtId="0" fontId="3" fillId="0" borderId="48" xfId="0" applyFont="1" applyBorder="1" applyAlignment="1">
      <alignment horizontal="center" vertical="center" textRotation="90" wrapText="1"/>
    </xf>
    <xf numFmtId="0" fontId="3" fillId="0" borderId="49" xfId="0" applyFont="1" applyBorder="1" applyAlignment="1">
      <alignment horizontal="center" vertical="center" textRotation="90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textRotation="90"/>
    </xf>
    <xf numFmtId="0" fontId="50" fillId="19" borderId="60" xfId="0" applyFont="1" applyFill="1" applyBorder="1" applyAlignment="1">
      <alignment horizontal="center" vertical="center"/>
    </xf>
    <xf numFmtId="0" fontId="50" fillId="19" borderId="61" xfId="0" applyFont="1" applyFill="1" applyBorder="1" applyAlignment="1">
      <alignment horizontal="center" vertical="center"/>
    </xf>
    <xf numFmtId="0" fontId="50" fillId="19" borderId="62" xfId="0" applyFont="1" applyFill="1" applyBorder="1" applyAlignment="1">
      <alignment horizontal="center" vertical="center"/>
    </xf>
    <xf numFmtId="0" fontId="3" fillId="19" borderId="11" xfId="0" applyFont="1" applyFill="1" applyBorder="1" applyAlignment="1">
      <alignment horizontal="center" vertical="center" wrapText="1"/>
    </xf>
    <xf numFmtId="0" fontId="3" fillId="19" borderId="23" xfId="0" applyFont="1" applyFill="1" applyBorder="1" applyAlignment="1">
      <alignment horizontal="center" vertical="center" wrapText="1"/>
    </xf>
    <xf numFmtId="0" fontId="3" fillId="19" borderId="13" xfId="0" applyFont="1" applyFill="1" applyBorder="1" applyAlignment="1">
      <alignment horizontal="center" vertical="center" wrapText="1"/>
    </xf>
    <xf numFmtId="0" fontId="3" fillId="19" borderId="0" xfId="0" applyFont="1" applyFill="1" applyAlignment="1">
      <alignment horizontal="center" vertical="center" wrapText="1"/>
    </xf>
    <xf numFmtId="0" fontId="22" fillId="20" borderId="23" xfId="0" applyFont="1" applyFill="1" applyBorder="1" applyAlignment="1">
      <alignment horizontal="center" vertical="center"/>
    </xf>
    <xf numFmtId="0" fontId="22" fillId="20" borderId="12" xfId="0" applyFont="1" applyFill="1" applyBorder="1" applyAlignment="1">
      <alignment horizontal="center" vertical="center"/>
    </xf>
    <xf numFmtId="0" fontId="22" fillId="14" borderId="13" xfId="0" applyFont="1" applyFill="1" applyBorder="1" applyAlignment="1">
      <alignment horizontal="center" vertical="center" textRotation="90"/>
    </xf>
    <xf numFmtId="0" fontId="22" fillId="14" borderId="15" xfId="0" applyFont="1" applyFill="1" applyBorder="1" applyAlignment="1">
      <alignment horizontal="center" vertical="center" textRotation="90"/>
    </xf>
    <xf numFmtId="0" fontId="23" fillId="21" borderId="11" xfId="0" applyFont="1" applyFill="1" applyBorder="1" applyAlignment="1">
      <alignment horizontal="center" vertical="center"/>
    </xf>
    <xf numFmtId="0" fontId="23" fillId="21" borderId="12" xfId="0" applyFont="1" applyFill="1" applyBorder="1" applyAlignment="1">
      <alignment horizontal="center" vertical="center"/>
    </xf>
    <xf numFmtId="0" fontId="23" fillId="21" borderId="13" xfId="0" applyFont="1" applyFill="1" applyBorder="1" applyAlignment="1">
      <alignment horizontal="center" vertical="center"/>
    </xf>
    <xf numFmtId="0" fontId="23" fillId="21" borderId="14" xfId="0" applyFont="1" applyFill="1" applyBorder="1" applyAlignment="1">
      <alignment horizontal="center" vertical="center"/>
    </xf>
    <xf numFmtId="0" fontId="22" fillId="21" borderId="41" xfId="0" applyFont="1" applyFill="1" applyBorder="1" applyAlignment="1">
      <alignment horizontal="center" vertical="center" textRotation="90"/>
    </xf>
    <xf numFmtId="0" fontId="22" fillId="21" borderId="32" xfId="0" applyFont="1" applyFill="1" applyBorder="1" applyAlignment="1">
      <alignment horizontal="center" vertical="center" textRotation="90"/>
    </xf>
    <xf numFmtId="0" fontId="22" fillId="21" borderId="31" xfId="0" applyFont="1" applyFill="1" applyBorder="1" applyAlignment="1">
      <alignment horizontal="center" vertical="center" textRotation="90"/>
    </xf>
    <xf numFmtId="0" fontId="22" fillId="22" borderId="41" xfId="0" applyFont="1" applyFill="1" applyBorder="1" applyAlignment="1">
      <alignment horizontal="center" vertical="center" textRotation="90"/>
    </xf>
    <xf numFmtId="0" fontId="22" fillId="22" borderId="32" xfId="0" applyFont="1" applyFill="1" applyBorder="1" applyAlignment="1">
      <alignment horizontal="center" vertical="center" textRotation="90"/>
    </xf>
    <xf numFmtId="0" fontId="22" fillId="22" borderId="31" xfId="0" applyFont="1" applyFill="1" applyBorder="1" applyAlignment="1">
      <alignment horizontal="center" vertical="center" textRotation="90"/>
    </xf>
  </cellXfs>
  <cellStyles count="5">
    <cellStyle name="Millares" xfId="3" builtinId="3"/>
    <cellStyle name="Millares 2" xfId="4" xr:uid="{FE60DE95-01B5-49BE-BF89-9C98D896890C}"/>
    <cellStyle name="Normal" xfId="0" builtinId="0"/>
    <cellStyle name="Normal 4" xfId="2" xr:uid="{00000000-0005-0000-0000-000002000000}"/>
    <cellStyle name="Porcentaje" xfId="1" builtinId="5"/>
  </cellStyles>
  <dxfs count="86"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theme="7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FFC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6" tint="-0.499984740745262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theme="7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669900"/>
        </patternFill>
      </fill>
    </dxf>
    <dxf>
      <fill>
        <patternFill>
          <bgColor rgb="FFCCFF66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669900"/>
        </patternFill>
      </fill>
    </dxf>
    <dxf>
      <fill>
        <patternFill>
          <bgColor rgb="FFCCFF66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theme="7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theme="7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669900"/>
        </patternFill>
      </fill>
    </dxf>
    <dxf>
      <fill>
        <patternFill>
          <bgColor rgb="FFCCFF66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theme="7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theme="7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669900"/>
        </patternFill>
      </fill>
    </dxf>
    <dxf>
      <fill>
        <patternFill>
          <bgColor rgb="FFCCFF66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6" tint="-0.499984740745262"/>
        </patternFill>
      </fill>
    </dxf>
    <dxf>
      <fill>
        <patternFill>
          <bgColor rgb="FF669900"/>
        </patternFill>
      </fill>
    </dxf>
    <dxf>
      <fill>
        <patternFill>
          <bgColor rgb="FFCCFF66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669900"/>
        </patternFill>
      </fill>
    </dxf>
    <dxf>
      <fill>
        <patternFill>
          <bgColor rgb="FFCCFF66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theme="7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theme="7" tint="-0.499984740745262"/>
        </patternFill>
      </fill>
    </dxf>
    <dxf>
      <fill>
        <patternFill>
          <bgColor theme="6" tint="-0.499984740745262"/>
        </patternFill>
      </fill>
    </dxf>
    <dxf>
      <fill>
        <patternFill>
          <bgColor rgb="FF669900"/>
        </patternFill>
      </fill>
    </dxf>
    <dxf>
      <fill>
        <patternFill>
          <bgColor rgb="FFCCFF66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669900"/>
        </patternFill>
      </fill>
    </dxf>
    <dxf>
      <fill>
        <patternFill>
          <bgColor rgb="FFCCFF66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669900"/>
        </patternFill>
      </fill>
    </dxf>
    <dxf>
      <fill>
        <patternFill>
          <bgColor rgb="FFCCFF66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85"/>
      <tableStyleElement type="headerRow" dxfId="84"/>
    </tableStyle>
  </tableStyles>
  <colors>
    <mruColors>
      <color rgb="FFFF6600"/>
      <color rgb="FF0099CC"/>
      <color rgb="FFCC0000"/>
      <color rgb="FFCCFF66"/>
      <color rgb="FFFF3300"/>
      <color rgb="FF669900"/>
      <color rgb="FFF79646"/>
      <color rgb="FFCCFF99"/>
      <color rgb="FFFF0000"/>
      <color rgb="FFFB25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 sz="3200"/>
              <a:t>Clasificación de los Riesgos</a:t>
            </a:r>
          </a:p>
        </c:rich>
      </c:tx>
      <c:layout>
        <c:manualLayout>
          <c:xMode val="edge"/>
          <c:yMode val="edge"/>
          <c:x val="0.19035998659894726"/>
          <c:y val="7.09987271040277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0099CC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99CC"/>
              </a:solidFill>
              <a:ln>
                <a:solidFill>
                  <a:schemeClr val="tx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494-4BD8-86E9-2905EA2D3072}"/>
              </c:ext>
            </c:extLst>
          </c:dPt>
          <c:dPt>
            <c:idx val="1"/>
            <c:bubble3D val="0"/>
            <c:spPr>
              <a:solidFill>
                <a:srgbClr val="0099CC"/>
              </a:solidFill>
              <a:ln>
                <a:solidFill>
                  <a:schemeClr val="tx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494-4BD8-86E9-2905EA2D3072}"/>
              </c:ext>
            </c:extLst>
          </c:dPt>
          <c:dPt>
            <c:idx val="2"/>
            <c:bubble3D val="0"/>
            <c:spPr>
              <a:solidFill>
                <a:srgbClr val="0099CC"/>
              </a:solidFill>
              <a:ln>
                <a:solidFill>
                  <a:schemeClr val="tx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5494-4BD8-86E9-2905EA2D3072}"/>
              </c:ext>
            </c:extLst>
          </c:dPt>
          <c:dPt>
            <c:idx val="3"/>
            <c:bubble3D val="0"/>
            <c:spPr>
              <a:solidFill>
                <a:srgbClr val="0099CC"/>
              </a:solidFill>
              <a:ln>
                <a:solidFill>
                  <a:schemeClr val="tx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5494-4BD8-86E9-2905EA2D3072}"/>
              </c:ext>
            </c:extLst>
          </c:dPt>
          <c:dPt>
            <c:idx val="4"/>
            <c:bubble3D val="0"/>
            <c:spPr>
              <a:solidFill>
                <a:srgbClr val="0099CC"/>
              </a:solidFill>
              <a:ln>
                <a:solidFill>
                  <a:schemeClr val="tx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5494-4BD8-86E9-2905EA2D3072}"/>
              </c:ext>
            </c:extLst>
          </c:dPt>
          <c:dPt>
            <c:idx val="5"/>
            <c:bubble3D val="0"/>
            <c:spPr>
              <a:solidFill>
                <a:srgbClr val="0099CC"/>
              </a:solidFill>
              <a:ln>
                <a:solidFill>
                  <a:schemeClr val="tx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5494-4BD8-86E9-2905EA2D3072}"/>
              </c:ext>
            </c:extLst>
          </c:dPt>
          <c:dLbls>
            <c:dLbl>
              <c:idx val="0"/>
              <c:layout>
                <c:manualLayout>
                  <c:x val="6.9781664496009468E-3"/>
                  <c:y val="-0.2866639033235207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FF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397D785-934D-40E3-9005-0A87773F8195}" type="CATEGORYNAME">
                      <a:rPr lang="en-US" sz="2400">
                        <a:solidFill>
                          <a:srgbClr val="FFFF00"/>
                        </a:solidFill>
                      </a:rPr>
                      <a:pPr>
                        <a:defRPr>
                          <a:solidFill>
                            <a:srgbClr val="FFFF00"/>
                          </a:solidFill>
                        </a:defRPr>
                      </a:pPr>
                      <a:t>[NOMBRE DE CATEGORÍA]</a:t>
                    </a:fld>
                    <a:r>
                      <a:rPr lang="en-US" sz="2400">
                        <a:solidFill>
                          <a:srgbClr val="FFFF00"/>
                        </a:solidFill>
                      </a:rPr>
                      <a:t>s
</a:t>
                    </a:r>
                    <a:fld id="{99212FA2-A46F-43DC-9D1F-DF3A4B36F6A3}" type="PERCENTAGE">
                      <a:rPr lang="en-US" sz="2400">
                        <a:solidFill>
                          <a:srgbClr val="FFFF00"/>
                        </a:solidFill>
                      </a:rPr>
                      <a:pPr>
                        <a:defRPr>
                          <a:solidFill>
                            <a:srgbClr val="FFFF00"/>
                          </a:solidFill>
                        </a:defRPr>
                      </a:pPr>
                      <a:t>[PORCENTAJE]</a:t>
                    </a:fld>
                    <a:endParaRPr lang="en-US" sz="2400">
                      <a:solidFill>
                        <a:srgbClr val="FFFF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FF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10315822879475"/>
                      <c:h val="0.168663044526396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494-4BD8-86E9-2905EA2D307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94-4BD8-86E9-2905EA2D307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94-4BD8-86E9-2905EA2D307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94-4BD8-86E9-2905EA2D307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94-4BD8-86E9-2905EA2D307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94-4BD8-86E9-2905EA2D30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Resumen!$AG$5:$AG$10</c:f>
              <c:strCache>
                <c:ptCount val="6"/>
                <c:pt idx="0">
                  <c:v>Estratégico</c:v>
                </c:pt>
                <c:pt idx="1">
                  <c:v>Operativo</c:v>
                </c:pt>
                <c:pt idx="2">
                  <c:v>Financiero</c:v>
                </c:pt>
                <c:pt idx="3">
                  <c:v>Cumplimiento</c:v>
                </c:pt>
                <c:pt idx="4">
                  <c:v>Tecnológico</c:v>
                </c:pt>
                <c:pt idx="5">
                  <c:v>Confianza e imagen</c:v>
                </c:pt>
              </c:strCache>
            </c:strRef>
          </c:cat>
          <c:val>
            <c:numRef>
              <c:f>Resumen!$AY$5:$AY$10</c:f>
              <c:numCache>
                <c:formatCode>General</c:formatCode>
                <c:ptCount val="6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494-4BD8-86E9-2905EA2D3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6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6.jpe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201083</xdr:colOff>
      <xdr:row>0</xdr:row>
      <xdr:rowOff>237790</xdr:rowOff>
    </xdr:from>
    <xdr:to>
      <xdr:col>23</xdr:col>
      <xdr:colOff>31750</xdr:colOff>
      <xdr:row>3</xdr:row>
      <xdr:rowOff>120266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96B2DFA-7A06-76DF-F02F-FC547C18B286}"/>
            </a:ext>
          </a:extLst>
        </xdr:cNvPr>
        <xdr:cNvGrpSpPr/>
      </xdr:nvGrpSpPr>
      <xdr:grpSpPr>
        <a:xfrm>
          <a:off x="20796250" y="237790"/>
          <a:ext cx="4275667" cy="824393"/>
          <a:chOff x="20838583" y="163706"/>
          <a:chExt cx="4499452" cy="824393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838583" y="163706"/>
            <a:ext cx="782814" cy="75800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0 Imagen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267796" y="183460"/>
            <a:ext cx="808681" cy="804639"/>
          </a:xfrm>
          <a:prstGeom prst="rect">
            <a:avLst/>
          </a:prstGeom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7685" b="24497"/>
          <a:stretch/>
        </xdr:blipFill>
        <xdr:spPr bwMode="auto">
          <a:xfrm>
            <a:off x="23828854" y="164524"/>
            <a:ext cx="1509181" cy="789901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1</xdr:col>
      <xdr:colOff>623825</xdr:colOff>
      <xdr:row>0</xdr:row>
      <xdr:rowOff>264721</xdr:rowOff>
    </xdr:from>
    <xdr:to>
      <xdr:col>2</xdr:col>
      <xdr:colOff>1004826</xdr:colOff>
      <xdr:row>5</xdr:row>
      <xdr:rowOff>450273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38" t="39544" r="30754" b="26947"/>
        <a:stretch/>
      </xdr:blipFill>
      <xdr:spPr bwMode="auto">
        <a:xfrm>
          <a:off x="936789" y="264721"/>
          <a:ext cx="2286001" cy="174913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706060</xdr:colOff>
      <xdr:row>0</xdr:row>
      <xdr:rowOff>46112</xdr:rowOff>
    </xdr:from>
    <xdr:to>
      <xdr:col>2</xdr:col>
      <xdr:colOff>937382</xdr:colOff>
      <xdr:row>5</xdr:row>
      <xdr:rowOff>115899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38" t="39544" r="30754" b="26947"/>
        <a:stretch/>
      </xdr:blipFill>
      <xdr:spPr bwMode="auto">
        <a:xfrm>
          <a:off x="1023560" y="46112"/>
          <a:ext cx="2295072" cy="172343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21</xdr:col>
      <xdr:colOff>39691</xdr:colOff>
      <xdr:row>2</xdr:row>
      <xdr:rowOff>171980</xdr:rowOff>
    </xdr:from>
    <xdr:to>
      <xdr:col>22</xdr:col>
      <xdr:colOff>4484689</xdr:colOff>
      <xdr:row>5</xdr:row>
      <xdr:rowOff>52917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B698940-B2DC-4AD9-A7EB-5ACB0AAC7BB5}"/>
            </a:ext>
          </a:extLst>
        </xdr:cNvPr>
        <xdr:cNvGrpSpPr/>
      </xdr:nvGrpSpPr>
      <xdr:grpSpPr>
        <a:xfrm>
          <a:off x="18851566" y="701147"/>
          <a:ext cx="5212290" cy="1005416"/>
          <a:chOff x="20838583" y="163706"/>
          <a:chExt cx="4499452" cy="824393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23730F6D-1749-C0A4-E570-69BD6A8AB952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838583" y="163706"/>
            <a:ext cx="782814" cy="75800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0 Imagen">
            <a:extLst>
              <a:ext uri="{FF2B5EF4-FFF2-40B4-BE49-F238E27FC236}">
                <a16:creationId xmlns:a16="http://schemas.microsoft.com/office/drawing/2014/main" id="{5D912B81-0093-7035-F667-E07365E364DA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267796" y="183460"/>
            <a:ext cx="808681" cy="804639"/>
          </a:xfrm>
          <a:prstGeom prst="rect">
            <a:avLst/>
          </a:prstGeom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F751BCA2-C86E-24B7-2B57-95A2DA74FDD9}"/>
              </a:ext>
            </a:extLst>
          </xdr:cNvPr>
          <xdr:cNvPicPr/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7685" b="24497"/>
          <a:stretch/>
        </xdr:blipFill>
        <xdr:spPr bwMode="auto">
          <a:xfrm>
            <a:off x="23828854" y="164524"/>
            <a:ext cx="1509181" cy="789901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164038</xdr:colOff>
      <xdr:row>4</xdr:row>
      <xdr:rowOff>296333</xdr:rowOff>
    </xdr:from>
    <xdr:to>
      <xdr:col>22</xdr:col>
      <xdr:colOff>2826803</xdr:colOff>
      <xdr:row>4</xdr:row>
      <xdr:rowOff>1070359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971C8F1-90D9-C86B-5DB2-E4D67708935C}"/>
            </a:ext>
          </a:extLst>
        </xdr:cNvPr>
        <xdr:cNvGrpSpPr/>
      </xdr:nvGrpSpPr>
      <xdr:grpSpPr>
        <a:xfrm>
          <a:off x="20949705" y="1873250"/>
          <a:ext cx="3435348" cy="774026"/>
          <a:chOff x="21224875" y="1651000"/>
          <a:chExt cx="3435348" cy="77402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224875" y="1711291"/>
            <a:ext cx="574007" cy="71229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0 Imagen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325541" y="1734137"/>
            <a:ext cx="633865" cy="668280"/>
          </a:xfrm>
          <a:prstGeom prst="rect">
            <a:avLst/>
          </a:prstGeom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PicPr/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7685" b="24497"/>
          <a:stretch/>
        </xdr:blipFill>
        <xdr:spPr bwMode="auto">
          <a:xfrm>
            <a:off x="23145750" y="1651000"/>
            <a:ext cx="1514473" cy="774026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1</xdr:col>
      <xdr:colOff>449036</xdr:colOff>
      <xdr:row>3</xdr:row>
      <xdr:rowOff>27214</xdr:rowOff>
    </xdr:from>
    <xdr:to>
      <xdr:col>1</xdr:col>
      <xdr:colOff>2735037</xdr:colOff>
      <xdr:row>4</xdr:row>
      <xdr:rowOff>1191243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38" t="39544" r="30754" b="26947"/>
        <a:stretch/>
      </xdr:blipFill>
      <xdr:spPr bwMode="auto">
        <a:xfrm>
          <a:off x="762000" y="1034143"/>
          <a:ext cx="2286001" cy="174913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412750</xdr:colOff>
      <xdr:row>4</xdr:row>
      <xdr:rowOff>20409</xdr:rowOff>
    </xdr:from>
    <xdr:to>
      <xdr:col>22</xdr:col>
      <xdr:colOff>2706608</xdr:colOff>
      <xdr:row>4</xdr:row>
      <xdr:rowOff>804263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14083F0-5383-71ED-ACDD-11C741603BB6}"/>
            </a:ext>
          </a:extLst>
        </xdr:cNvPr>
        <xdr:cNvGrpSpPr/>
      </xdr:nvGrpSpPr>
      <xdr:grpSpPr>
        <a:xfrm>
          <a:off x="20605750" y="1163409"/>
          <a:ext cx="3069465" cy="783854"/>
          <a:chOff x="21218072" y="1013732"/>
          <a:chExt cx="3069465" cy="783854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218072" y="1147026"/>
            <a:ext cx="491543" cy="60376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0 Imagen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016359" y="1165339"/>
            <a:ext cx="555624" cy="567304"/>
          </a:xfrm>
          <a:prstGeom prst="rect">
            <a:avLst/>
          </a:prstGeom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7685" b="24497"/>
          <a:stretch/>
        </xdr:blipFill>
        <xdr:spPr bwMode="auto">
          <a:xfrm>
            <a:off x="22771553" y="1013732"/>
            <a:ext cx="1515984" cy="7838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1</xdr:col>
      <xdr:colOff>312964</xdr:colOff>
      <xdr:row>1</xdr:row>
      <xdr:rowOff>176892</xdr:rowOff>
    </xdr:from>
    <xdr:to>
      <xdr:col>1</xdr:col>
      <xdr:colOff>2598965</xdr:colOff>
      <xdr:row>5</xdr:row>
      <xdr:rowOff>48242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38" t="39544" r="30754" b="26947"/>
        <a:stretch/>
      </xdr:blipFill>
      <xdr:spPr bwMode="auto">
        <a:xfrm>
          <a:off x="625928" y="449035"/>
          <a:ext cx="2286001" cy="174913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213180</xdr:colOff>
      <xdr:row>3</xdr:row>
      <xdr:rowOff>137583</xdr:rowOff>
    </xdr:from>
    <xdr:to>
      <xdr:col>22</xdr:col>
      <xdr:colOff>2558442</xdr:colOff>
      <xdr:row>7</xdr:row>
      <xdr:rowOff>15427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517B5F9-5F2F-BD54-2C3C-8659C0C24BE7}"/>
            </a:ext>
          </a:extLst>
        </xdr:cNvPr>
        <xdr:cNvGrpSpPr/>
      </xdr:nvGrpSpPr>
      <xdr:grpSpPr>
        <a:xfrm>
          <a:off x="21295180" y="582083"/>
          <a:ext cx="3255429" cy="766844"/>
          <a:chOff x="21633847" y="412751"/>
          <a:chExt cx="3255429" cy="766844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633847" y="455083"/>
            <a:ext cx="523774" cy="548323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0 Imagen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480513" y="518583"/>
            <a:ext cx="557893" cy="515784"/>
          </a:xfrm>
          <a:prstGeom prst="rect">
            <a:avLst/>
          </a:prstGeom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7685" b="24497"/>
          <a:stretch/>
        </xdr:blipFill>
        <xdr:spPr bwMode="auto">
          <a:xfrm>
            <a:off x="23380095" y="412751"/>
            <a:ext cx="1509181" cy="76684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1</xdr:col>
      <xdr:colOff>771073</xdr:colOff>
      <xdr:row>0</xdr:row>
      <xdr:rowOff>31750</xdr:rowOff>
    </xdr:from>
    <xdr:to>
      <xdr:col>2</xdr:col>
      <xdr:colOff>402168</xdr:colOff>
      <xdr:row>7</xdr:row>
      <xdr:rowOff>105833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38" t="39544" r="30754" b="26947"/>
        <a:stretch/>
      </xdr:blipFill>
      <xdr:spPr bwMode="auto">
        <a:xfrm>
          <a:off x="1088573" y="31750"/>
          <a:ext cx="1419678" cy="140758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44510</xdr:colOff>
      <xdr:row>0</xdr:row>
      <xdr:rowOff>91008</xdr:rowOff>
    </xdr:from>
    <xdr:to>
      <xdr:col>3</xdr:col>
      <xdr:colOff>727897</xdr:colOff>
      <xdr:row>0</xdr:row>
      <xdr:rowOff>1453527</xdr:rowOff>
    </xdr:to>
    <xdr:pic>
      <xdr:nvPicPr>
        <xdr:cNvPr id="4" name="9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04" y="91008"/>
          <a:ext cx="1579858" cy="1362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48986</xdr:colOff>
      <xdr:row>11</xdr:row>
      <xdr:rowOff>393802</xdr:rowOff>
    </xdr:from>
    <xdr:to>
      <xdr:col>32</xdr:col>
      <xdr:colOff>666750</xdr:colOff>
      <xdr:row>25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82826</xdr:rowOff>
    </xdr:from>
    <xdr:to>
      <xdr:col>1</xdr:col>
      <xdr:colOff>1192574</xdr:colOff>
      <xdr:row>3</xdr:row>
      <xdr:rowOff>50316</xdr:rowOff>
    </xdr:to>
    <xdr:pic>
      <xdr:nvPicPr>
        <xdr:cNvPr id="4" name="9 Imagen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826"/>
          <a:ext cx="1573574" cy="1362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202596</xdr:colOff>
      <xdr:row>0</xdr:row>
      <xdr:rowOff>285751</xdr:rowOff>
    </xdr:from>
    <xdr:to>
      <xdr:col>3</xdr:col>
      <xdr:colOff>848097</xdr:colOff>
      <xdr:row>1</xdr:row>
      <xdr:rowOff>438746</xdr:rowOff>
    </xdr:to>
    <xdr:pic>
      <xdr:nvPicPr>
        <xdr:cNvPr id="3" name="9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596" y="285751"/>
          <a:ext cx="1584394" cy="1377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381003</xdr:colOff>
      <xdr:row>6</xdr:row>
      <xdr:rowOff>639536</xdr:rowOff>
    </xdr:from>
    <xdr:to>
      <xdr:col>24</xdr:col>
      <xdr:colOff>623210</xdr:colOff>
      <xdr:row>9</xdr:row>
      <xdr:rowOff>234043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8824" y="5810250"/>
          <a:ext cx="6610350" cy="2071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219075</xdr:colOff>
      <xdr:row>1</xdr:row>
      <xdr:rowOff>228600</xdr:rowOff>
    </xdr:from>
    <xdr:to>
      <xdr:col>44</xdr:col>
      <xdr:colOff>704692</xdr:colOff>
      <xdr:row>11</xdr:row>
      <xdr:rowOff>247650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18475" y="533400"/>
          <a:ext cx="7343617" cy="375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drawing" Target="../drawings/drawing1.xml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8.bin"/><Relationship Id="rId13" Type="http://schemas.openxmlformats.org/officeDocument/2006/relationships/printerSettings" Target="../printerSettings/printerSettings193.bin"/><Relationship Id="rId18" Type="http://schemas.openxmlformats.org/officeDocument/2006/relationships/printerSettings" Target="../printerSettings/printerSettings198.bin"/><Relationship Id="rId3" Type="http://schemas.openxmlformats.org/officeDocument/2006/relationships/printerSettings" Target="../printerSettings/printerSettings183.bin"/><Relationship Id="rId7" Type="http://schemas.openxmlformats.org/officeDocument/2006/relationships/printerSettings" Target="../printerSettings/printerSettings187.bin"/><Relationship Id="rId12" Type="http://schemas.openxmlformats.org/officeDocument/2006/relationships/printerSettings" Target="../printerSettings/printerSettings192.bin"/><Relationship Id="rId17" Type="http://schemas.openxmlformats.org/officeDocument/2006/relationships/printerSettings" Target="../printerSettings/printerSettings197.bin"/><Relationship Id="rId2" Type="http://schemas.openxmlformats.org/officeDocument/2006/relationships/printerSettings" Target="../printerSettings/printerSettings182.bin"/><Relationship Id="rId16" Type="http://schemas.openxmlformats.org/officeDocument/2006/relationships/printerSettings" Target="../printerSettings/printerSettings196.bin"/><Relationship Id="rId20" Type="http://schemas.openxmlformats.org/officeDocument/2006/relationships/printerSettings" Target="../printerSettings/printerSettings200.bin"/><Relationship Id="rId1" Type="http://schemas.openxmlformats.org/officeDocument/2006/relationships/printerSettings" Target="../printerSettings/printerSettings181.bin"/><Relationship Id="rId6" Type="http://schemas.openxmlformats.org/officeDocument/2006/relationships/printerSettings" Target="../printerSettings/printerSettings186.bin"/><Relationship Id="rId11" Type="http://schemas.openxmlformats.org/officeDocument/2006/relationships/printerSettings" Target="../printerSettings/printerSettings191.bin"/><Relationship Id="rId5" Type="http://schemas.openxmlformats.org/officeDocument/2006/relationships/printerSettings" Target="../printerSettings/printerSettings185.bin"/><Relationship Id="rId15" Type="http://schemas.openxmlformats.org/officeDocument/2006/relationships/printerSettings" Target="../printerSettings/printerSettings195.bin"/><Relationship Id="rId10" Type="http://schemas.openxmlformats.org/officeDocument/2006/relationships/printerSettings" Target="../printerSettings/printerSettings190.bin"/><Relationship Id="rId19" Type="http://schemas.openxmlformats.org/officeDocument/2006/relationships/printerSettings" Target="../printerSettings/printerSettings199.bin"/><Relationship Id="rId4" Type="http://schemas.openxmlformats.org/officeDocument/2006/relationships/printerSettings" Target="../printerSettings/printerSettings184.bin"/><Relationship Id="rId9" Type="http://schemas.openxmlformats.org/officeDocument/2006/relationships/printerSettings" Target="../printerSettings/printerSettings189.bin"/><Relationship Id="rId14" Type="http://schemas.openxmlformats.org/officeDocument/2006/relationships/printerSettings" Target="../printerSettings/printerSettings194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8.bin"/><Relationship Id="rId13" Type="http://schemas.openxmlformats.org/officeDocument/2006/relationships/printerSettings" Target="../printerSettings/printerSettings213.bin"/><Relationship Id="rId18" Type="http://schemas.openxmlformats.org/officeDocument/2006/relationships/printerSettings" Target="../printerSettings/printerSettings218.bin"/><Relationship Id="rId3" Type="http://schemas.openxmlformats.org/officeDocument/2006/relationships/printerSettings" Target="../printerSettings/printerSettings203.bin"/><Relationship Id="rId7" Type="http://schemas.openxmlformats.org/officeDocument/2006/relationships/printerSettings" Target="../printerSettings/printerSettings207.bin"/><Relationship Id="rId12" Type="http://schemas.openxmlformats.org/officeDocument/2006/relationships/printerSettings" Target="../printerSettings/printerSettings212.bin"/><Relationship Id="rId17" Type="http://schemas.openxmlformats.org/officeDocument/2006/relationships/printerSettings" Target="../printerSettings/printerSettings217.bin"/><Relationship Id="rId2" Type="http://schemas.openxmlformats.org/officeDocument/2006/relationships/printerSettings" Target="../printerSettings/printerSettings202.bin"/><Relationship Id="rId16" Type="http://schemas.openxmlformats.org/officeDocument/2006/relationships/printerSettings" Target="../printerSettings/printerSettings216.bin"/><Relationship Id="rId20" Type="http://schemas.openxmlformats.org/officeDocument/2006/relationships/printerSettings" Target="../printerSettings/printerSettings220.bin"/><Relationship Id="rId1" Type="http://schemas.openxmlformats.org/officeDocument/2006/relationships/printerSettings" Target="../printerSettings/printerSettings201.bin"/><Relationship Id="rId6" Type="http://schemas.openxmlformats.org/officeDocument/2006/relationships/printerSettings" Target="../printerSettings/printerSettings206.bin"/><Relationship Id="rId11" Type="http://schemas.openxmlformats.org/officeDocument/2006/relationships/printerSettings" Target="../printerSettings/printerSettings211.bin"/><Relationship Id="rId5" Type="http://schemas.openxmlformats.org/officeDocument/2006/relationships/printerSettings" Target="../printerSettings/printerSettings205.bin"/><Relationship Id="rId15" Type="http://schemas.openxmlformats.org/officeDocument/2006/relationships/printerSettings" Target="../printerSettings/printerSettings215.bin"/><Relationship Id="rId10" Type="http://schemas.openxmlformats.org/officeDocument/2006/relationships/printerSettings" Target="../printerSettings/printerSettings210.bin"/><Relationship Id="rId19" Type="http://schemas.openxmlformats.org/officeDocument/2006/relationships/printerSettings" Target="../printerSettings/printerSettings219.bin"/><Relationship Id="rId4" Type="http://schemas.openxmlformats.org/officeDocument/2006/relationships/printerSettings" Target="../printerSettings/printerSettings204.bin"/><Relationship Id="rId9" Type="http://schemas.openxmlformats.org/officeDocument/2006/relationships/printerSettings" Target="../printerSettings/printerSettings209.bin"/><Relationship Id="rId14" Type="http://schemas.openxmlformats.org/officeDocument/2006/relationships/printerSettings" Target="../printerSettings/printerSettings21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13" Type="http://schemas.openxmlformats.org/officeDocument/2006/relationships/printerSettings" Target="../printerSettings/printerSettings33.bin"/><Relationship Id="rId1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23.bin"/><Relationship Id="rId21" Type="http://schemas.openxmlformats.org/officeDocument/2006/relationships/drawing" Target="../drawings/drawing2.xml"/><Relationship Id="rId7" Type="http://schemas.openxmlformats.org/officeDocument/2006/relationships/printerSettings" Target="../printerSettings/printerSettings27.bin"/><Relationship Id="rId12" Type="http://schemas.openxmlformats.org/officeDocument/2006/relationships/printerSettings" Target="../printerSettings/printerSettings32.bin"/><Relationship Id="rId1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22.bin"/><Relationship Id="rId16" Type="http://schemas.openxmlformats.org/officeDocument/2006/relationships/printerSettings" Target="../printerSettings/printerSettings36.bin"/><Relationship Id="rId20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1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25.bin"/><Relationship Id="rId1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30.bin"/><Relationship Id="rId19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Relationship Id="rId14" Type="http://schemas.openxmlformats.org/officeDocument/2006/relationships/printerSettings" Target="../printerSettings/printerSettings3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13" Type="http://schemas.openxmlformats.org/officeDocument/2006/relationships/printerSettings" Target="../printerSettings/printerSettings53.bin"/><Relationship Id="rId1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43.bin"/><Relationship Id="rId21" Type="http://schemas.openxmlformats.org/officeDocument/2006/relationships/drawing" Target="../drawings/drawing3.xml"/><Relationship Id="rId7" Type="http://schemas.openxmlformats.org/officeDocument/2006/relationships/printerSettings" Target="../printerSettings/printerSettings47.bin"/><Relationship Id="rId12" Type="http://schemas.openxmlformats.org/officeDocument/2006/relationships/printerSettings" Target="../printerSettings/printerSettings52.bin"/><Relationship Id="rId1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42.bin"/><Relationship Id="rId16" Type="http://schemas.openxmlformats.org/officeDocument/2006/relationships/printerSettings" Target="../printerSettings/printerSettings56.bin"/><Relationship Id="rId20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1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45.bin"/><Relationship Id="rId1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50.bin"/><Relationship Id="rId19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Relationship Id="rId14" Type="http://schemas.openxmlformats.org/officeDocument/2006/relationships/printerSettings" Target="../printerSettings/printerSettings5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13" Type="http://schemas.openxmlformats.org/officeDocument/2006/relationships/printerSettings" Target="../printerSettings/printerSettings73.bin"/><Relationship Id="rId1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63.bin"/><Relationship Id="rId21" Type="http://schemas.openxmlformats.org/officeDocument/2006/relationships/drawing" Target="../drawings/drawing4.xml"/><Relationship Id="rId7" Type="http://schemas.openxmlformats.org/officeDocument/2006/relationships/printerSettings" Target="../printerSettings/printerSettings67.bin"/><Relationship Id="rId12" Type="http://schemas.openxmlformats.org/officeDocument/2006/relationships/printerSettings" Target="../printerSettings/printerSettings72.bin"/><Relationship Id="rId1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62.bin"/><Relationship Id="rId16" Type="http://schemas.openxmlformats.org/officeDocument/2006/relationships/printerSettings" Target="../printerSettings/printerSettings76.bin"/><Relationship Id="rId20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65.bin"/><Relationship Id="rId1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70.bin"/><Relationship Id="rId19" Type="http://schemas.openxmlformats.org/officeDocument/2006/relationships/printerSettings" Target="../printerSettings/printerSettings79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Relationship Id="rId14" Type="http://schemas.openxmlformats.org/officeDocument/2006/relationships/printerSettings" Target="../printerSettings/printerSettings7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13" Type="http://schemas.openxmlformats.org/officeDocument/2006/relationships/printerSettings" Target="../printerSettings/printerSettings93.bin"/><Relationship Id="rId1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83.bin"/><Relationship Id="rId21" Type="http://schemas.openxmlformats.org/officeDocument/2006/relationships/drawing" Target="../drawings/drawing5.xml"/><Relationship Id="rId7" Type="http://schemas.openxmlformats.org/officeDocument/2006/relationships/printerSettings" Target="../printerSettings/printerSettings87.bin"/><Relationship Id="rId12" Type="http://schemas.openxmlformats.org/officeDocument/2006/relationships/printerSettings" Target="../printerSettings/printerSettings92.bin"/><Relationship Id="rId1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82.bin"/><Relationship Id="rId16" Type="http://schemas.openxmlformats.org/officeDocument/2006/relationships/printerSettings" Target="../printerSettings/printerSettings96.bin"/><Relationship Id="rId20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1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85.bin"/><Relationship Id="rId15" Type="http://schemas.openxmlformats.org/officeDocument/2006/relationships/printerSettings" Target="../printerSettings/printerSettings95.bin"/><Relationship Id="rId10" Type="http://schemas.openxmlformats.org/officeDocument/2006/relationships/printerSettings" Target="../printerSettings/printerSettings90.bin"/><Relationship Id="rId19" Type="http://schemas.openxmlformats.org/officeDocument/2006/relationships/printerSettings" Target="../printerSettings/printerSettings99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Relationship Id="rId14" Type="http://schemas.openxmlformats.org/officeDocument/2006/relationships/printerSettings" Target="../printerSettings/printerSettings9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8.bin"/><Relationship Id="rId13" Type="http://schemas.openxmlformats.org/officeDocument/2006/relationships/printerSettings" Target="../printerSettings/printerSettings113.bin"/><Relationship Id="rId18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03.bin"/><Relationship Id="rId21" Type="http://schemas.openxmlformats.org/officeDocument/2006/relationships/drawing" Target="../drawings/drawing6.xml"/><Relationship Id="rId7" Type="http://schemas.openxmlformats.org/officeDocument/2006/relationships/printerSettings" Target="../printerSettings/printerSettings107.bin"/><Relationship Id="rId12" Type="http://schemas.openxmlformats.org/officeDocument/2006/relationships/printerSettings" Target="../printerSettings/printerSettings112.bin"/><Relationship Id="rId17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02.bin"/><Relationship Id="rId16" Type="http://schemas.openxmlformats.org/officeDocument/2006/relationships/printerSettings" Target="../printerSettings/printerSettings116.bin"/><Relationship Id="rId20" Type="http://schemas.openxmlformats.org/officeDocument/2006/relationships/printerSettings" Target="../printerSettings/printerSettings120.bin"/><Relationship Id="rId1" Type="http://schemas.openxmlformats.org/officeDocument/2006/relationships/printerSettings" Target="../printerSettings/printerSettings101.bin"/><Relationship Id="rId6" Type="http://schemas.openxmlformats.org/officeDocument/2006/relationships/printerSettings" Target="../printerSettings/printerSettings106.bin"/><Relationship Id="rId1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05.bin"/><Relationship Id="rId15" Type="http://schemas.openxmlformats.org/officeDocument/2006/relationships/printerSettings" Target="../printerSettings/printerSettings115.bin"/><Relationship Id="rId10" Type="http://schemas.openxmlformats.org/officeDocument/2006/relationships/printerSettings" Target="../printerSettings/printerSettings110.bin"/><Relationship Id="rId19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04.bin"/><Relationship Id="rId9" Type="http://schemas.openxmlformats.org/officeDocument/2006/relationships/printerSettings" Target="../printerSettings/printerSettings109.bin"/><Relationship Id="rId14" Type="http://schemas.openxmlformats.org/officeDocument/2006/relationships/printerSettings" Target="../printerSettings/printerSettings11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13" Type="http://schemas.openxmlformats.org/officeDocument/2006/relationships/printerSettings" Target="../printerSettings/printerSettings133.bin"/><Relationship Id="rId18" Type="http://schemas.openxmlformats.org/officeDocument/2006/relationships/printerSettings" Target="../printerSettings/printerSettings138.bin"/><Relationship Id="rId3" Type="http://schemas.openxmlformats.org/officeDocument/2006/relationships/printerSettings" Target="../printerSettings/printerSettings123.bin"/><Relationship Id="rId21" Type="http://schemas.openxmlformats.org/officeDocument/2006/relationships/drawing" Target="../drawings/drawing7.xml"/><Relationship Id="rId7" Type="http://schemas.openxmlformats.org/officeDocument/2006/relationships/printerSettings" Target="../printerSettings/printerSettings127.bin"/><Relationship Id="rId12" Type="http://schemas.openxmlformats.org/officeDocument/2006/relationships/printerSettings" Target="../printerSettings/printerSettings132.bin"/><Relationship Id="rId17" Type="http://schemas.openxmlformats.org/officeDocument/2006/relationships/printerSettings" Target="../printerSettings/printerSettings137.bin"/><Relationship Id="rId2" Type="http://schemas.openxmlformats.org/officeDocument/2006/relationships/printerSettings" Target="../printerSettings/printerSettings122.bin"/><Relationship Id="rId16" Type="http://schemas.openxmlformats.org/officeDocument/2006/relationships/printerSettings" Target="../printerSettings/printerSettings136.bin"/><Relationship Id="rId20" Type="http://schemas.openxmlformats.org/officeDocument/2006/relationships/printerSettings" Target="../printerSettings/printerSettings140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11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25.bin"/><Relationship Id="rId15" Type="http://schemas.openxmlformats.org/officeDocument/2006/relationships/printerSettings" Target="../printerSettings/printerSettings135.bin"/><Relationship Id="rId10" Type="http://schemas.openxmlformats.org/officeDocument/2006/relationships/printerSettings" Target="../printerSettings/printerSettings130.bin"/><Relationship Id="rId19" Type="http://schemas.openxmlformats.org/officeDocument/2006/relationships/printerSettings" Target="../printerSettings/printerSettings139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Relationship Id="rId14" Type="http://schemas.openxmlformats.org/officeDocument/2006/relationships/printerSettings" Target="../printerSettings/printerSettings13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8.bin"/><Relationship Id="rId13" Type="http://schemas.openxmlformats.org/officeDocument/2006/relationships/printerSettings" Target="../printerSettings/printerSettings153.bin"/><Relationship Id="rId18" Type="http://schemas.openxmlformats.org/officeDocument/2006/relationships/printerSettings" Target="../printerSettings/printerSettings158.bin"/><Relationship Id="rId3" Type="http://schemas.openxmlformats.org/officeDocument/2006/relationships/printerSettings" Target="../printerSettings/printerSettings143.bin"/><Relationship Id="rId21" Type="http://schemas.openxmlformats.org/officeDocument/2006/relationships/drawing" Target="../drawings/drawing8.xml"/><Relationship Id="rId7" Type="http://schemas.openxmlformats.org/officeDocument/2006/relationships/printerSettings" Target="../printerSettings/printerSettings147.bin"/><Relationship Id="rId12" Type="http://schemas.openxmlformats.org/officeDocument/2006/relationships/printerSettings" Target="../printerSettings/printerSettings152.bin"/><Relationship Id="rId17" Type="http://schemas.openxmlformats.org/officeDocument/2006/relationships/printerSettings" Target="../printerSettings/printerSettings157.bin"/><Relationship Id="rId2" Type="http://schemas.openxmlformats.org/officeDocument/2006/relationships/printerSettings" Target="../printerSettings/printerSettings142.bin"/><Relationship Id="rId16" Type="http://schemas.openxmlformats.org/officeDocument/2006/relationships/printerSettings" Target="../printerSettings/printerSettings156.bin"/><Relationship Id="rId20" Type="http://schemas.openxmlformats.org/officeDocument/2006/relationships/printerSettings" Target="../printerSettings/printerSettings160.bin"/><Relationship Id="rId1" Type="http://schemas.openxmlformats.org/officeDocument/2006/relationships/printerSettings" Target="../printerSettings/printerSettings141.bin"/><Relationship Id="rId6" Type="http://schemas.openxmlformats.org/officeDocument/2006/relationships/printerSettings" Target="../printerSettings/printerSettings146.bin"/><Relationship Id="rId11" Type="http://schemas.openxmlformats.org/officeDocument/2006/relationships/printerSettings" Target="../printerSettings/printerSettings151.bin"/><Relationship Id="rId5" Type="http://schemas.openxmlformats.org/officeDocument/2006/relationships/printerSettings" Target="../printerSettings/printerSettings145.bin"/><Relationship Id="rId15" Type="http://schemas.openxmlformats.org/officeDocument/2006/relationships/printerSettings" Target="../printerSettings/printerSettings155.bin"/><Relationship Id="rId10" Type="http://schemas.openxmlformats.org/officeDocument/2006/relationships/printerSettings" Target="../printerSettings/printerSettings150.bin"/><Relationship Id="rId19" Type="http://schemas.openxmlformats.org/officeDocument/2006/relationships/printerSettings" Target="../printerSettings/printerSettings159.bin"/><Relationship Id="rId4" Type="http://schemas.openxmlformats.org/officeDocument/2006/relationships/printerSettings" Target="../printerSettings/printerSettings144.bin"/><Relationship Id="rId9" Type="http://schemas.openxmlformats.org/officeDocument/2006/relationships/printerSettings" Target="../printerSettings/printerSettings149.bin"/><Relationship Id="rId14" Type="http://schemas.openxmlformats.org/officeDocument/2006/relationships/printerSettings" Target="../printerSettings/printerSettings154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8.bin"/><Relationship Id="rId13" Type="http://schemas.openxmlformats.org/officeDocument/2006/relationships/printerSettings" Target="../printerSettings/printerSettings173.bin"/><Relationship Id="rId18" Type="http://schemas.openxmlformats.org/officeDocument/2006/relationships/printerSettings" Target="../printerSettings/printerSettings178.bin"/><Relationship Id="rId3" Type="http://schemas.openxmlformats.org/officeDocument/2006/relationships/printerSettings" Target="../printerSettings/printerSettings163.bin"/><Relationship Id="rId21" Type="http://schemas.openxmlformats.org/officeDocument/2006/relationships/drawing" Target="../drawings/drawing9.xml"/><Relationship Id="rId7" Type="http://schemas.openxmlformats.org/officeDocument/2006/relationships/printerSettings" Target="../printerSettings/printerSettings167.bin"/><Relationship Id="rId12" Type="http://schemas.openxmlformats.org/officeDocument/2006/relationships/printerSettings" Target="../printerSettings/printerSettings172.bin"/><Relationship Id="rId17" Type="http://schemas.openxmlformats.org/officeDocument/2006/relationships/printerSettings" Target="../printerSettings/printerSettings177.bin"/><Relationship Id="rId2" Type="http://schemas.openxmlformats.org/officeDocument/2006/relationships/printerSettings" Target="../printerSettings/printerSettings162.bin"/><Relationship Id="rId16" Type="http://schemas.openxmlformats.org/officeDocument/2006/relationships/printerSettings" Target="../printerSettings/printerSettings176.bin"/><Relationship Id="rId20" Type="http://schemas.openxmlformats.org/officeDocument/2006/relationships/printerSettings" Target="../printerSettings/printerSettings180.bin"/><Relationship Id="rId1" Type="http://schemas.openxmlformats.org/officeDocument/2006/relationships/printerSettings" Target="../printerSettings/printerSettings161.bin"/><Relationship Id="rId6" Type="http://schemas.openxmlformats.org/officeDocument/2006/relationships/printerSettings" Target="../printerSettings/printerSettings166.bin"/><Relationship Id="rId11" Type="http://schemas.openxmlformats.org/officeDocument/2006/relationships/printerSettings" Target="../printerSettings/printerSettings171.bin"/><Relationship Id="rId5" Type="http://schemas.openxmlformats.org/officeDocument/2006/relationships/printerSettings" Target="../printerSettings/printerSettings165.bin"/><Relationship Id="rId15" Type="http://schemas.openxmlformats.org/officeDocument/2006/relationships/printerSettings" Target="../printerSettings/printerSettings175.bin"/><Relationship Id="rId10" Type="http://schemas.openxmlformats.org/officeDocument/2006/relationships/printerSettings" Target="../printerSettings/printerSettings170.bin"/><Relationship Id="rId19" Type="http://schemas.openxmlformats.org/officeDocument/2006/relationships/printerSettings" Target="../printerSettings/printerSettings179.bin"/><Relationship Id="rId4" Type="http://schemas.openxmlformats.org/officeDocument/2006/relationships/printerSettings" Target="../printerSettings/printerSettings164.bin"/><Relationship Id="rId9" Type="http://schemas.openxmlformats.org/officeDocument/2006/relationships/printerSettings" Target="../printerSettings/printerSettings169.bin"/><Relationship Id="rId14" Type="http://schemas.openxmlformats.org/officeDocument/2006/relationships/printerSettings" Target="../printerSettings/printerSettings17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00"/>
    <pageSetUpPr fitToPage="1"/>
  </sheetPr>
  <dimension ref="A1:AC22"/>
  <sheetViews>
    <sheetView showGridLines="0" topLeftCell="R1" zoomScale="90" zoomScaleNormal="90" zoomScalePageLayoutView="70" workbookViewId="0">
      <selection activeCell="W7" sqref="W7"/>
    </sheetView>
  </sheetViews>
  <sheetFormatPr baseColWidth="10" defaultColWidth="11.42578125" defaultRowHeight="12" x14ac:dyDescent="0.2"/>
  <cols>
    <col min="1" max="1" width="4.7109375" style="5" customWidth="1"/>
    <col min="2" max="3" width="28.5703125" style="5" customWidth="1"/>
    <col min="4" max="4" width="26.85546875" style="5" customWidth="1"/>
    <col min="5" max="7" width="6.7109375" style="5" customWidth="1"/>
    <col min="8" max="8" width="6.7109375" style="8" customWidth="1"/>
    <col min="9" max="9" width="22.5703125" style="15" customWidth="1"/>
    <col min="10" max="10" width="6.7109375" style="15" customWidth="1"/>
    <col min="11" max="14" width="6.7109375" style="5" customWidth="1"/>
    <col min="15" max="16" width="6.7109375" style="8" customWidth="1"/>
    <col min="17" max="17" width="36.28515625" style="5" customWidth="1"/>
    <col min="18" max="18" width="6.7109375" style="5" customWidth="1"/>
    <col min="19" max="19" width="20.5703125" style="5" customWidth="1"/>
    <col min="20" max="20" width="24.42578125" style="5" customWidth="1"/>
    <col min="21" max="21" width="36.140625" style="14" customWidth="1"/>
    <col min="22" max="22" width="13.5703125" style="14" bestFit="1" customWidth="1"/>
    <col min="23" max="23" width="53" style="5" bestFit="1" customWidth="1"/>
    <col min="24" max="24" width="13.5703125" style="5" bestFit="1" customWidth="1"/>
    <col min="25" max="25" width="53.140625" style="5" bestFit="1" customWidth="1"/>
    <col min="26" max="26" width="13.5703125" style="14" bestFit="1" customWidth="1"/>
    <col min="27" max="27" width="53.7109375" style="5" bestFit="1" customWidth="1"/>
    <col min="28" max="28" width="13.5703125" style="14" bestFit="1" customWidth="1"/>
    <col min="29" max="29" width="49.85546875" style="5" bestFit="1" customWidth="1"/>
    <col min="30" max="31" width="12.7109375" style="5" customWidth="1"/>
    <col min="32" max="16384" width="11.42578125" style="5"/>
  </cols>
  <sheetData>
    <row r="1" spans="1:29" ht="29.25" customHeight="1" x14ac:dyDescent="0.35">
      <c r="B1" s="324" t="s">
        <v>203</v>
      </c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212"/>
      <c r="Z1" s="212"/>
      <c r="AB1" s="212"/>
    </row>
    <row r="2" spans="1:29" s="4" customFormat="1" ht="24" customHeight="1" x14ac:dyDescent="0.25">
      <c r="A2" s="7"/>
      <c r="D2" s="248" t="s">
        <v>0</v>
      </c>
      <c r="E2" s="321" t="s">
        <v>231</v>
      </c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2" t="s">
        <v>22</v>
      </c>
      <c r="R2" s="322"/>
      <c r="S2" s="323">
        <v>2023</v>
      </c>
      <c r="T2" s="323"/>
      <c r="U2" s="323"/>
      <c r="V2" s="213"/>
      <c r="Z2" s="213"/>
      <c r="AB2" s="213"/>
    </row>
    <row r="3" spans="1:29" s="4" customFormat="1" ht="21" customHeight="1" x14ac:dyDescent="0.25">
      <c r="A3" s="7"/>
      <c r="D3" s="249" t="s">
        <v>1</v>
      </c>
      <c r="E3" s="325" t="s">
        <v>247</v>
      </c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214"/>
      <c r="Z3" s="214"/>
      <c r="AB3" s="214"/>
    </row>
    <row r="4" spans="1:29" s="4" customFormat="1" ht="15" x14ac:dyDescent="0.25">
      <c r="A4" s="7"/>
      <c r="B4" s="1"/>
      <c r="C4" s="1"/>
      <c r="H4" s="13"/>
      <c r="I4" s="2"/>
      <c r="J4" s="2"/>
      <c r="O4" s="13"/>
      <c r="P4" s="13"/>
      <c r="U4" s="13"/>
      <c r="V4" s="13"/>
      <c r="Z4" s="13"/>
      <c r="AB4" s="13"/>
    </row>
    <row r="5" spans="1:29" s="2" customFormat="1" ht="33.75" customHeight="1" x14ac:dyDescent="0.25">
      <c r="A5" s="7"/>
      <c r="B5" s="310" t="s">
        <v>2</v>
      </c>
      <c r="C5" s="310" t="s">
        <v>3</v>
      </c>
      <c r="D5" s="310" t="s">
        <v>4</v>
      </c>
      <c r="E5" s="320" t="s">
        <v>24</v>
      </c>
      <c r="F5" s="310" t="s">
        <v>197</v>
      </c>
      <c r="G5" s="310"/>
      <c r="H5" s="318" t="s">
        <v>21</v>
      </c>
      <c r="I5" s="313" t="s">
        <v>10</v>
      </c>
      <c r="J5" s="315" t="s">
        <v>30</v>
      </c>
      <c r="K5" s="316"/>
      <c r="L5" s="311" t="s">
        <v>182</v>
      </c>
      <c r="M5" s="310" t="s">
        <v>198</v>
      </c>
      <c r="N5" s="310"/>
      <c r="O5" s="318" t="s">
        <v>21</v>
      </c>
      <c r="P5" s="320" t="s">
        <v>9</v>
      </c>
      <c r="Q5" s="310" t="s">
        <v>7</v>
      </c>
      <c r="R5" s="317" t="s">
        <v>15</v>
      </c>
      <c r="S5" s="310" t="s">
        <v>218</v>
      </c>
      <c r="T5" s="313" t="s">
        <v>199</v>
      </c>
      <c r="U5" s="310" t="s">
        <v>8</v>
      </c>
      <c r="V5" s="305" t="s">
        <v>342</v>
      </c>
      <c r="W5" s="308"/>
      <c r="X5" s="305" t="s">
        <v>343</v>
      </c>
      <c r="Y5" s="308"/>
      <c r="Z5" s="307" t="s">
        <v>344</v>
      </c>
      <c r="AA5" s="307"/>
      <c r="AB5" s="305" t="s">
        <v>345</v>
      </c>
      <c r="AC5" s="306"/>
    </row>
    <row r="6" spans="1:29" s="2" customFormat="1" ht="87.75" customHeight="1" x14ac:dyDescent="0.25">
      <c r="A6" s="7"/>
      <c r="B6" s="310"/>
      <c r="C6" s="310"/>
      <c r="D6" s="310"/>
      <c r="E6" s="320"/>
      <c r="F6" s="209" t="s">
        <v>5</v>
      </c>
      <c r="G6" s="209" t="s">
        <v>6</v>
      </c>
      <c r="H6" s="319"/>
      <c r="I6" s="314"/>
      <c r="J6" s="208" t="s">
        <v>207</v>
      </c>
      <c r="K6" s="160" t="s">
        <v>208</v>
      </c>
      <c r="L6" s="312"/>
      <c r="M6" s="162" t="s">
        <v>5</v>
      </c>
      <c r="N6" s="162" t="s">
        <v>6</v>
      </c>
      <c r="O6" s="319"/>
      <c r="P6" s="320"/>
      <c r="Q6" s="310"/>
      <c r="R6" s="317"/>
      <c r="S6" s="310"/>
      <c r="T6" s="314"/>
      <c r="U6" s="310"/>
      <c r="V6" s="211" t="s">
        <v>245</v>
      </c>
      <c r="W6" s="211" t="s">
        <v>178</v>
      </c>
      <c r="X6" s="211" t="s">
        <v>245</v>
      </c>
      <c r="Y6" s="211" t="s">
        <v>178</v>
      </c>
      <c r="Z6" s="211" t="s">
        <v>245</v>
      </c>
      <c r="AA6" s="211" t="s">
        <v>178</v>
      </c>
      <c r="AB6" s="211" t="s">
        <v>245</v>
      </c>
      <c r="AC6" s="211" t="s">
        <v>178</v>
      </c>
    </row>
    <row r="7" spans="1:29" s="4" customFormat="1" ht="194.25" customHeight="1" x14ac:dyDescent="0.25">
      <c r="A7" s="38">
        <v>1</v>
      </c>
      <c r="B7" s="250" t="s">
        <v>277</v>
      </c>
      <c r="C7" s="250" t="s">
        <v>240</v>
      </c>
      <c r="D7" s="250" t="s">
        <v>289</v>
      </c>
      <c r="E7" s="21" t="s">
        <v>26</v>
      </c>
      <c r="F7" s="20">
        <v>3</v>
      </c>
      <c r="G7" s="20">
        <v>5</v>
      </c>
      <c r="H7" s="251" t="str">
        <f>INDEX(Listas!$L$4:$P$8,F7,G7)</f>
        <v>EXTREMA</v>
      </c>
      <c r="I7" s="250" t="s">
        <v>237</v>
      </c>
      <c r="J7" s="21" t="s">
        <v>205</v>
      </c>
      <c r="K7" s="252" t="str">
        <f>IF('Evaluación de Controles'!F4="X","Probabilidad",IF('Evaluación de Controles'!H4="X","Impacto",))</f>
        <v>Probabilidad</v>
      </c>
      <c r="L7" s="20">
        <f>'Evaluación de Controles'!X4</f>
        <v>65</v>
      </c>
      <c r="M7" s="20">
        <f>IF('Evaluación de Controles'!F4="X",IF(L7&gt;75,IF(F7&gt;2,F7-2,IF(F7&gt;1,F7-1,F7)),IF(L7&gt;50,IF(F7&gt;1,F7-1,F7),F7)),F7)</f>
        <v>2</v>
      </c>
      <c r="N7" s="20">
        <f>IF('Evaluación de Controles'!H4="X",IF(L7&gt;75,IF(G7&gt;2,G7-2,IF(G7&gt;1,G7-1,G7)),IF(L7&gt;50,IF(G7&gt;1,G7-1,G7),G7)),G7)</f>
        <v>5</v>
      </c>
      <c r="O7" s="251" t="str">
        <f>INDEX(Listas!$L$4:$P$8,M7,N7)</f>
        <v>EXTREMA</v>
      </c>
      <c r="P7" s="21" t="s">
        <v>196</v>
      </c>
      <c r="Q7" s="250" t="s">
        <v>320</v>
      </c>
      <c r="R7" s="21" t="s">
        <v>230</v>
      </c>
      <c r="S7" s="20" t="s">
        <v>308</v>
      </c>
      <c r="T7" s="250" t="s">
        <v>321</v>
      </c>
      <c r="U7" s="250" t="s">
        <v>331</v>
      </c>
      <c r="V7" s="215"/>
      <c r="W7" s="216"/>
      <c r="X7" s="295"/>
      <c r="Y7" s="216"/>
      <c r="Z7" s="295"/>
      <c r="AA7" s="303"/>
      <c r="AB7" s="301"/>
      <c r="AC7" s="216"/>
    </row>
    <row r="8" spans="1:29" s="4" customFormat="1" ht="256.5" customHeight="1" x14ac:dyDescent="0.25">
      <c r="A8" s="38">
        <v>2</v>
      </c>
      <c r="B8" s="250" t="s">
        <v>306</v>
      </c>
      <c r="C8" s="250" t="s">
        <v>290</v>
      </c>
      <c r="D8" s="250" t="s">
        <v>291</v>
      </c>
      <c r="E8" s="21" t="s">
        <v>26</v>
      </c>
      <c r="F8" s="20">
        <v>3</v>
      </c>
      <c r="G8" s="20">
        <v>3</v>
      </c>
      <c r="H8" s="251" t="str">
        <f>INDEX(Listas!$L$4:$P$8,F8,G8)</f>
        <v>ALTA</v>
      </c>
      <c r="I8" s="250" t="s">
        <v>274</v>
      </c>
      <c r="J8" s="21" t="s">
        <v>205</v>
      </c>
      <c r="K8" s="252" t="str">
        <f>IF('Evaluación de Controles'!F5="X","Probabilidad",IF('Evaluación de Controles'!H5="X","Impacto",))</f>
        <v>Probabilidad</v>
      </c>
      <c r="L8" s="20">
        <f>'Evaluación de Controles'!X5</f>
        <v>65</v>
      </c>
      <c r="M8" s="20">
        <f>IF('Evaluación de Controles'!F5="X",IF(L8&gt;75,IF(F8&gt;2,F8-2,IF(F8&gt;1,F8-1,F8)),IF(L8&gt;50,IF(F8&gt;1,F8-1,F8),F8)),F8)</f>
        <v>2</v>
      </c>
      <c r="N8" s="20">
        <f>IF('Evaluación de Controles'!H5="X",IF(L8&gt;75,IF(G8&gt;2,G8-2,IF(G8&gt;1,G8-1,G8)),IF(L8&gt;50,IF(G8&gt;1,G8-1,G8),G8)),G8)</f>
        <v>3</v>
      </c>
      <c r="O8" s="251" t="str">
        <f>INDEX(Listas!$L$4:$P$8,M8,N8)</f>
        <v>MODERADA</v>
      </c>
      <c r="P8" s="21" t="s">
        <v>196</v>
      </c>
      <c r="Q8" s="250" t="s">
        <v>307</v>
      </c>
      <c r="R8" s="21" t="s">
        <v>219</v>
      </c>
      <c r="S8" s="20" t="s">
        <v>308</v>
      </c>
      <c r="T8" s="250" t="s">
        <v>322</v>
      </c>
      <c r="U8" s="250" t="s">
        <v>332</v>
      </c>
      <c r="V8" s="215"/>
      <c r="W8" s="216"/>
      <c r="X8" s="296"/>
      <c r="Y8" s="216"/>
      <c r="Z8" s="299"/>
      <c r="AA8" s="304"/>
      <c r="AB8" s="294"/>
      <c r="AC8" s="293"/>
    </row>
    <row r="9" spans="1:29" s="4" customFormat="1" ht="91.5" hidden="1" customHeight="1" x14ac:dyDescent="0.25">
      <c r="A9" s="17"/>
      <c r="B9" s="20"/>
      <c r="C9" s="19"/>
      <c r="D9" s="20"/>
      <c r="E9" s="21"/>
      <c r="F9" s="20"/>
      <c r="G9" s="20"/>
      <c r="H9" s="251"/>
      <c r="I9" s="19"/>
      <c r="J9" s="21"/>
      <c r="K9" s="252"/>
      <c r="L9" s="20"/>
      <c r="M9" s="20"/>
      <c r="N9" s="20"/>
      <c r="O9" s="251"/>
      <c r="P9" s="21"/>
      <c r="Q9" s="20"/>
      <c r="R9" s="21"/>
      <c r="S9" s="20"/>
      <c r="T9" s="20"/>
      <c r="U9" s="20"/>
      <c r="V9" s="217"/>
      <c r="W9" s="218"/>
      <c r="X9" s="218"/>
      <c r="Y9" s="218"/>
      <c r="Z9" s="217"/>
      <c r="AA9" s="218"/>
      <c r="AB9" s="217"/>
      <c r="AC9" s="218"/>
    </row>
    <row r="10" spans="1:29" s="4" customFormat="1" ht="15.75" x14ac:dyDescent="0.25">
      <c r="A10" s="17"/>
      <c r="B10" s="116"/>
      <c r="C10" s="118"/>
      <c r="D10" s="116"/>
      <c r="E10" s="117"/>
      <c r="F10" s="116"/>
      <c r="G10" s="116"/>
      <c r="H10" s="13"/>
      <c r="I10" s="118"/>
      <c r="J10" s="117"/>
      <c r="K10" s="117"/>
      <c r="L10" s="116"/>
      <c r="M10" s="116"/>
      <c r="N10" s="116"/>
      <c r="O10" s="13"/>
      <c r="P10" s="117"/>
      <c r="Q10" s="116"/>
      <c r="R10" s="117"/>
      <c r="S10" s="116"/>
      <c r="T10" s="116"/>
      <c r="U10" s="116"/>
      <c r="V10" s="116"/>
      <c r="W10" s="119"/>
      <c r="X10" s="119"/>
      <c r="Y10" s="119"/>
      <c r="Z10" s="116"/>
      <c r="AA10" s="119"/>
      <c r="AB10" s="116"/>
      <c r="AC10" s="119"/>
    </row>
    <row r="11" spans="1:29" ht="15" x14ac:dyDescent="0.25">
      <c r="B11" s="261"/>
      <c r="C11" s="261"/>
      <c r="D11" s="261"/>
      <c r="E11" s="261"/>
      <c r="F11" s="309" t="s">
        <v>70</v>
      </c>
      <c r="G11" s="309"/>
      <c r="H11" s="262">
        <f>COUNTIF(H7:H8,"BAJA")</f>
        <v>0</v>
      </c>
      <c r="I11" s="261"/>
      <c r="J11" s="261"/>
      <c r="K11" s="261"/>
      <c r="L11" s="261"/>
      <c r="M11" s="309" t="s">
        <v>70</v>
      </c>
      <c r="N11" s="309"/>
      <c r="O11" s="262">
        <f>COUNTIF(O7:O8,"BAJA")</f>
        <v>0</v>
      </c>
      <c r="P11" s="261"/>
      <c r="Q11" s="261"/>
      <c r="R11" s="261"/>
      <c r="S11" s="261"/>
      <c r="T11" s="261"/>
      <c r="U11" s="261"/>
      <c r="V11" s="5"/>
      <c r="Z11" s="5"/>
      <c r="AB11" s="5"/>
    </row>
    <row r="12" spans="1:29" ht="15" x14ac:dyDescent="0.25">
      <c r="B12" s="261"/>
      <c r="C12" s="261"/>
      <c r="D12" s="261"/>
      <c r="E12" s="261"/>
      <c r="F12" s="309" t="s">
        <v>72</v>
      </c>
      <c r="G12" s="309"/>
      <c r="H12" s="262">
        <f>COUNTIF(H7:H8,"MODERADA")</f>
        <v>0</v>
      </c>
      <c r="I12" s="261"/>
      <c r="J12" s="261"/>
      <c r="K12" s="261"/>
      <c r="L12" s="261"/>
      <c r="M12" s="309" t="s">
        <v>72</v>
      </c>
      <c r="N12" s="309"/>
      <c r="O12" s="262">
        <f>COUNTIF(O7:O8,"MODERADA")</f>
        <v>1</v>
      </c>
      <c r="P12" s="261"/>
      <c r="Q12" s="261"/>
      <c r="R12" s="261"/>
      <c r="S12" s="261"/>
      <c r="T12" s="261"/>
      <c r="U12" s="261"/>
      <c r="V12" s="5"/>
      <c r="Z12" s="5"/>
      <c r="AB12" s="5"/>
    </row>
    <row r="13" spans="1:29" ht="15" x14ac:dyDescent="0.25">
      <c r="B13" s="261"/>
      <c r="C13" s="261"/>
      <c r="D13" s="261"/>
      <c r="E13" s="261"/>
      <c r="F13" s="309" t="s">
        <v>71</v>
      </c>
      <c r="G13" s="309"/>
      <c r="H13" s="262">
        <f>COUNTIF(H7:H8,"ALTA")</f>
        <v>1</v>
      </c>
      <c r="I13" s="261"/>
      <c r="J13" s="261"/>
      <c r="K13" s="261"/>
      <c r="L13" s="261"/>
      <c r="M13" s="309" t="s">
        <v>71</v>
      </c>
      <c r="N13" s="309"/>
      <c r="O13" s="262">
        <f>COUNTIF(O7:O8,"ALTA")</f>
        <v>0</v>
      </c>
      <c r="P13" s="261"/>
      <c r="Q13" s="261"/>
      <c r="R13" s="261"/>
      <c r="S13" s="261"/>
      <c r="T13" s="261"/>
      <c r="U13" s="261"/>
      <c r="V13" s="5"/>
      <c r="Z13" s="5"/>
      <c r="AB13" s="5"/>
    </row>
    <row r="14" spans="1:29" ht="15" x14ac:dyDescent="0.25">
      <c r="E14" s="261"/>
      <c r="F14" s="309" t="s">
        <v>73</v>
      </c>
      <c r="G14" s="309"/>
      <c r="H14" s="262">
        <f>COUNTIF(H7:H8,"EXTREMA")</f>
        <v>1</v>
      </c>
      <c r="I14" s="261"/>
      <c r="J14" s="261"/>
      <c r="K14" s="261"/>
      <c r="L14" s="261"/>
      <c r="M14" s="309" t="s">
        <v>73</v>
      </c>
      <c r="N14" s="309"/>
      <c r="O14" s="262">
        <f>COUNTIF(O7:O8,"EXTREMA")</f>
        <v>1</v>
      </c>
      <c r="P14" s="261"/>
      <c r="Q14" s="261"/>
      <c r="R14" s="261"/>
      <c r="S14" s="261"/>
      <c r="T14" s="261"/>
      <c r="U14" s="261"/>
      <c r="V14" s="5"/>
      <c r="Z14" s="5"/>
      <c r="AB14" s="5"/>
    </row>
    <row r="15" spans="1:29" ht="15" x14ac:dyDescent="0.25">
      <c r="B15" s="261" t="s">
        <v>275</v>
      </c>
      <c r="C15" s="261"/>
      <c r="D15" s="261" t="s">
        <v>276</v>
      </c>
      <c r="E15" s="261"/>
      <c r="F15" s="265"/>
      <c r="G15" s="265"/>
      <c r="H15" s="266"/>
      <c r="I15" s="261"/>
      <c r="J15" s="261"/>
      <c r="K15" s="261"/>
      <c r="L15" s="261"/>
      <c r="M15" s="265"/>
      <c r="N15" s="265"/>
      <c r="O15" s="266"/>
      <c r="P15" s="261"/>
      <c r="Q15" s="261"/>
      <c r="R15" s="261"/>
      <c r="S15" s="261"/>
      <c r="T15" s="261"/>
      <c r="U15" s="261"/>
      <c r="V15" s="5"/>
      <c r="Z15" s="5"/>
      <c r="AB15" s="5"/>
    </row>
    <row r="16" spans="1:29" ht="15" x14ac:dyDescent="0.25">
      <c r="B16" s="263" t="s">
        <v>222</v>
      </c>
      <c r="C16" s="261"/>
      <c r="D16" s="264" t="s">
        <v>239</v>
      </c>
      <c r="E16" s="261"/>
      <c r="F16" s="265"/>
      <c r="G16" s="265"/>
      <c r="H16" s="266"/>
      <c r="I16" s="261"/>
      <c r="J16" s="261"/>
      <c r="K16" s="261"/>
      <c r="L16" s="261"/>
      <c r="M16" s="265"/>
      <c r="N16" s="265"/>
      <c r="O16" s="266"/>
      <c r="P16" s="261"/>
      <c r="Q16" s="261"/>
      <c r="R16" s="261"/>
      <c r="S16" s="261"/>
      <c r="T16" s="261"/>
      <c r="U16" s="261"/>
      <c r="V16" s="5"/>
      <c r="Z16" s="5"/>
      <c r="AB16" s="5"/>
    </row>
    <row r="17" spans="2:21" ht="27" customHeight="1" x14ac:dyDescent="0.25">
      <c r="B17" s="261"/>
      <c r="C17" s="261"/>
      <c r="D17" s="261"/>
      <c r="E17" s="261"/>
      <c r="F17" s="261"/>
      <c r="G17" s="261"/>
      <c r="H17" s="267"/>
      <c r="I17" s="268"/>
      <c r="J17" s="268"/>
      <c r="K17" s="261"/>
      <c r="L17" s="261"/>
      <c r="M17" s="261"/>
      <c r="N17" s="261"/>
      <c r="O17" s="267"/>
      <c r="P17" s="267"/>
      <c r="Q17" s="261"/>
      <c r="R17" s="261"/>
      <c r="S17" s="261"/>
      <c r="T17" s="261"/>
      <c r="U17" s="269"/>
    </row>
    <row r="22" spans="2:21" s="28" customFormat="1" x14ac:dyDescent="0.25">
      <c r="I22" s="29"/>
      <c r="J22" s="29"/>
    </row>
  </sheetData>
  <customSheetViews>
    <customSheetView guid="{97D65C1E-976A-4956-97FC-0E8188ABCFAA}" fitToPage="1" hiddenColumns="1">
      <selection activeCell="B7" sqref="B7:B8"/>
      <pageMargins left="0.53" right="0.17" top="0.35433070866141736" bottom="0.15748031496062992" header="0.31496062992125984" footer="0.15748031496062992"/>
      <printOptions horizontalCentered="1"/>
      <pageSetup paperSize="5" scale="86" fitToWidth="2" orientation="landscape" r:id="rId1"/>
    </customSheetView>
    <customSheetView guid="{ADD38025-F4B2-44E2-9D06-07A9BF0F3A51}" fitToPage="1" hiddenColumns="1">
      <selection activeCell="B7" sqref="B7:B8"/>
      <pageMargins left="0.53" right="0.17" top="0.35433070866141736" bottom="0.15748031496062992" header="0.31496062992125984" footer="0.15748031496062992"/>
      <printOptions horizontalCentered="1"/>
      <pageSetup paperSize="5" scale="86" fitToWidth="2" orientation="landscape" r:id="rId2"/>
    </customSheetView>
    <customSheetView guid="{AF3BF2A1-5C19-43AE-A08B-3E418E8AE543}" showPageBreaks="1" fitToPage="1" hiddenColumns="1">
      <selection activeCell="B7" sqref="B7:B8"/>
      <pageMargins left="0.53" right="0.17" top="0.35433070866141736" bottom="0.15748031496062992" header="0.31496062992125984" footer="0.15748031496062992"/>
      <printOptions horizontalCentered="1"/>
      <pageSetup paperSize="5" scale="86" fitToWidth="2" orientation="landscape" r:id="rId3"/>
    </customSheetView>
    <customSheetView guid="{CC42E740-ADA2-4B3E-AB77-9BBCCE9EC444}" showPageBreaks="1" fitToPage="1" hiddenColumns="1">
      <selection activeCell="B7" sqref="B7:B8"/>
      <pageMargins left="0.53" right="0.17" top="0.35433070866141736" bottom="0.15748031496062992" header="0.31496062992125984" footer="0.15748031496062992"/>
      <printOptions horizontalCentered="1"/>
      <pageSetup paperSize="5" scale="86" fitToWidth="2" orientation="landscape" r:id="rId4"/>
    </customSheetView>
    <customSheetView guid="{DC041AD4-35AB-4F1B-9F3D-F08C88A9A16C}" showPageBreaks="1" fitToPage="1" hiddenColumns="1">
      <selection activeCell="B7" sqref="B7:B8"/>
      <pageMargins left="0.53" right="0.17" top="0.35433070866141736" bottom="0.15748031496062992" header="0.31496062992125984" footer="0.15748031496062992"/>
      <printOptions horizontalCentered="1"/>
      <pageSetup paperSize="5" scale="86" fitToWidth="2" orientation="landscape" r:id="rId5"/>
    </customSheetView>
    <customSheetView guid="{C9A17BF0-2451-44C4-898F-CFB8403323EA}" showPageBreaks="1" fitToPage="1" hiddenColumns="1">
      <selection activeCell="B7" sqref="B7:B8"/>
      <pageMargins left="0.53" right="0.17" top="0.35433070866141736" bottom="0.15748031496062992" header="0.31496062992125984" footer="0.15748031496062992"/>
      <printOptions horizontalCentered="1"/>
      <pageSetup paperSize="5" scale="86" fitToWidth="2" orientation="landscape" r:id="rId6"/>
    </customSheetView>
    <customSheetView guid="{E51A7B7A-B72C-4D0D-BEC9-3100296DDB1B}" showPageBreaks="1" fitToPage="1" hiddenColumns="1">
      <selection activeCell="B7" sqref="B7:B8"/>
      <pageMargins left="0.53" right="0.17" top="0.35433070866141736" bottom="0.15748031496062992" header="0.31496062992125984" footer="0.15748031496062992"/>
      <printOptions horizontalCentered="1"/>
      <pageSetup paperSize="5" scale="86" fitToWidth="2" orientation="landscape" r:id="rId7"/>
    </customSheetView>
    <customSheetView guid="{D674221F-3F50-45D7-B99E-107AE99970DE}" showPageBreaks="1" fitToPage="1" hiddenColumns="1">
      <selection activeCell="B7" sqref="B7:B8"/>
      <pageMargins left="0.53" right="0.17" top="0.35433070866141736" bottom="0.15748031496062992" header="0.31496062992125984" footer="0.15748031496062992"/>
      <printOptions horizontalCentered="1"/>
      <pageSetup paperSize="5" scale="86" fitToWidth="2" orientation="landscape" r:id="rId8"/>
    </customSheetView>
    <customSheetView guid="{C8C25E0F-313C-40E1-BC27-B55128053FAD}" showPageBreaks="1" fitToPage="1" hiddenColumns="1">
      <selection activeCell="B7" sqref="B7:B8"/>
      <pageMargins left="0.53" right="0.17" top="0.35433070866141736" bottom="0.15748031496062992" header="0.31496062992125984" footer="0.15748031496062992"/>
      <printOptions horizontalCentered="1"/>
      <pageSetup paperSize="5" scale="86" fitToWidth="2" orientation="landscape" r:id="rId9"/>
    </customSheetView>
    <customSheetView guid="{31578BE1-199E-4DDD-BD28-180CDA7042A3}" showPageBreaks="1" fitToPage="1" hiddenColumns="1">
      <selection activeCell="B7" sqref="B7:B8"/>
      <pageMargins left="0.53" right="0.17" top="0.35433070866141736" bottom="0.15748031496062992" header="0.31496062992125984" footer="0.15748031496062992"/>
      <printOptions horizontalCentered="1"/>
      <pageSetup paperSize="5" scale="86" fitToWidth="2" orientation="landscape" r:id="rId10"/>
    </customSheetView>
    <customSheetView guid="{915A0EBC-A358-405B-93F7-90752DA34B9F}" showPageBreaks="1" fitToPage="1" hiddenColumns="1">
      <selection activeCell="B7" sqref="B7:B8"/>
      <pageMargins left="0.53" right="0.17" top="0.35433070866141736" bottom="0.15748031496062992" header="0.31496062992125984" footer="0.15748031496062992"/>
      <printOptions horizontalCentered="1"/>
      <pageSetup paperSize="5" scale="86" fitToWidth="2" orientation="landscape" r:id="rId11"/>
    </customSheetView>
    <customSheetView guid="{B74BB35E-E214-422E-BB39-6D168553F4C5}" showPageBreaks="1" fitToPage="1" hiddenColumns="1">
      <selection activeCell="B7" sqref="B7:B8"/>
      <pageMargins left="0.53" right="0.17" top="0.35433070866141736" bottom="0.15748031496062992" header="0.31496062992125984" footer="0.15748031496062992"/>
      <printOptions horizontalCentered="1"/>
      <pageSetup paperSize="5" scale="86" fitToWidth="2" orientation="landscape" r:id="rId12"/>
    </customSheetView>
    <customSheetView guid="{C9A812A3-B23E-4057-8694-158B0DEE8D06}" showPageBreaks="1" fitToPage="1" hiddenColumns="1">
      <selection activeCell="B7" sqref="B7:B8"/>
      <pageMargins left="0.53" right="0.17" top="0.35433070866141736" bottom="0.15748031496062992" header="0.31496062992125984" footer="0.15748031496062992"/>
      <printOptions horizontalCentered="1"/>
      <pageSetup paperSize="5" scale="86" fitToWidth="2" orientation="landscape" r:id="rId13"/>
    </customSheetView>
    <customSheetView guid="{D504B807-AE7E-4042-848D-21D8E9CBBAC1}" showPageBreaks="1" fitToPage="1" hiddenColumns="1">
      <selection activeCell="B7" sqref="B7:B8"/>
      <pageMargins left="0.53" right="0.17" top="0.35433070866141736" bottom="0.15748031496062992" header="0.31496062992125984" footer="0.15748031496062992"/>
      <printOptions horizontalCentered="1"/>
      <pageSetup paperSize="5" scale="86" fitToWidth="2" orientation="landscape" r:id="rId14"/>
    </customSheetView>
    <customSheetView guid="{4890415D-ABA4-4363-9A7D-9DAD39F08A9F}" showPageBreaks="1" fitToPage="1" hiddenColumns="1">
      <selection activeCell="B7" sqref="B7:B8"/>
      <pageMargins left="0.59055118110236227" right="0.51181102362204722" top="0.94488188976377963" bottom="0.55118110236220474" header="0.31496062992125984" footer="0.31496062992125984"/>
      <printOptions horizontalCentered="1"/>
      <pageSetup paperSize="219" scale="88" fitToHeight="99" orientation="landscape" r:id="rId15"/>
    </customSheetView>
    <customSheetView guid="{F7D68F61-F89A-4541-9A78-C25C58CA23E3}" showPageBreaks="1" fitToPage="1" hiddenColumns="1">
      <selection activeCell="B7" sqref="B7:B8"/>
      <pageMargins left="0.59055118110236227" right="0.51181102362204722" top="0.94488188976377963" bottom="0.55118110236220474" header="0.31496062992125984" footer="0.31496062992125984"/>
      <printOptions horizontalCentered="1"/>
      <pageSetup paperSize="219" scale="88" fitToHeight="99" orientation="landscape" r:id="rId16"/>
    </customSheetView>
    <customSheetView guid="{D8BB7E15-0E8F-45FC-AD1A-6D8C295A087C}" fitToPage="1" hiddenColumns="1">
      <selection activeCell="B7" sqref="B7:B8"/>
      <pageMargins left="0.53" right="0.17" top="0.35433070866141736" bottom="0.15748031496062992" header="0.31496062992125984" footer="0.15748031496062992"/>
      <printOptions horizontalCentered="1"/>
      <pageSetup paperSize="5" scale="86" fitToWidth="2" orientation="landscape" r:id="rId17"/>
    </customSheetView>
    <customSheetView guid="{42BB51DB-DC3E-4DA5-9499-5574EB19780E}" fitToPage="1" hiddenColumns="1">
      <selection activeCell="B7" sqref="B7:B8"/>
      <pageMargins left="0.53" right="0.17" top="0.35433070866141736" bottom="0.15748031496062992" header="0.31496062992125984" footer="0.15748031496062992"/>
      <printOptions horizontalCentered="1"/>
      <pageSetup paperSize="5" scale="86" fitToWidth="2" orientation="landscape" r:id="rId18"/>
    </customSheetView>
    <customSheetView guid="{B83C9EB8-C964-4489-98C8-19C81BFAE010}" fitToPage="1" hiddenColumns="1">
      <selection activeCell="B7" sqref="B7:B8"/>
      <pageMargins left="0.53" right="0.17" top="0.35433070866141736" bottom="0.15748031496062992" header="0.31496062992125984" footer="0.15748031496062992"/>
      <printOptions horizontalCentered="1"/>
      <pageSetup paperSize="5" scale="86" fitToWidth="2" orientation="landscape" r:id="rId19"/>
    </customSheetView>
  </customSheetViews>
  <mergeCells count="34">
    <mergeCell ref="E2:P2"/>
    <mergeCell ref="Q2:R2"/>
    <mergeCell ref="S2:U2"/>
    <mergeCell ref="B1:U1"/>
    <mergeCell ref="E3:U3"/>
    <mergeCell ref="O5:O6"/>
    <mergeCell ref="P5:P6"/>
    <mergeCell ref="B5:B6"/>
    <mergeCell ref="C5:C6"/>
    <mergeCell ref="D5:D6"/>
    <mergeCell ref="E5:E6"/>
    <mergeCell ref="F5:G5"/>
    <mergeCell ref="F14:G14"/>
    <mergeCell ref="M11:N11"/>
    <mergeCell ref="M12:N12"/>
    <mergeCell ref="M13:N13"/>
    <mergeCell ref="M14:N14"/>
    <mergeCell ref="F11:G11"/>
    <mergeCell ref="AB5:AC5"/>
    <mergeCell ref="Z5:AA5"/>
    <mergeCell ref="V5:W5"/>
    <mergeCell ref="F12:G12"/>
    <mergeCell ref="F13:G13"/>
    <mergeCell ref="Q5:Q6"/>
    <mergeCell ref="L5:L6"/>
    <mergeCell ref="T5:T6"/>
    <mergeCell ref="J5:K5"/>
    <mergeCell ref="X5:Y5"/>
    <mergeCell ref="R5:R6"/>
    <mergeCell ref="S5:S6"/>
    <mergeCell ref="U5:U6"/>
    <mergeCell ref="H5:H6"/>
    <mergeCell ref="I5:I6"/>
    <mergeCell ref="M5:N5"/>
  </mergeCells>
  <conditionalFormatting sqref="E4:F4 E23:F23 M4:N4 M7:N9 F5:G10 F17:F1048576 E11:E1048576 M11:N1048576">
    <cfRule type="colorScale" priority="49">
      <colorScale>
        <cfvo type="num" val="1"/>
        <cfvo type="num" val="3"/>
        <cfvo type="num" val="5"/>
        <color theme="6" tint="-0.499984740745262"/>
        <color rgb="FFFFFF00"/>
        <color rgb="FFC00000"/>
      </colorScale>
    </cfRule>
  </conditionalFormatting>
  <conditionalFormatting sqref="M10:N10">
    <cfRule type="colorScale" priority="39">
      <colorScale>
        <cfvo type="num" val="1"/>
        <cfvo type="num" val="3"/>
        <cfvo type="num" val="5"/>
        <color theme="6" tint="-0.499984740745262"/>
        <color rgb="FFFFFF00"/>
        <color rgb="FFC00000"/>
      </colorScale>
    </cfRule>
  </conditionalFormatting>
  <conditionalFormatting sqref="H10">
    <cfRule type="cellIs" dxfId="83" priority="38" operator="equal">
      <formula>"BAJA"</formula>
    </cfRule>
  </conditionalFormatting>
  <conditionalFormatting sqref="H10">
    <cfRule type="cellIs" dxfId="82" priority="35" operator="equal">
      <formula>"EXTREMA"</formula>
    </cfRule>
    <cfRule type="cellIs" dxfId="81" priority="36" operator="equal">
      <formula>"ALTA"</formula>
    </cfRule>
    <cfRule type="cellIs" dxfId="80" priority="37" operator="equal">
      <formula>"MODERADA"</formula>
    </cfRule>
  </conditionalFormatting>
  <conditionalFormatting sqref="H7">
    <cfRule type="cellIs" dxfId="79" priority="30" operator="equal">
      <formula>"EXTREMA"</formula>
    </cfRule>
    <cfRule type="cellIs" dxfId="78" priority="31" operator="equal">
      <formula>"ALTA"</formula>
    </cfRule>
    <cfRule type="cellIs" dxfId="77" priority="32" operator="equal">
      <formula>"MODERADA"</formula>
    </cfRule>
    <cfRule type="cellIs" dxfId="76" priority="33" operator="equal">
      <formula>"BAJA"</formula>
    </cfRule>
  </conditionalFormatting>
  <conditionalFormatting sqref="H8:H9">
    <cfRule type="cellIs" dxfId="75" priority="10" operator="equal">
      <formula>"EXTREMA"</formula>
    </cfRule>
    <cfRule type="cellIs" dxfId="74" priority="11" operator="equal">
      <formula>"ALTA"</formula>
    </cfRule>
    <cfRule type="cellIs" dxfId="73" priority="12" operator="equal">
      <formula>"MODERADA"</formula>
    </cfRule>
    <cfRule type="cellIs" dxfId="72" priority="13" operator="equal">
      <formula>"BAJA"</formula>
    </cfRule>
  </conditionalFormatting>
  <conditionalFormatting sqref="O7:O9">
    <cfRule type="cellIs" dxfId="71" priority="6" operator="equal">
      <formula>"EXTREMA"</formula>
    </cfRule>
    <cfRule type="cellIs" dxfId="70" priority="7" operator="equal">
      <formula>"ALTA"</formula>
    </cfRule>
    <cfRule type="cellIs" dxfId="69" priority="8" operator="equal">
      <formula>"MODERADA"</formula>
    </cfRule>
    <cfRule type="cellIs" dxfId="68" priority="9" operator="equal">
      <formula>"BAJA"</formula>
    </cfRule>
  </conditionalFormatting>
  <conditionalFormatting sqref="O5:O6">
    <cfRule type="cellIs" dxfId="67" priority="5" operator="equal">
      <formula>"BAJA"</formula>
    </cfRule>
  </conditionalFormatting>
  <conditionalFormatting sqref="O5:O6">
    <cfRule type="cellIs" dxfId="66" priority="2" operator="equal">
      <formula>"EXTREMA"</formula>
    </cfRule>
    <cfRule type="cellIs" dxfId="65" priority="3" operator="equal">
      <formula>"ALTA"</formula>
    </cfRule>
    <cfRule type="cellIs" dxfId="64" priority="4" operator="equal">
      <formula>"MODERADA"</formula>
    </cfRule>
  </conditionalFormatting>
  <conditionalFormatting sqref="M5:N6">
    <cfRule type="colorScale" priority="1">
      <colorScale>
        <cfvo type="num" val="1"/>
        <cfvo type="num" val="3"/>
        <cfvo type="num" val="5"/>
        <color theme="6" tint="-0.499984740745262"/>
        <color rgb="FFFFFF00"/>
        <color rgb="FFC00000"/>
      </colorScale>
    </cfRule>
  </conditionalFormatting>
  <printOptions horizontalCentered="1"/>
  <pageMargins left="0.19685039370078741" right="0.19685039370078741" top="0.55118110236220474" bottom="0.19685039370078741" header="0.31496062992125984" footer="0.15748031496062992"/>
  <pageSetup paperSize="258" scale="25" fitToHeight="0" orientation="landscape" r:id="rId20"/>
  <colBreaks count="1" manualBreakCount="1">
    <brk id="27" max="19" man="1"/>
  </colBreaks>
  <drawing r:id="rId2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showInputMessage="1" showErrorMessage="1" xr:uid="{00000000-0002-0000-0000-000000000000}">
          <x14:formula1>
            <xm:f>Listas!$C$4:$C$7</xm:f>
          </x14:formula1>
          <xm:sqref>J7:J9</xm:sqref>
        </x14:dataValidation>
        <x14:dataValidation type="list" showInputMessage="1" showErrorMessage="1" xr:uid="{00000000-0002-0000-0000-000001000000}">
          <x14:formula1>
            <xm:f>Listas!$D$4:$D$6</xm:f>
          </x14:formula1>
          <xm:sqref>K7:K9</xm:sqref>
        </x14:dataValidation>
        <x14:dataValidation type="list" showInputMessage="1" showErrorMessage="1" xr:uid="{00000000-0002-0000-0000-000002000000}">
          <x14:formula1>
            <xm:f>Listas!$A$4:$A$10</xm:f>
          </x14:formula1>
          <xm:sqref>E7:E10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A1:G24"/>
  <sheetViews>
    <sheetView zoomScale="85" zoomScaleNormal="85" workbookViewId="0">
      <selection activeCell="C3" sqref="C3:E5"/>
    </sheetView>
  </sheetViews>
  <sheetFormatPr baseColWidth="10" defaultColWidth="11.42578125" defaultRowHeight="15" x14ac:dyDescent="0.25"/>
  <cols>
    <col min="1" max="1" width="6.7109375" style="4" customWidth="1"/>
    <col min="2" max="2" width="16.7109375" style="4" customWidth="1"/>
    <col min="3" max="7" width="24.7109375" style="4" customWidth="1"/>
    <col min="8" max="8" width="11.42578125" style="4"/>
    <col min="9" max="9" width="32.42578125" style="4" bestFit="1" customWidth="1"/>
    <col min="10" max="10" width="21.28515625" style="4" bestFit="1" customWidth="1"/>
    <col min="11" max="11" width="24.28515625" style="4" bestFit="1" customWidth="1"/>
    <col min="12" max="12" width="38.28515625" style="4" bestFit="1" customWidth="1"/>
    <col min="13" max="16384" width="11.42578125" style="4"/>
  </cols>
  <sheetData>
    <row r="1" spans="1:7" s="88" customFormat="1" ht="24" customHeight="1" x14ac:dyDescent="0.25">
      <c r="A1" s="407" t="s">
        <v>6</v>
      </c>
      <c r="B1" s="90" t="s">
        <v>153</v>
      </c>
      <c r="C1" s="91">
        <v>1</v>
      </c>
      <c r="D1" s="91">
        <v>2</v>
      </c>
      <c r="E1" s="91">
        <v>3</v>
      </c>
      <c r="F1" s="91">
        <v>4</v>
      </c>
      <c r="G1" s="92">
        <v>5</v>
      </c>
    </row>
    <row r="2" spans="1:7" ht="63.95" customHeight="1" x14ac:dyDescent="0.25">
      <c r="A2" s="408"/>
      <c r="B2" s="24" t="s">
        <v>154</v>
      </c>
      <c r="C2" s="89" t="s">
        <v>128</v>
      </c>
      <c r="D2" s="89" t="s">
        <v>133</v>
      </c>
      <c r="E2" s="89" t="s">
        <v>138</v>
      </c>
      <c r="F2" s="89" t="s">
        <v>143</v>
      </c>
      <c r="G2" s="93" t="s">
        <v>148</v>
      </c>
    </row>
    <row r="3" spans="1:7" s="88" customFormat="1" ht="24" customHeight="1" thickBot="1" x14ac:dyDescent="0.3">
      <c r="A3" s="409"/>
      <c r="B3" s="101" t="s">
        <v>155</v>
      </c>
      <c r="C3" s="102" t="s">
        <v>42</v>
      </c>
      <c r="D3" s="102" t="s">
        <v>43</v>
      </c>
      <c r="E3" s="102" t="s">
        <v>12</v>
      </c>
      <c r="F3" s="102" t="s">
        <v>44</v>
      </c>
      <c r="G3" s="103" t="s">
        <v>45</v>
      </c>
    </row>
    <row r="4" spans="1:7" ht="36" customHeight="1" x14ac:dyDescent="0.25">
      <c r="A4" s="410" t="s">
        <v>125</v>
      </c>
      <c r="B4" s="98" t="s">
        <v>126</v>
      </c>
      <c r="C4" s="99" t="s">
        <v>129</v>
      </c>
      <c r="D4" s="99" t="s">
        <v>134</v>
      </c>
      <c r="E4" s="99" t="s">
        <v>139</v>
      </c>
      <c r="F4" s="99" t="s">
        <v>144</v>
      </c>
      <c r="G4" s="100" t="s">
        <v>149</v>
      </c>
    </row>
    <row r="5" spans="1:7" ht="36" customHeight="1" x14ac:dyDescent="0.25">
      <c r="A5" s="408"/>
      <c r="B5" s="24" t="s">
        <v>127</v>
      </c>
      <c r="C5" s="3" t="s">
        <v>130</v>
      </c>
      <c r="D5" s="3" t="s">
        <v>135</v>
      </c>
      <c r="E5" s="3" t="s">
        <v>140</v>
      </c>
      <c r="F5" s="3" t="s">
        <v>145</v>
      </c>
      <c r="G5" s="94" t="s">
        <v>150</v>
      </c>
    </row>
    <row r="6" spans="1:7" ht="36" customHeight="1" x14ac:dyDescent="0.25">
      <c r="A6" s="408"/>
      <c r="B6" s="24" t="s">
        <v>11</v>
      </c>
      <c r="C6" s="3" t="s">
        <v>131</v>
      </c>
      <c r="D6" s="3" t="s">
        <v>136</v>
      </c>
      <c r="E6" s="3" t="s">
        <v>141</v>
      </c>
      <c r="F6" s="3" t="s">
        <v>146</v>
      </c>
      <c r="G6" s="94" t="s">
        <v>151</v>
      </c>
    </row>
    <row r="7" spans="1:7" ht="36" customHeight="1" x14ac:dyDescent="0.25">
      <c r="A7" s="408"/>
      <c r="B7" s="24" t="s">
        <v>27</v>
      </c>
      <c r="C7" s="3" t="s">
        <v>132</v>
      </c>
      <c r="D7" s="3" t="s">
        <v>137</v>
      </c>
      <c r="E7" s="3" t="s">
        <v>142</v>
      </c>
      <c r="F7" s="3" t="s">
        <v>147</v>
      </c>
      <c r="G7" s="94" t="s">
        <v>152</v>
      </c>
    </row>
    <row r="8" spans="1:7" ht="36" customHeight="1" x14ac:dyDescent="0.25">
      <c r="A8" s="408"/>
      <c r="B8" s="24" t="s">
        <v>156</v>
      </c>
      <c r="C8" s="3" t="s">
        <v>157</v>
      </c>
      <c r="D8" s="3" t="s">
        <v>158</v>
      </c>
      <c r="E8" s="3" t="s">
        <v>159</v>
      </c>
      <c r="F8" s="3" t="s">
        <v>160</v>
      </c>
      <c r="G8" s="94" t="s">
        <v>161</v>
      </c>
    </row>
    <row r="9" spans="1:7" ht="63.95" customHeight="1" x14ac:dyDescent="0.25">
      <c r="A9" s="408"/>
      <c r="B9" s="24" t="s">
        <v>162</v>
      </c>
      <c r="C9" s="3" t="s">
        <v>165</v>
      </c>
      <c r="D9" s="3" t="s">
        <v>166</v>
      </c>
      <c r="E9" s="3" t="s">
        <v>167</v>
      </c>
      <c r="F9" s="3" t="s">
        <v>168</v>
      </c>
      <c r="G9" s="94" t="s">
        <v>169</v>
      </c>
    </row>
    <row r="10" spans="1:7" ht="63.95" customHeight="1" x14ac:dyDescent="0.25">
      <c r="A10" s="408"/>
      <c r="B10" s="24" t="s">
        <v>56</v>
      </c>
      <c r="C10" s="3" t="s">
        <v>170</v>
      </c>
      <c r="D10" s="3" t="s">
        <v>171</v>
      </c>
      <c r="E10" s="3" t="s">
        <v>173</v>
      </c>
      <c r="F10" s="3" t="s">
        <v>172</v>
      </c>
      <c r="G10" s="94" t="s">
        <v>174</v>
      </c>
    </row>
    <row r="11" spans="1:7" ht="50.1" customHeight="1" x14ac:dyDescent="0.25">
      <c r="A11" s="408"/>
      <c r="B11" s="24" t="s">
        <v>163</v>
      </c>
      <c r="C11" s="3" t="s">
        <v>175</v>
      </c>
      <c r="D11" s="3" t="s">
        <v>175</v>
      </c>
      <c r="E11" s="3" t="s">
        <v>175</v>
      </c>
      <c r="F11" s="3" t="s">
        <v>175</v>
      </c>
      <c r="G11" s="94" t="s">
        <v>176</v>
      </c>
    </row>
    <row r="12" spans="1:7" ht="36" customHeight="1" thickBot="1" x14ac:dyDescent="0.3">
      <c r="A12" s="409"/>
      <c r="B12" s="95" t="s">
        <v>164</v>
      </c>
      <c r="C12" s="96" t="s">
        <v>177</v>
      </c>
      <c r="D12" s="96" t="s">
        <v>177</v>
      </c>
      <c r="E12" s="96" t="s">
        <v>177</v>
      </c>
      <c r="F12" s="96" t="s">
        <v>177</v>
      </c>
      <c r="G12" s="97" t="s">
        <v>177</v>
      </c>
    </row>
    <row r="13" spans="1:7" ht="36" customHeight="1" x14ac:dyDescent="0.25"/>
    <row r="14" spans="1:7" ht="36" customHeight="1" x14ac:dyDescent="0.25"/>
    <row r="15" spans="1:7" ht="36" customHeight="1" x14ac:dyDescent="0.25"/>
    <row r="16" spans="1:7" ht="36" customHeight="1" x14ac:dyDescent="0.25"/>
    <row r="17" ht="36" customHeight="1" x14ac:dyDescent="0.25"/>
    <row r="18" ht="36" customHeight="1" x14ac:dyDescent="0.25"/>
    <row r="19" ht="36" customHeight="1" x14ac:dyDescent="0.25"/>
    <row r="20" ht="36" customHeight="1" x14ac:dyDescent="0.25"/>
    <row r="21" ht="36" customHeight="1" x14ac:dyDescent="0.25"/>
    <row r="22" ht="36" customHeight="1" x14ac:dyDescent="0.25"/>
    <row r="23" ht="36" customHeight="1" x14ac:dyDescent="0.25"/>
    <row r="24" ht="36" customHeight="1" x14ac:dyDescent="0.25"/>
  </sheetData>
  <customSheetViews>
    <customSheetView guid="{97D65C1E-976A-4956-97FC-0E8188ABCFAA}" topLeftCell="B1">
      <selection activeCell="I12" sqref="I12"/>
      <pageMargins left="0.7" right="0.7" top="0.75" bottom="0.75" header="0.3" footer="0.3"/>
      <pageSetup paperSize="9" orientation="portrait" r:id="rId1"/>
    </customSheetView>
    <customSheetView guid="{ADD38025-F4B2-44E2-9D06-07A9BF0F3A51}" topLeftCell="B1">
      <selection activeCell="I12" sqref="I12"/>
      <pageMargins left="0.7" right="0.7" top="0.75" bottom="0.75" header="0.3" footer="0.3"/>
      <pageSetup paperSize="9" orientation="portrait" r:id="rId2"/>
    </customSheetView>
    <customSheetView guid="{AF3BF2A1-5C19-43AE-A08B-3E418E8AE543}" scale="126" topLeftCell="D7">
      <selection activeCell="I12" sqref="I12"/>
      <pageMargins left="0.7" right="0.7" top="0.75" bottom="0.75" header="0.3" footer="0.3"/>
      <pageSetup paperSize="9" orientation="portrait" r:id="rId3"/>
    </customSheetView>
    <customSheetView guid="{CC42E740-ADA2-4B3E-AB77-9BBCCE9EC444}" scale="126" topLeftCell="D7">
      <selection activeCell="I12" sqref="I12"/>
      <pageMargins left="0.7" right="0.7" top="0.75" bottom="0.75" header="0.3" footer="0.3"/>
      <pageSetup paperSize="9" orientation="portrait" r:id="rId4"/>
    </customSheetView>
    <customSheetView guid="{DC041AD4-35AB-4F1B-9F3D-F08C88A9A16C}" scale="126" topLeftCell="D7">
      <selection activeCell="I12" sqref="I12"/>
      <pageMargins left="0.7" right="0.7" top="0.75" bottom="0.75" header="0.3" footer="0.3"/>
      <pageSetup paperSize="9" orientation="portrait" r:id="rId5"/>
    </customSheetView>
    <customSheetView guid="{C9A17BF0-2451-44C4-898F-CFB8403323EA}" scale="126" topLeftCell="D7">
      <selection activeCell="I12" sqref="I12"/>
      <pageMargins left="0.7" right="0.7" top="0.75" bottom="0.75" header="0.3" footer="0.3"/>
      <pageSetup paperSize="9" orientation="portrait" r:id="rId6"/>
    </customSheetView>
    <customSheetView guid="{E51A7B7A-B72C-4D0D-BEC9-3100296DDB1B}" scale="126" topLeftCell="D7">
      <selection activeCell="I12" sqref="I12"/>
      <pageMargins left="0.7" right="0.7" top="0.75" bottom="0.75" header="0.3" footer="0.3"/>
      <pageSetup paperSize="9" orientation="portrait" r:id="rId7"/>
    </customSheetView>
    <customSheetView guid="{D674221F-3F50-45D7-B99E-107AE99970DE}" scale="126" topLeftCell="D7">
      <selection activeCell="I12" sqref="I12"/>
      <pageMargins left="0.7" right="0.7" top="0.75" bottom="0.75" header="0.3" footer="0.3"/>
      <pageSetup paperSize="9" orientation="portrait" r:id="rId8"/>
    </customSheetView>
    <customSheetView guid="{C8C25E0F-313C-40E1-BC27-B55128053FAD}" scale="126" topLeftCell="D7">
      <selection activeCell="I12" sqref="I12"/>
      <pageMargins left="0.7" right="0.7" top="0.75" bottom="0.75" header="0.3" footer="0.3"/>
      <pageSetup paperSize="9" orientation="portrait" r:id="rId9"/>
    </customSheetView>
    <customSheetView guid="{31578BE1-199E-4DDD-BD28-180CDA7042A3}" scale="126" topLeftCell="D7">
      <selection activeCell="I12" sqref="I12"/>
      <pageMargins left="0.7" right="0.7" top="0.75" bottom="0.75" header="0.3" footer="0.3"/>
      <pageSetup paperSize="9" orientation="portrait" r:id="rId10"/>
    </customSheetView>
    <customSheetView guid="{915A0EBC-A358-405B-93F7-90752DA34B9F}" scale="126" topLeftCell="D7">
      <selection activeCell="I12" sqref="I12"/>
      <pageMargins left="0.7" right="0.7" top="0.75" bottom="0.75" header="0.3" footer="0.3"/>
      <pageSetup paperSize="9" orientation="portrait" r:id="rId11"/>
    </customSheetView>
    <customSheetView guid="{B74BB35E-E214-422E-BB39-6D168553F4C5}" scale="126" topLeftCell="D7">
      <selection activeCell="I12" sqref="I12"/>
      <pageMargins left="0.7" right="0.7" top="0.75" bottom="0.75" header="0.3" footer="0.3"/>
      <pageSetup paperSize="9" orientation="portrait" r:id="rId12"/>
    </customSheetView>
    <customSheetView guid="{C9A812A3-B23E-4057-8694-158B0DEE8D06}" scale="126" topLeftCell="D7">
      <selection activeCell="I12" sqref="I12"/>
      <pageMargins left="0.7" right="0.7" top="0.75" bottom="0.75" header="0.3" footer="0.3"/>
      <pageSetup paperSize="9" orientation="portrait" r:id="rId13"/>
    </customSheetView>
    <customSheetView guid="{D504B807-AE7E-4042-848D-21D8E9CBBAC1}" scale="126" topLeftCell="D7">
      <selection activeCell="I12" sqref="I12"/>
      <pageMargins left="0.7" right="0.7" top="0.75" bottom="0.75" header="0.3" footer="0.3"/>
      <pageSetup paperSize="9" orientation="portrait" r:id="rId14"/>
    </customSheetView>
    <customSheetView guid="{4890415D-ABA4-4363-9A7D-9DAD39F08A9F}" scale="126" printArea="1" topLeftCell="D7">
      <selection activeCell="I12" sqref="I12"/>
      <pageMargins left="0.7" right="0.7" top="0.75" bottom="0.75" header="0.3" footer="0.3"/>
      <pageSetup paperSize="9" orientation="portrait" r:id="rId15"/>
    </customSheetView>
    <customSheetView guid="{F7D68F61-F89A-4541-9A78-C25C58CA23E3}" scale="126" printArea="1" topLeftCell="D7">
      <selection activeCell="I12" sqref="I12"/>
      <pageMargins left="0.7" right="0.7" top="0.75" bottom="0.75" header="0.3" footer="0.3"/>
      <pageSetup paperSize="9" orientation="portrait" r:id="rId16"/>
    </customSheetView>
    <customSheetView guid="{D8BB7E15-0E8F-45FC-AD1A-6D8C295A087C}" scale="126" topLeftCell="D7">
      <selection activeCell="I12" sqref="I12"/>
      <pageMargins left="0.7" right="0.7" top="0.75" bottom="0.75" header="0.3" footer="0.3"/>
      <pageSetup paperSize="9" orientation="portrait" r:id="rId17"/>
    </customSheetView>
    <customSheetView guid="{42BB51DB-DC3E-4DA5-9499-5574EB19780E}" scale="126" topLeftCell="D7">
      <selection activeCell="I12" sqref="I12"/>
      <pageMargins left="0.7" right="0.7" top="0.75" bottom="0.75" header="0.3" footer="0.3"/>
      <pageSetup paperSize="9" orientation="portrait" r:id="rId18"/>
    </customSheetView>
    <customSheetView guid="{B83C9EB8-C964-4489-98C8-19C81BFAE010}" scale="126" topLeftCell="D7">
      <selection activeCell="I12" sqref="I12"/>
      <pageMargins left="0.7" right="0.7" top="0.75" bottom="0.75" header="0.3" footer="0.3"/>
      <pageSetup paperSize="9" orientation="portrait" r:id="rId19"/>
    </customSheetView>
  </customSheetViews>
  <mergeCells count="2">
    <mergeCell ref="A1:A3"/>
    <mergeCell ref="A4:A12"/>
  </mergeCells>
  <pageMargins left="0.11811023622047245" right="0.11811023622047245" top="0.74803149606299213" bottom="0.74803149606299213" header="0.31496062992125984" footer="0.31496062992125984"/>
  <pageSetup paperSize="9" scale="95" orientation="landscape" r:id="rId2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H9"/>
  <sheetViews>
    <sheetView zoomScale="131" zoomScaleNormal="131" workbookViewId="0">
      <selection activeCell="C3" sqref="C3:E5"/>
    </sheetView>
  </sheetViews>
  <sheetFormatPr baseColWidth="10" defaultColWidth="11.42578125" defaultRowHeight="15" x14ac:dyDescent="0.25"/>
  <cols>
    <col min="1" max="1" width="6.7109375" style="33" customWidth="1"/>
    <col min="2" max="2" width="5.7109375" style="33" customWidth="1"/>
    <col min="3" max="3" width="4.7109375" style="33" customWidth="1"/>
    <col min="4" max="8" width="8.7109375" style="33" customWidth="1"/>
    <col min="9" max="9" width="5.7109375" style="33" customWidth="1"/>
    <col min="10" max="89" width="2.7109375" style="33" customWidth="1"/>
    <col min="90" max="16384" width="11.42578125" style="33"/>
  </cols>
  <sheetData>
    <row r="1" spans="2:34" ht="36" customHeight="1" x14ac:dyDescent="0.25"/>
    <row r="2" spans="2:34" ht="39.950000000000003" customHeight="1" x14ac:dyDescent="0.25">
      <c r="B2" s="412" t="s">
        <v>5</v>
      </c>
      <c r="C2" s="33">
        <v>5</v>
      </c>
      <c r="D2" s="110">
        <f>$C2*D$7</f>
        <v>5</v>
      </c>
      <c r="E2" s="111">
        <f t="shared" ref="D2:H6" si="0">$C2*E$7</f>
        <v>10</v>
      </c>
      <c r="F2" s="112">
        <f t="shared" si="0"/>
        <v>15</v>
      </c>
      <c r="G2" s="113">
        <f t="shared" si="0"/>
        <v>20</v>
      </c>
      <c r="H2" s="113">
        <f t="shared" si="0"/>
        <v>25</v>
      </c>
    </row>
    <row r="3" spans="2:34" ht="39.950000000000003" customHeight="1" x14ac:dyDescent="0.25">
      <c r="B3" s="412"/>
      <c r="C3" s="33">
        <v>4</v>
      </c>
      <c r="D3" s="114">
        <f t="shared" si="0"/>
        <v>4</v>
      </c>
      <c r="E3" s="110">
        <f t="shared" si="0"/>
        <v>8</v>
      </c>
      <c r="F3" s="111">
        <f>$C3*F$7</f>
        <v>12</v>
      </c>
      <c r="G3" s="112">
        <f t="shared" si="0"/>
        <v>16</v>
      </c>
      <c r="H3" s="113">
        <f t="shared" si="0"/>
        <v>20</v>
      </c>
    </row>
    <row r="4" spans="2:34" ht="39.950000000000003" customHeight="1" x14ac:dyDescent="0.25">
      <c r="B4" s="412"/>
      <c r="C4" s="33">
        <v>3</v>
      </c>
      <c r="D4" s="114">
        <f t="shared" si="0"/>
        <v>3</v>
      </c>
      <c r="E4" s="110">
        <f t="shared" si="0"/>
        <v>6</v>
      </c>
      <c r="F4" s="110">
        <f t="shared" si="0"/>
        <v>9</v>
      </c>
      <c r="G4" s="111">
        <f t="shared" si="0"/>
        <v>12</v>
      </c>
      <c r="H4" s="112">
        <f t="shared" si="0"/>
        <v>15</v>
      </c>
    </row>
    <row r="5" spans="2:34" ht="39.950000000000003" customHeight="1" x14ac:dyDescent="0.25">
      <c r="B5" s="412"/>
      <c r="C5" s="33">
        <v>2</v>
      </c>
      <c r="D5" s="114">
        <f t="shared" si="0"/>
        <v>2</v>
      </c>
      <c r="E5" s="114">
        <f t="shared" si="0"/>
        <v>4</v>
      </c>
      <c r="F5" s="110">
        <f t="shared" si="0"/>
        <v>6</v>
      </c>
      <c r="G5" s="110">
        <f t="shared" si="0"/>
        <v>8</v>
      </c>
      <c r="H5" s="111">
        <f t="shared" si="0"/>
        <v>10</v>
      </c>
    </row>
    <row r="6" spans="2:34" ht="39.950000000000003" customHeight="1" x14ac:dyDescent="0.25">
      <c r="B6" s="412"/>
      <c r="C6" s="33">
        <v>1</v>
      </c>
      <c r="D6" s="114">
        <f t="shared" si="0"/>
        <v>1</v>
      </c>
      <c r="E6" s="114">
        <f t="shared" si="0"/>
        <v>2</v>
      </c>
      <c r="F6" s="114">
        <f t="shared" si="0"/>
        <v>3</v>
      </c>
      <c r="G6" s="110">
        <f t="shared" si="0"/>
        <v>4</v>
      </c>
      <c r="H6" s="110">
        <f t="shared" si="0"/>
        <v>5</v>
      </c>
    </row>
    <row r="7" spans="2:34" ht="24" customHeight="1" x14ac:dyDescent="0.25">
      <c r="D7" s="33">
        <v>1</v>
      </c>
      <c r="E7" s="33">
        <v>2</v>
      </c>
      <c r="F7" s="33">
        <v>3</v>
      </c>
      <c r="G7" s="33">
        <v>4</v>
      </c>
      <c r="H7" s="33">
        <v>5</v>
      </c>
    </row>
    <row r="8" spans="2:34" ht="9.9499999999999993" customHeight="1" x14ac:dyDescent="0.25">
      <c r="D8" s="411" t="s">
        <v>6</v>
      </c>
      <c r="E8" s="411"/>
      <c r="F8" s="411"/>
      <c r="G8" s="411"/>
      <c r="H8" s="411"/>
      <c r="J8" s="107"/>
      <c r="K8" s="107"/>
      <c r="L8" s="107"/>
      <c r="M8" s="107"/>
      <c r="N8" s="106"/>
      <c r="O8" s="106"/>
      <c r="P8" s="106"/>
      <c r="Q8" s="106"/>
      <c r="R8" s="106"/>
      <c r="S8" s="104"/>
      <c r="T8" s="104"/>
      <c r="U8" s="104"/>
      <c r="V8" s="104"/>
      <c r="W8" s="104"/>
      <c r="X8" s="108"/>
      <c r="Y8" s="108"/>
      <c r="Z8" s="108"/>
      <c r="AA8" s="108"/>
      <c r="AB8" s="108"/>
      <c r="AC8" s="109"/>
      <c r="AD8" s="109"/>
      <c r="AE8" s="109"/>
      <c r="AF8" s="109"/>
      <c r="AG8" s="109"/>
      <c r="AH8" s="109"/>
    </row>
    <row r="9" spans="2:34" x14ac:dyDescent="0.25">
      <c r="D9" s="411"/>
      <c r="E9" s="411"/>
      <c r="F9" s="411"/>
      <c r="G9" s="411"/>
      <c r="H9" s="411"/>
      <c r="J9" s="105">
        <v>1</v>
      </c>
      <c r="K9" s="105">
        <v>2</v>
      </c>
      <c r="L9" s="105">
        <v>3</v>
      </c>
      <c r="M9" s="105">
        <v>4</v>
      </c>
      <c r="N9" s="105">
        <v>5</v>
      </c>
      <c r="O9" s="105">
        <v>6</v>
      </c>
      <c r="P9" s="105">
        <v>7</v>
      </c>
      <c r="Q9" s="105">
        <v>8</v>
      </c>
      <c r="R9" s="105">
        <v>9</v>
      </c>
      <c r="S9" s="105">
        <v>10</v>
      </c>
      <c r="T9" s="105">
        <v>11</v>
      </c>
      <c r="U9" s="105">
        <v>12</v>
      </c>
      <c r="V9" s="105">
        <v>13</v>
      </c>
      <c r="W9" s="105">
        <v>14</v>
      </c>
      <c r="X9" s="105">
        <v>15</v>
      </c>
      <c r="Y9" s="105">
        <v>16</v>
      </c>
      <c r="Z9" s="105">
        <v>17</v>
      </c>
      <c r="AA9" s="105">
        <v>18</v>
      </c>
      <c r="AB9" s="105">
        <v>19</v>
      </c>
      <c r="AC9" s="105">
        <v>20</v>
      </c>
      <c r="AD9" s="105">
        <v>21</v>
      </c>
      <c r="AE9" s="105">
        <v>22</v>
      </c>
      <c r="AF9" s="105">
        <v>23</v>
      </c>
      <c r="AG9" s="105">
        <v>24</v>
      </c>
      <c r="AH9" s="105">
        <v>25</v>
      </c>
    </row>
  </sheetData>
  <customSheetViews>
    <customSheetView guid="{97D65C1E-976A-4956-97FC-0E8188ABCFAA}" scale="131">
      <pageMargins left="0.7" right="0.7" top="0.75" bottom="0.75" header="0.3" footer="0.3"/>
      <pageSetup paperSize="9" orientation="portrait" r:id="rId1"/>
    </customSheetView>
    <customSheetView guid="{ADD38025-F4B2-44E2-9D06-07A9BF0F3A51}" scale="131">
      <pageMargins left="0.7" right="0.7" top="0.75" bottom="0.75" header="0.3" footer="0.3"/>
      <pageSetup paperSize="9" orientation="portrait" r:id="rId2"/>
    </customSheetView>
    <customSheetView guid="{AF3BF2A1-5C19-43AE-A08B-3E418E8AE543}" scale="131">
      <pageMargins left="0.7" right="0.7" top="0.75" bottom="0.75" header="0.3" footer="0.3"/>
      <pageSetup paperSize="9" orientation="portrait" r:id="rId3"/>
    </customSheetView>
    <customSheetView guid="{CC42E740-ADA2-4B3E-AB77-9BBCCE9EC444}" scale="131">
      <pageMargins left="0.7" right="0.7" top="0.75" bottom="0.75" header="0.3" footer="0.3"/>
      <pageSetup paperSize="9" orientation="portrait" r:id="rId4"/>
    </customSheetView>
    <customSheetView guid="{DC041AD4-35AB-4F1B-9F3D-F08C88A9A16C}" scale="131">
      <pageMargins left="0.7" right="0.7" top="0.75" bottom="0.75" header="0.3" footer="0.3"/>
      <pageSetup paperSize="9" orientation="portrait" r:id="rId5"/>
    </customSheetView>
    <customSheetView guid="{C9A17BF0-2451-44C4-898F-CFB8403323EA}" scale="131">
      <pageMargins left="0.7" right="0.7" top="0.75" bottom="0.75" header="0.3" footer="0.3"/>
      <pageSetup paperSize="9" orientation="portrait" r:id="rId6"/>
    </customSheetView>
    <customSheetView guid="{E51A7B7A-B72C-4D0D-BEC9-3100296DDB1B}" scale="131">
      <pageMargins left="0.7" right="0.7" top="0.75" bottom="0.75" header="0.3" footer="0.3"/>
      <pageSetup paperSize="9" orientation="portrait" r:id="rId7"/>
    </customSheetView>
    <customSheetView guid="{D674221F-3F50-45D7-B99E-107AE99970DE}" scale="131">
      <pageMargins left="0.7" right="0.7" top="0.75" bottom="0.75" header="0.3" footer="0.3"/>
      <pageSetup paperSize="9" orientation="portrait" r:id="rId8"/>
    </customSheetView>
    <customSheetView guid="{C8C25E0F-313C-40E1-BC27-B55128053FAD}" scale="131">
      <pageMargins left="0.7" right="0.7" top="0.75" bottom="0.75" header="0.3" footer="0.3"/>
      <pageSetup paperSize="9" orientation="portrait" r:id="rId9"/>
    </customSheetView>
    <customSheetView guid="{31578BE1-199E-4DDD-BD28-180CDA7042A3}" scale="131">
      <pageMargins left="0.7" right="0.7" top="0.75" bottom="0.75" header="0.3" footer="0.3"/>
      <pageSetup paperSize="9" orientation="portrait" r:id="rId10"/>
    </customSheetView>
    <customSheetView guid="{915A0EBC-A358-405B-93F7-90752DA34B9F}" scale="131">
      <pageMargins left="0.7" right="0.7" top="0.75" bottom="0.75" header="0.3" footer="0.3"/>
      <pageSetup paperSize="9" orientation="portrait" r:id="rId11"/>
    </customSheetView>
    <customSheetView guid="{B74BB35E-E214-422E-BB39-6D168553F4C5}" scale="131">
      <pageMargins left="0.7" right="0.7" top="0.75" bottom="0.75" header="0.3" footer="0.3"/>
      <pageSetup paperSize="9" orientation="portrait" r:id="rId12"/>
    </customSheetView>
    <customSheetView guid="{C9A812A3-B23E-4057-8694-158B0DEE8D06}" scale="131">
      <pageMargins left="0.7" right="0.7" top="0.75" bottom="0.75" header="0.3" footer="0.3"/>
      <pageSetup paperSize="9" orientation="portrait" r:id="rId13"/>
    </customSheetView>
    <customSheetView guid="{D504B807-AE7E-4042-848D-21D8E9CBBAC1}" scale="131">
      <pageMargins left="0.7" right="0.7" top="0.75" bottom="0.75" header="0.3" footer="0.3"/>
      <pageSetup paperSize="9" orientation="portrait" r:id="rId14"/>
    </customSheetView>
    <customSheetView guid="{4890415D-ABA4-4363-9A7D-9DAD39F08A9F}" scale="131">
      <pageMargins left="0.7" right="0.7" top="0.75" bottom="0.75" header="0.3" footer="0.3"/>
      <pageSetup paperSize="9" orientation="portrait" r:id="rId15"/>
    </customSheetView>
    <customSheetView guid="{F7D68F61-F89A-4541-9A78-C25C58CA23E3}" scale="131">
      <pageMargins left="0.7" right="0.7" top="0.75" bottom="0.75" header="0.3" footer="0.3"/>
      <pageSetup paperSize="9" orientation="portrait" r:id="rId16"/>
    </customSheetView>
    <customSheetView guid="{D8BB7E15-0E8F-45FC-AD1A-6D8C295A087C}" scale="131">
      <pageMargins left="0.7" right="0.7" top="0.75" bottom="0.75" header="0.3" footer="0.3"/>
      <pageSetup paperSize="9" orientation="portrait" r:id="rId17"/>
    </customSheetView>
    <customSheetView guid="{42BB51DB-DC3E-4DA5-9499-5574EB19780E}" scale="131">
      <pageMargins left="0.7" right="0.7" top="0.75" bottom="0.75" header="0.3" footer="0.3"/>
      <pageSetup paperSize="9" orientation="portrait" r:id="rId18"/>
    </customSheetView>
    <customSheetView guid="{B83C9EB8-C964-4489-98C8-19C81BFAE010}" scale="131">
      <pageMargins left="0.7" right="0.7" top="0.75" bottom="0.75" header="0.3" footer="0.3"/>
      <pageSetup paperSize="9" orientation="portrait" r:id="rId19"/>
    </customSheetView>
  </customSheetViews>
  <mergeCells count="2">
    <mergeCell ref="D8:H9"/>
    <mergeCell ref="B2:B6"/>
  </mergeCells>
  <pageMargins left="0.7" right="0.7" top="0.75" bottom="0.75" header="0.3" footer="0.3"/>
  <pageSetup paperSize="9" orientation="portrait" r:id="rId2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2:N23"/>
  <sheetViews>
    <sheetView showGridLines="0" topLeftCell="D1" workbookViewId="0">
      <selection activeCell="C3" sqref="C3:E5"/>
    </sheetView>
  </sheetViews>
  <sheetFormatPr baseColWidth="10" defaultRowHeight="15" x14ac:dyDescent="0.25"/>
  <cols>
    <col min="3" max="3" width="7.7109375" customWidth="1"/>
    <col min="4" max="4" width="5.42578125" customWidth="1"/>
    <col min="6" max="6" width="15.85546875" customWidth="1"/>
    <col min="7" max="7" width="7.42578125" customWidth="1"/>
    <col min="8" max="8" width="14.85546875" customWidth="1"/>
    <col min="9" max="9" width="42.5703125" customWidth="1"/>
    <col min="10" max="10" width="11.85546875" customWidth="1"/>
    <col min="13" max="13" width="17" customWidth="1"/>
    <col min="14" max="14" width="37.140625" customWidth="1"/>
  </cols>
  <sheetData>
    <row r="2" spans="3:14" ht="15.75" thickBot="1" x14ac:dyDescent="0.3"/>
    <row r="3" spans="3:14" ht="27.75" customHeight="1" x14ac:dyDescent="0.25">
      <c r="C3" s="416" t="s">
        <v>46</v>
      </c>
      <c r="D3" s="417"/>
      <c r="E3" s="417"/>
      <c r="F3" s="420" t="s">
        <v>6</v>
      </c>
      <c r="G3" s="420"/>
      <c r="H3" s="420"/>
      <c r="I3" s="420"/>
      <c r="J3" s="421"/>
      <c r="L3" s="31"/>
      <c r="M3" s="424" t="s">
        <v>51</v>
      </c>
      <c r="N3" s="425"/>
    </row>
    <row r="4" spans="3:14" ht="27.75" customHeight="1" thickBot="1" x14ac:dyDescent="0.3">
      <c r="C4" s="418"/>
      <c r="D4" s="419"/>
      <c r="E4" s="419"/>
      <c r="F4" s="167">
        <v>1</v>
      </c>
      <c r="G4" s="167">
        <v>2</v>
      </c>
      <c r="H4" s="167">
        <v>3</v>
      </c>
      <c r="I4" s="167">
        <v>4</v>
      </c>
      <c r="J4" s="173">
        <v>5</v>
      </c>
      <c r="L4" s="31"/>
      <c r="M4" s="426"/>
      <c r="N4" s="427"/>
    </row>
    <row r="5" spans="3:14" ht="24.75" customHeight="1" thickTop="1" x14ac:dyDescent="0.25">
      <c r="C5" s="418"/>
      <c r="D5" s="419"/>
      <c r="E5" s="419"/>
      <c r="F5" s="168" t="s">
        <v>42</v>
      </c>
      <c r="G5" s="168" t="s">
        <v>43</v>
      </c>
      <c r="H5" s="168" t="s">
        <v>12</v>
      </c>
      <c r="I5" s="168" t="s">
        <v>44</v>
      </c>
      <c r="J5" s="174" t="s">
        <v>45</v>
      </c>
      <c r="L5" s="428" t="s">
        <v>116</v>
      </c>
      <c r="M5" s="163" t="s">
        <v>112</v>
      </c>
      <c r="N5" s="164" t="s">
        <v>52</v>
      </c>
    </row>
    <row r="6" spans="3:14" ht="21.75" customHeight="1" x14ac:dyDescent="0.25">
      <c r="C6" s="422" t="s">
        <v>5</v>
      </c>
      <c r="D6" s="169">
        <v>1</v>
      </c>
      <c r="E6" s="170" t="s">
        <v>93</v>
      </c>
      <c r="F6" s="163" t="s">
        <v>47</v>
      </c>
      <c r="G6" s="163" t="s">
        <v>47</v>
      </c>
      <c r="H6" s="163" t="s">
        <v>48</v>
      </c>
      <c r="I6" s="163" t="s">
        <v>49</v>
      </c>
      <c r="J6" s="164" t="s">
        <v>49</v>
      </c>
      <c r="L6" s="429"/>
      <c r="M6" s="163" t="s">
        <v>113</v>
      </c>
      <c r="N6" s="164" t="s">
        <v>106</v>
      </c>
    </row>
    <row r="7" spans="3:14" ht="24" customHeight="1" x14ac:dyDescent="0.25">
      <c r="C7" s="422"/>
      <c r="D7" s="169">
        <v>2</v>
      </c>
      <c r="E7" s="170" t="s">
        <v>94</v>
      </c>
      <c r="F7" s="163" t="s">
        <v>47</v>
      </c>
      <c r="G7" s="163" t="s">
        <v>47</v>
      </c>
      <c r="H7" s="163" t="s">
        <v>48</v>
      </c>
      <c r="I7" s="163" t="s">
        <v>49</v>
      </c>
      <c r="J7" s="164" t="s">
        <v>50</v>
      </c>
      <c r="L7" s="429"/>
      <c r="M7" s="163" t="s">
        <v>114</v>
      </c>
      <c r="N7" s="164" t="s">
        <v>107</v>
      </c>
    </row>
    <row r="8" spans="3:14" ht="24.75" customHeight="1" thickBot="1" x14ac:dyDescent="0.3">
      <c r="C8" s="422"/>
      <c r="D8" s="169">
        <v>3</v>
      </c>
      <c r="E8" s="170" t="s">
        <v>123</v>
      </c>
      <c r="F8" s="163" t="s">
        <v>47</v>
      </c>
      <c r="G8" s="163" t="s">
        <v>48</v>
      </c>
      <c r="H8" s="163" t="s">
        <v>49</v>
      </c>
      <c r="I8" s="163" t="s">
        <v>50</v>
      </c>
      <c r="J8" s="164" t="s">
        <v>50</v>
      </c>
      <c r="L8" s="430"/>
      <c r="M8" s="165" t="s">
        <v>115</v>
      </c>
      <c r="N8" s="166" t="s">
        <v>107</v>
      </c>
    </row>
    <row r="9" spans="3:14" ht="24" customHeight="1" thickTop="1" thickBot="1" x14ac:dyDescent="0.3">
      <c r="C9" s="422"/>
      <c r="D9" s="169">
        <v>4</v>
      </c>
      <c r="E9" s="170" t="s">
        <v>96</v>
      </c>
      <c r="F9" s="163" t="s">
        <v>48</v>
      </c>
      <c r="G9" s="163" t="s">
        <v>49</v>
      </c>
      <c r="H9" s="163" t="s">
        <v>49</v>
      </c>
      <c r="I9" s="163" t="s">
        <v>50</v>
      </c>
      <c r="J9" s="164" t="s">
        <v>50</v>
      </c>
      <c r="L9" s="31"/>
      <c r="M9" s="31"/>
      <c r="N9" s="31"/>
    </row>
    <row r="10" spans="3:14" ht="42" customHeight="1" thickTop="1" thickBot="1" x14ac:dyDescent="0.3">
      <c r="C10" s="423"/>
      <c r="D10" s="171">
        <v>5</v>
      </c>
      <c r="E10" s="172" t="s">
        <v>124</v>
      </c>
      <c r="F10" s="165" t="s">
        <v>49</v>
      </c>
      <c r="G10" s="165" t="s">
        <v>49</v>
      </c>
      <c r="H10" s="165" t="s">
        <v>50</v>
      </c>
      <c r="I10" s="165" t="s">
        <v>50</v>
      </c>
      <c r="J10" s="166" t="s">
        <v>50</v>
      </c>
      <c r="L10" s="431" t="s">
        <v>117</v>
      </c>
      <c r="M10" s="175" t="s">
        <v>60</v>
      </c>
      <c r="N10" s="176" t="s">
        <v>108</v>
      </c>
    </row>
    <row r="11" spans="3:14" ht="60" x14ac:dyDescent="0.25">
      <c r="L11" s="432"/>
      <c r="M11" s="177" t="s">
        <v>59</v>
      </c>
      <c r="N11" s="178" t="s">
        <v>109</v>
      </c>
    </row>
    <row r="12" spans="3:14" ht="53.25" customHeight="1" x14ac:dyDescent="0.25">
      <c r="L12" s="432"/>
      <c r="M12" s="177" t="s">
        <v>61</v>
      </c>
      <c r="N12" s="178" t="s">
        <v>110</v>
      </c>
    </row>
    <row r="13" spans="3:14" ht="51.75" customHeight="1" thickBot="1" x14ac:dyDescent="0.3">
      <c r="L13" s="433"/>
      <c r="M13" s="179" t="s">
        <v>52</v>
      </c>
      <c r="N13" s="180" t="s">
        <v>111</v>
      </c>
    </row>
    <row r="14" spans="3:14" ht="15.75" thickTop="1" x14ac:dyDescent="0.25"/>
    <row r="17" spans="7:9" ht="15.75" thickBot="1" x14ac:dyDescent="0.3"/>
    <row r="18" spans="7:9" ht="31.5" customHeight="1" thickBot="1" x14ac:dyDescent="0.3">
      <c r="G18" s="413" t="s">
        <v>31</v>
      </c>
      <c r="H18" s="414"/>
      <c r="I18" s="415"/>
    </row>
    <row r="19" spans="7:9" ht="29.25" customHeight="1" x14ac:dyDescent="0.25">
      <c r="G19" s="181">
        <v>1</v>
      </c>
      <c r="H19" s="185" t="s">
        <v>32</v>
      </c>
      <c r="I19" s="186" t="s">
        <v>37</v>
      </c>
    </row>
    <row r="20" spans="7:9" ht="25.5" customHeight="1" x14ac:dyDescent="0.25">
      <c r="G20" s="182">
        <v>2</v>
      </c>
      <c r="H20" s="187" t="s">
        <v>33</v>
      </c>
      <c r="I20" s="188" t="s">
        <v>38</v>
      </c>
    </row>
    <row r="21" spans="7:9" ht="24" customHeight="1" x14ac:dyDescent="0.25">
      <c r="G21" s="183">
        <v>3</v>
      </c>
      <c r="H21" s="189" t="s">
        <v>34</v>
      </c>
      <c r="I21" s="190" t="s">
        <v>39</v>
      </c>
    </row>
    <row r="22" spans="7:9" ht="24.75" customHeight="1" x14ac:dyDescent="0.25">
      <c r="G22" s="182">
        <v>4</v>
      </c>
      <c r="H22" s="187" t="s">
        <v>35</v>
      </c>
      <c r="I22" s="188" t="s">
        <v>40</v>
      </c>
    </row>
    <row r="23" spans="7:9" ht="26.25" customHeight="1" thickBot="1" x14ac:dyDescent="0.3">
      <c r="G23" s="184">
        <v>5</v>
      </c>
      <c r="H23" s="191" t="s">
        <v>36</v>
      </c>
      <c r="I23" s="192" t="s">
        <v>41</v>
      </c>
    </row>
  </sheetData>
  <mergeCells count="7">
    <mergeCell ref="G18:I18"/>
    <mergeCell ref="C3:E5"/>
    <mergeCell ref="F3:J3"/>
    <mergeCell ref="C6:C10"/>
    <mergeCell ref="M3:N4"/>
    <mergeCell ref="L5:L8"/>
    <mergeCell ref="L10:L1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autoPageBreaks="0"/>
  </sheetPr>
  <dimension ref="A1:AC26"/>
  <sheetViews>
    <sheetView showGridLines="0" topLeftCell="D8" zoomScale="72" zoomScaleNormal="72" workbookViewId="0">
      <selection activeCell="E9" sqref="E9"/>
    </sheetView>
  </sheetViews>
  <sheetFormatPr baseColWidth="10" defaultColWidth="11.42578125" defaultRowHeight="12" x14ac:dyDescent="0.2"/>
  <cols>
    <col min="1" max="1" width="4.7109375" style="5" customWidth="1"/>
    <col min="2" max="2" width="30.85546875" style="5" customWidth="1"/>
    <col min="3" max="4" width="29" style="5" customWidth="1"/>
    <col min="5" max="7" width="6.7109375" style="5" customWidth="1"/>
    <col min="8" max="8" width="6.7109375" style="8" customWidth="1"/>
    <col min="9" max="9" width="24.28515625" style="15" customWidth="1"/>
    <col min="10" max="10" width="6.7109375" style="15" customWidth="1"/>
    <col min="11" max="14" width="6.7109375" style="5" customWidth="1"/>
    <col min="15" max="16" width="6.7109375" style="8" customWidth="1"/>
    <col min="17" max="17" width="23" style="5" customWidth="1"/>
    <col min="18" max="18" width="6.7109375" style="5" customWidth="1"/>
    <col min="19" max="19" width="22.7109375" style="5" customWidth="1"/>
    <col min="20" max="20" width="21" style="5" customWidth="1"/>
    <col min="21" max="21" width="16.7109375" style="14" customWidth="1"/>
    <col min="22" max="22" width="11.5703125" style="14" bestFit="1" customWidth="1"/>
    <col min="23" max="23" width="67.5703125" style="5" customWidth="1"/>
    <col min="24" max="24" width="17.140625" style="14" hidden="1" customWidth="1"/>
    <col min="25" max="25" width="84.7109375" style="5" bestFit="1" customWidth="1"/>
    <col min="26" max="26" width="17.140625" style="14" bestFit="1" customWidth="1"/>
    <col min="27" max="27" width="101.5703125" style="5" bestFit="1" customWidth="1"/>
    <col min="28" max="28" width="17.140625" style="5" bestFit="1" customWidth="1"/>
    <col min="29" max="29" width="75.140625" style="5" customWidth="1"/>
    <col min="30" max="16384" width="11.42578125" style="5"/>
  </cols>
  <sheetData>
    <row r="1" spans="1:29" ht="21" x14ac:dyDescent="0.35">
      <c r="B1" s="324" t="s">
        <v>203</v>
      </c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212"/>
      <c r="X1" s="212"/>
      <c r="Z1" s="212"/>
    </row>
    <row r="2" spans="1:29" ht="21" customHeight="1" x14ac:dyDescent="0.35">
      <c r="B2" s="324" t="s">
        <v>14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212"/>
      <c r="X2" s="212"/>
      <c r="Z2" s="212"/>
    </row>
    <row r="3" spans="1:29" ht="21" x14ac:dyDescent="0.35">
      <c r="D3" s="11"/>
      <c r="E3" s="11"/>
      <c r="F3" s="11"/>
      <c r="G3" s="11"/>
      <c r="H3" s="12"/>
      <c r="I3" s="11"/>
      <c r="J3" s="11"/>
      <c r="K3" s="11"/>
      <c r="L3" s="11"/>
    </row>
    <row r="4" spans="1:29" s="4" customFormat="1" ht="27.75" customHeight="1" x14ac:dyDescent="0.25">
      <c r="A4" s="7"/>
      <c r="D4" s="248" t="s">
        <v>0</v>
      </c>
      <c r="E4" s="321" t="s">
        <v>232</v>
      </c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2" t="s">
        <v>22</v>
      </c>
      <c r="R4" s="322"/>
      <c r="S4" s="323">
        <v>2023</v>
      </c>
      <c r="T4" s="323"/>
      <c r="U4" s="323"/>
      <c r="V4" s="213"/>
      <c r="X4" s="213"/>
      <c r="Z4" s="213"/>
    </row>
    <row r="5" spans="1:29" s="4" customFormat="1" ht="39.75" customHeight="1" x14ac:dyDescent="0.25">
      <c r="A5" s="7"/>
      <c r="D5" s="248" t="s">
        <v>221</v>
      </c>
      <c r="E5" s="326" t="s">
        <v>252</v>
      </c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214"/>
      <c r="X5" s="214"/>
      <c r="Z5" s="214"/>
    </row>
    <row r="6" spans="1:29" s="4" customFormat="1" ht="15" x14ac:dyDescent="0.25">
      <c r="A6" s="7"/>
      <c r="B6" s="1"/>
      <c r="C6" s="1"/>
      <c r="H6" s="13"/>
      <c r="I6" s="2"/>
      <c r="J6" s="2"/>
      <c r="O6" s="13"/>
      <c r="P6" s="13"/>
      <c r="U6" s="13"/>
      <c r="V6" s="13"/>
      <c r="X6" s="13"/>
      <c r="Z6" s="13"/>
    </row>
    <row r="7" spans="1:29" s="2" customFormat="1" ht="48.75" customHeight="1" x14ac:dyDescent="0.25">
      <c r="A7" s="7"/>
      <c r="B7" s="310" t="s">
        <v>2</v>
      </c>
      <c r="C7" s="310" t="s">
        <v>3</v>
      </c>
      <c r="D7" s="310" t="s">
        <v>4</v>
      </c>
      <c r="E7" s="320" t="s">
        <v>24</v>
      </c>
      <c r="F7" s="310" t="s">
        <v>197</v>
      </c>
      <c r="G7" s="310"/>
      <c r="H7" s="318" t="s">
        <v>21</v>
      </c>
      <c r="I7" s="313" t="s">
        <v>10</v>
      </c>
      <c r="J7" s="315" t="s">
        <v>30</v>
      </c>
      <c r="K7" s="316"/>
      <c r="L7" s="311" t="s">
        <v>182</v>
      </c>
      <c r="M7" s="310" t="s">
        <v>198</v>
      </c>
      <c r="N7" s="310"/>
      <c r="O7" s="318" t="s">
        <v>21</v>
      </c>
      <c r="P7" s="320" t="s">
        <v>9</v>
      </c>
      <c r="Q7" s="310" t="s">
        <v>7</v>
      </c>
      <c r="R7" s="327" t="s">
        <v>15</v>
      </c>
      <c r="S7" s="310" t="s">
        <v>218</v>
      </c>
      <c r="T7" s="313" t="s">
        <v>199</v>
      </c>
      <c r="U7" s="310" t="s">
        <v>8</v>
      </c>
      <c r="V7" s="307" t="s">
        <v>342</v>
      </c>
      <c r="W7" s="307"/>
      <c r="X7" s="307" t="s">
        <v>343</v>
      </c>
      <c r="Y7" s="307"/>
      <c r="Z7" s="307" t="s">
        <v>344</v>
      </c>
      <c r="AA7" s="307"/>
      <c r="AB7" s="307" t="s">
        <v>345</v>
      </c>
      <c r="AC7" s="307"/>
    </row>
    <row r="8" spans="1:29" s="2" customFormat="1" ht="86.25" customHeight="1" x14ac:dyDescent="0.25">
      <c r="A8" s="7"/>
      <c r="B8" s="310"/>
      <c r="C8" s="310"/>
      <c r="D8" s="310"/>
      <c r="E8" s="320"/>
      <c r="F8" s="209" t="s">
        <v>5</v>
      </c>
      <c r="G8" s="209" t="s">
        <v>6</v>
      </c>
      <c r="H8" s="319"/>
      <c r="I8" s="314"/>
      <c r="J8" s="208" t="s">
        <v>207</v>
      </c>
      <c r="K8" s="160" t="s">
        <v>208</v>
      </c>
      <c r="L8" s="312"/>
      <c r="M8" s="162" t="s">
        <v>5</v>
      </c>
      <c r="N8" s="162" t="s">
        <v>6</v>
      </c>
      <c r="O8" s="319"/>
      <c r="P8" s="320"/>
      <c r="Q8" s="310"/>
      <c r="R8" s="327"/>
      <c r="S8" s="310"/>
      <c r="T8" s="314"/>
      <c r="U8" s="310"/>
      <c r="V8" s="211" t="s">
        <v>245</v>
      </c>
      <c r="W8" s="211" t="s">
        <v>178</v>
      </c>
      <c r="X8" s="211" t="s">
        <v>245</v>
      </c>
      <c r="Y8" s="211" t="s">
        <v>178</v>
      </c>
      <c r="Z8" s="211" t="s">
        <v>245</v>
      </c>
      <c r="AA8" s="211" t="s">
        <v>178</v>
      </c>
      <c r="AB8" s="211" t="s">
        <v>245</v>
      </c>
      <c r="AC8" s="211" t="s">
        <v>178</v>
      </c>
    </row>
    <row r="9" spans="1:29" s="4" customFormat="1" ht="327" customHeight="1" x14ac:dyDescent="0.25">
      <c r="A9" s="17">
        <v>1</v>
      </c>
      <c r="B9" s="250" t="s">
        <v>340</v>
      </c>
      <c r="C9" s="250" t="s">
        <v>292</v>
      </c>
      <c r="D9" s="250" t="s">
        <v>293</v>
      </c>
      <c r="E9" s="21" t="s">
        <v>26</v>
      </c>
      <c r="F9" s="20">
        <v>4</v>
      </c>
      <c r="G9" s="20">
        <v>4</v>
      </c>
      <c r="H9" s="251" t="str">
        <f>INDEX(Listas!$L$4:$P$8,F9,G9)</f>
        <v>EXTREMA</v>
      </c>
      <c r="I9" s="250" t="s">
        <v>280</v>
      </c>
      <c r="J9" s="21" t="s">
        <v>206</v>
      </c>
      <c r="K9" s="252" t="str">
        <f>IF('Evaluación de Controles'!F6="X","Probabilidad",IF('Evaluación de Controles'!H6="X","Impacto",))</f>
        <v>Probabilidad</v>
      </c>
      <c r="L9" s="20">
        <f>+'Evaluación de Controles'!X6</f>
        <v>65</v>
      </c>
      <c r="M9" s="20">
        <f>IF('Evaluación de Controles'!F6="X",IF(L9&gt;75,IF(F9&gt;2,F9-2,IF(F9&gt;1,F9-1,F9)),IF(L9&gt;50,IF(F9&gt;1,F9-1,F9),F9)),F9)</f>
        <v>3</v>
      </c>
      <c r="N9" s="20">
        <f>IF('Evaluación de Controles'!H6="X",IF(L9&gt;75,IF(G9&gt;2,G9-2,IF(G9&gt;1,G9-1,G9)),IF(L9&gt;50,IF(G9&gt;1,G9-1,G9),G9)),G9)</f>
        <v>4</v>
      </c>
      <c r="O9" s="251" t="str">
        <f>INDEX(Listas!$L$4:$P$8,M9,N9)</f>
        <v>EXTREMA</v>
      </c>
      <c r="P9" s="21" t="s">
        <v>220</v>
      </c>
      <c r="Q9" s="288" t="s">
        <v>300</v>
      </c>
      <c r="R9" s="21" t="s">
        <v>241</v>
      </c>
      <c r="S9" s="250" t="s">
        <v>281</v>
      </c>
      <c r="T9" s="250" t="s">
        <v>296</v>
      </c>
      <c r="U9" s="250" t="s">
        <v>297</v>
      </c>
      <c r="V9" s="294"/>
      <c r="W9" s="298"/>
      <c r="X9" s="215"/>
      <c r="Y9" s="297"/>
      <c r="Z9" s="215"/>
      <c r="AA9" s="216"/>
      <c r="AB9" s="215"/>
      <c r="AC9" s="216"/>
    </row>
    <row r="10" spans="1:29" s="4" customFormat="1" ht="240.75" customHeight="1" x14ac:dyDescent="0.25">
      <c r="A10" s="17">
        <v>2</v>
      </c>
      <c r="B10" s="250" t="s">
        <v>294</v>
      </c>
      <c r="C10" s="250" t="s">
        <v>295</v>
      </c>
      <c r="D10" s="250" t="s">
        <v>278</v>
      </c>
      <c r="E10" s="21" t="s">
        <v>26</v>
      </c>
      <c r="F10" s="20">
        <v>1</v>
      </c>
      <c r="G10" s="20">
        <v>5</v>
      </c>
      <c r="H10" s="251" t="str">
        <f>INDEX(Listas!$L$4:$P$8,F10,G10)</f>
        <v>ALTA</v>
      </c>
      <c r="I10" s="250" t="s">
        <v>323</v>
      </c>
      <c r="J10" s="21" t="s">
        <v>206</v>
      </c>
      <c r="K10" s="252" t="str">
        <f>IF('Evaluación de Controles'!F7="X","Probabilidad",IF('Evaluación de Controles'!H7="X","Impacto",))</f>
        <v>Probabilidad</v>
      </c>
      <c r="L10" s="20">
        <f>'Evaluación de Controles'!X7</f>
        <v>65</v>
      </c>
      <c r="M10" s="20">
        <f>IF('Evaluación de Controles'!F7="X",IF(L10&gt;75,IF(F10&gt;2,F10-2,IF(F10&gt;1,F10-1,F10)),IF(L10&gt;50,IF(F10&gt;1,F10-1,F10),F10)),F10)</f>
        <v>1</v>
      </c>
      <c r="N10" s="20">
        <f>IF('Evaluación de Controles'!H7="X",IF(L10&gt;75,IF(G10&gt;2,G10-2,IF(G10&gt;1,G10-1,G10)),IF(L10&gt;50,IF(G10&gt;1,G10-1,G10),G10)),G10)</f>
        <v>5</v>
      </c>
      <c r="O10" s="251" t="str">
        <f>INDEX(Listas!$L$4:$P$8,M10,N10)</f>
        <v>ALTA</v>
      </c>
      <c r="P10" s="21" t="s">
        <v>196</v>
      </c>
      <c r="Q10" s="250" t="s">
        <v>301</v>
      </c>
      <c r="R10" s="21" t="s">
        <v>241</v>
      </c>
      <c r="S10" s="250" t="s">
        <v>281</v>
      </c>
      <c r="T10" s="250" t="s">
        <v>298</v>
      </c>
      <c r="U10" s="250" t="s">
        <v>299</v>
      </c>
      <c r="V10" s="294"/>
      <c r="W10" s="298"/>
      <c r="X10" s="215"/>
      <c r="Y10" s="297"/>
      <c r="Z10" s="215"/>
      <c r="AA10" s="216"/>
      <c r="AB10" s="215"/>
      <c r="AC10" s="216"/>
    </row>
    <row r="11" spans="1:29" s="4" customFormat="1" ht="76.5" hidden="1" customHeight="1" x14ac:dyDescent="0.25">
      <c r="A11" s="17"/>
      <c r="B11" s="20"/>
      <c r="C11" s="18"/>
      <c r="D11" s="20"/>
      <c r="E11" s="21"/>
      <c r="F11" s="20"/>
      <c r="G11" s="20"/>
      <c r="H11" s="16"/>
      <c r="I11" s="19"/>
      <c r="J11" s="193"/>
      <c r="K11" s="195"/>
      <c r="L11" s="20"/>
      <c r="M11" s="20"/>
      <c r="N11" s="20"/>
      <c r="O11" s="16"/>
      <c r="P11" s="194"/>
      <c r="Q11" s="20"/>
      <c r="R11" s="21"/>
      <c r="S11" s="20"/>
      <c r="T11" s="20"/>
      <c r="U11" s="20"/>
      <c r="V11" s="217"/>
      <c r="W11" s="218"/>
      <c r="X11" s="217"/>
      <c r="Y11" s="218"/>
      <c r="Z11" s="217"/>
      <c r="AA11" s="218"/>
    </row>
    <row r="12" spans="1:29" s="4" customFormat="1" ht="70.5" hidden="1" customHeight="1" x14ac:dyDescent="0.25">
      <c r="A12" s="17"/>
      <c r="B12" s="20"/>
      <c r="C12" s="18"/>
      <c r="D12" s="20"/>
      <c r="E12" s="21"/>
      <c r="F12" s="20"/>
      <c r="G12" s="20"/>
      <c r="H12" s="16"/>
      <c r="I12" s="19"/>
      <c r="J12" s="193"/>
      <c r="K12" s="195"/>
      <c r="L12" s="20"/>
      <c r="M12" s="20"/>
      <c r="N12" s="20"/>
      <c r="O12" s="16"/>
      <c r="P12" s="194"/>
      <c r="Q12" s="20"/>
      <c r="R12" s="21"/>
      <c r="S12" s="20"/>
      <c r="T12" s="20"/>
      <c r="U12" s="20"/>
      <c r="V12" s="217"/>
      <c r="W12" s="218"/>
      <c r="X12" s="217"/>
      <c r="Y12" s="218"/>
      <c r="Z12" s="217"/>
      <c r="AA12" s="218"/>
    </row>
    <row r="13" spans="1:29" s="4" customFormat="1" ht="16.5" customHeight="1" x14ac:dyDescent="0.25">
      <c r="A13" s="17"/>
      <c r="B13" s="116"/>
      <c r="C13" s="17"/>
      <c r="D13" s="116"/>
      <c r="E13" s="117"/>
      <c r="F13" s="116"/>
      <c r="G13" s="116"/>
      <c r="H13" s="120"/>
      <c r="I13" s="118"/>
      <c r="J13" s="219"/>
      <c r="K13" s="219"/>
      <c r="L13" s="116"/>
      <c r="M13" s="116"/>
      <c r="N13" s="116"/>
      <c r="O13" s="120"/>
      <c r="P13" s="220"/>
      <c r="Q13" s="116"/>
      <c r="R13" s="117"/>
      <c r="S13" s="116"/>
      <c r="T13" s="116"/>
      <c r="U13" s="116"/>
      <c r="V13" s="217"/>
      <c r="W13" s="218"/>
      <c r="X13" s="217"/>
      <c r="Y13" s="218"/>
      <c r="Z13" s="217"/>
      <c r="AA13" s="218"/>
    </row>
    <row r="14" spans="1:29" x14ac:dyDescent="0.2">
      <c r="F14" s="328" t="s">
        <v>70</v>
      </c>
      <c r="G14" s="328"/>
      <c r="H14" s="26">
        <f>COUNTIF(H9:H10,"BAJA")</f>
        <v>0</v>
      </c>
      <c r="I14" s="5"/>
      <c r="J14" s="5"/>
      <c r="M14" s="328" t="s">
        <v>70</v>
      </c>
      <c r="N14" s="328"/>
      <c r="O14" s="26">
        <f>COUNTIF(O9:O10,"BAJA")</f>
        <v>0</v>
      </c>
      <c r="P14" s="5"/>
      <c r="U14" s="5"/>
      <c r="V14" s="5"/>
      <c r="X14" s="5"/>
      <c r="Z14" s="5"/>
    </row>
    <row r="15" spans="1:29" x14ac:dyDescent="0.2">
      <c r="F15" s="328" t="s">
        <v>72</v>
      </c>
      <c r="G15" s="328"/>
      <c r="H15" s="26">
        <f>COUNTIF(H9:H10,"MODERADA")</f>
        <v>0</v>
      </c>
      <c r="I15" s="5"/>
      <c r="J15" s="5"/>
      <c r="M15" s="328" t="s">
        <v>72</v>
      </c>
      <c r="N15" s="328"/>
      <c r="O15" s="26">
        <f>COUNTIF(O9:O10,"MODERADA")</f>
        <v>0</v>
      </c>
      <c r="P15" s="5"/>
      <c r="U15" s="5"/>
      <c r="V15" s="5"/>
      <c r="X15" s="5"/>
      <c r="Z15" s="5"/>
    </row>
    <row r="16" spans="1:29" x14ac:dyDescent="0.2">
      <c r="F16" s="328" t="s">
        <v>71</v>
      </c>
      <c r="G16" s="328"/>
      <c r="H16" s="26">
        <f>COUNTIF(H9:H10,"ALTA")</f>
        <v>1</v>
      </c>
      <c r="I16" s="5"/>
      <c r="J16" s="5"/>
      <c r="M16" s="328" t="s">
        <v>71</v>
      </c>
      <c r="N16" s="328"/>
      <c r="O16" s="26">
        <f>COUNTIF(O9:O10,"ALTA")</f>
        <v>1</v>
      </c>
      <c r="P16" s="5"/>
      <c r="U16" s="5"/>
      <c r="V16" s="5"/>
      <c r="X16" s="5"/>
      <c r="Z16" s="5"/>
    </row>
    <row r="17" spans="2:27" x14ac:dyDescent="0.2">
      <c r="F17" s="328" t="s">
        <v>73</v>
      </c>
      <c r="G17" s="328"/>
      <c r="H17" s="26">
        <f>COUNTIF(H9:H10,"EXTREMA")</f>
        <v>1</v>
      </c>
      <c r="I17" s="5"/>
      <c r="J17" s="5"/>
      <c r="M17" s="328" t="s">
        <v>73</v>
      </c>
      <c r="N17" s="328"/>
      <c r="O17" s="26">
        <f>COUNTIF(O9:O10,"EXTREMA")</f>
        <v>1</v>
      </c>
      <c r="P17" s="5"/>
      <c r="U17" s="5"/>
      <c r="V17" s="5"/>
      <c r="X17" s="5"/>
      <c r="Z17" s="5"/>
    </row>
    <row r="18" spans="2:27" x14ac:dyDescent="0.2">
      <c r="H18" s="5"/>
      <c r="I18" s="5"/>
      <c r="J18" s="5"/>
      <c r="O18" s="5"/>
      <c r="P18" s="5"/>
      <c r="U18" s="5"/>
      <c r="V18" s="5"/>
      <c r="X18" s="5"/>
      <c r="Z18" s="5"/>
    </row>
    <row r="19" spans="2:27" x14ac:dyDescent="0.2">
      <c r="B19" s="5" t="s">
        <v>276</v>
      </c>
      <c r="D19" s="5" t="s">
        <v>279</v>
      </c>
      <c r="H19" s="5"/>
      <c r="I19" s="5"/>
      <c r="J19" s="5"/>
      <c r="O19" s="5"/>
      <c r="P19" s="5"/>
      <c r="U19" s="5"/>
      <c r="V19" s="5"/>
      <c r="X19" s="5"/>
      <c r="Z19" s="5"/>
    </row>
    <row r="20" spans="2:27" ht="15.75" x14ac:dyDescent="0.2">
      <c r="B20" s="197" t="s">
        <v>222</v>
      </c>
      <c r="D20" s="197" t="s">
        <v>223</v>
      </c>
      <c r="H20" s="5"/>
      <c r="I20" s="5"/>
      <c r="J20" s="5"/>
      <c r="O20" s="5"/>
      <c r="P20" s="5"/>
      <c r="U20" s="5"/>
      <c r="V20" s="5"/>
      <c r="X20" s="5"/>
      <c r="Z20" s="5"/>
    </row>
    <row r="26" spans="2:27" x14ac:dyDescent="0.2">
      <c r="V26" s="28"/>
      <c r="W26" s="28"/>
      <c r="X26" s="28"/>
      <c r="Y26" s="28"/>
      <c r="Z26" s="28"/>
      <c r="AA26" s="28"/>
    </row>
  </sheetData>
  <customSheetViews>
    <customSheetView guid="{97D65C1E-976A-4956-97FC-0E8188ABCFAA}" scale="85" hiddenColumns="1" topLeftCell="A4">
      <selection activeCell="U17" sqref="A1:V17"/>
      <pageMargins left="0.59055118110236227" right="0.39370078740157483" top="0.35433070866141736" bottom="0.15748031496062992" header="0.31496062992125984" footer="0.15748031496062992"/>
      <printOptions horizontalCentered="1"/>
      <pageSetup paperSize="5" scale="87" orientation="landscape" r:id="rId1"/>
    </customSheetView>
    <customSheetView guid="{ADD38025-F4B2-44E2-9D06-07A9BF0F3A51}" scale="85" hiddenColumns="1" topLeftCell="A4">
      <selection activeCell="U17" sqref="A1:V17"/>
      <pageMargins left="0.59055118110236227" right="0.39370078740157483" top="0.35433070866141736" bottom="0.15748031496062992" header="0.31496062992125984" footer="0.15748031496062992"/>
      <printOptions horizontalCentered="1"/>
      <pageSetup paperSize="5" scale="87" orientation="landscape" r:id="rId2"/>
    </customSheetView>
    <customSheetView guid="{AF3BF2A1-5C19-43AE-A08B-3E418E8AE543}" scale="85" printArea="1" hiddenColumns="1" topLeftCell="A4">
      <selection activeCell="U17" sqref="A1:V17"/>
      <pageMargins left="0.59055118110236227" right="0.39370078740157483" top="0.35433070866141736" bottom="0.15748031496062992" header="0.31496062992125984" footer="0.15748031496062992"/>
      <printOptions horizontalCentered="1"/>
      <pageSetup paperSize="5" scale="87" orientation="landscape" r:id="rId3"/>
    </customSheetView>
    <customSheetView guid="{CC42E740-ADA2-4B3E-AB77-9BBCCE9EC444}" scale="85" printArea="1" hiddenColumns="1" topLeftCell="A4">
      <selection activeCell="U17" sqref="A1:V17"/>
      <pageMargins left="0.59055118110236227" right="0.39370078740157483" top="0.35433070866141736" bottom="0.15748031496062992" header="0.31496062992125984" footer="0.15748031496062992"/>
      <printOptions horizontalCentered="1"/>
      <pageSetup paperSize="5" scale="87" orientation="landscape" r:id="rId4"/>
    </customSheetView>
    <customSheetView guid="{DC041AD4-35AB-4F1B-9F3D-F08C88A9A16C}" scale="85" printArea="1" hiddenColumns="1" topLeftCell="A4">
      <selection activeCell="U17" sqref="A1:V17"/>
      <pageMargins left="0.59055118110236227" right="0.39370078740157483" top="0.35433070866141736" bottom="0.15748031496062992" header="0.31496062992125984" footer="0.15748031496062992"/>
      <printOptions horizontalCentered="1"/>
      <pageSetup paperSize="5" scale="87" orientation="landscape" r:id="rId5"/>
    </customSheetView>
    <customSheetView guid="{C9A17BF0-2451-44C4-898F-CFB8403323EA}" scale="85" printArea="1" hiddenColumns="1" topLeftCell="A4">
      <selection activeCell="U17" sqref="A1:V17"/>
      <pageMargins left="0.59055118110236227" right="0.39370078740157483" top="0.35433070866141736" bottom="0.15748031496062992" header="0.31496062992125984" footer="0.15748031496062992"/>
      <printOptions horizontalCentered="1"/>
      <pageSetup paperSize="5" scale="87" orientation="landscape" r:id="rId6"/>
    </customSheetView>
    <customSheetView guid="{E51A7B7A-B72C-4D0D-BEC9-3100296DDB1B}" scale="85" printArea="1" hiddenColumns="1" topLeftCell="A4">
      <selection activeCell="U17" sqref="A1:V17"/>
      <pageMargins left="0.59055118110236227" right="0.39370078740157483" top="0.35433070866141736" bottom="0.15748031496062992" header="0.31496062992125984" footer="0.15748031496062992"/>
      <printOptions horizontalCentered="1"/>
      <pageSetup paperSize="5" scale="87" orientation="landscape" r:id="rId7"/>
    </customSheetView>
    <customSheetView guid="{D674221F-3F50-45D7-B99E-107AE99970DE}" scale="85" printArea="1" hiddenColumns="1" topLeftCell="A4">
      <selection activeCell="U17" sqref="A1:V17"/>
      <pageMargins left="0.59055118110236227" right="0.39370078740157483" top="0.35433070866141736" bottom="0.15748031496062992" header="0.31496062992125984" footer="0.15748031496062992"/>
      <printOptions horizontalCentered="1"/>
      <pageSetup paperSize="5" scale="87" orientation="landscape" r:id="rId8"/>
    </customSheetView>
    <customSheetView guid="{C8C25E0F-313C-40E1-BC27-B55128053FAD}" scale="85" printArea="1" hiddenColumns="1" topLeftCell="A4">
      <selection activeCell="U17" sqref="A1:V17"/>
      <pageMargins left="0.59055118110236227" right="0.39370078740157483" top="0.35433070866141736" bottom="0.15748031496062992" header="0.31496062992125984" footer="0.15748031496062992"/>
      <printOptions horizontalCentered="1"/>
      <pageSetup paperSize="5" scale="87" orientation="landscape" r:id="rId9"/>
    </customSheetView>
    <customSheetView guid="{31578BE1-199E-4DDD-BD28-180CDA7042A3}" scale="85" printArea="1" hiddenColumns="1" topLeftCell="A4">
      <selection activeCell="U17" sqref="A1:V17"/>
      <pageMargins left="0.59055118110236227" right="0.39370078740157483" top="0.35433070866141736" bottom="0.15748031496062992" header="0.31496062992125984" footer="0.15748031496062992"/>
      <printOptions horizontalCentered="1"/>
      <pageSetup paperSize="5" scale="87" orientation="landscape" r:id="rId10"/>
    </customSheetView>
    <customSheetView guid="{915A0EBC-A358-405B-93F7-90752DA34B9F}" scale="85" printArea="1" hiddenColumns="1" topLeftCell="A4">
      <selection activeCell="U17" sqref="A1:V17"/>
      <pageMargins left="0.59055118110236227" right="0.39370078740157483" top="0.35433070866141736" bottom="0.15748031496062992" header="0.31496062992125984" footer="0.15748031496062992"/>
      <printOptions horizontalCentered="1"/>
      <pageSetup paperSize="5" scale="87" orientation="landscape" r:id="rId11"/>
    </customSheetView>
    <customSheetView guid="{B74BB35E-E214-422E-BB39-6D168553F4C5}" scale="85" printArea="1" hiddenColumns="1" topLeftCell="A4">
      <selection activeCell="U17" sqref="A1:V17"/>
      <pageMargins left="0.59055118110236227" right="0.39370078740157483" top="0.35433070866141736" bottom="0.15748031496062992" header="0.31496062992125984" footer="0.15748031496062992"/>
      <printOptions horizontalCentered="1"/>
      <pageSetup paperSize="5" scale="87" orientation="landscape" r:id="rId12"/>
    </customSheetView>
    <customSheetView guid="{C9A812A3-B23E-4057-8694-158B0DEE8D06}" scale="85" printArea="1" hiddenColumns="1" topLeftCell="A4">
      <selection activeCell="U17" sqref="A1:V17"/>
      <pageMargins left="0.59055118110236227" right="0.39370078740157483" top="0.35433070866141736" bottom="0.15748031496062992" header="0.31496062992125984" footer="0.15748031496062992"/>
      <printOptions horizontalCentered="1"/>
      <pageSetup paperSize="5" scale="87" orientation="landscape" r:id="rId13"/>
    </customSheetView>
    <customSheetView guid="{D504B807-AE7E-4042-848D-21D8E9CBBAC1}" scale="55" fitToPage="1" printArea="1" hiddenColumns="1" topLeftCell="A5">
      <selection activeCell="AC10" sqref="AC10"/>
      <pageMargins left="0.59055118110236227" right="0.51181102362204722" top="0.94488188976377963" bottom="0.55118110236220474" header="0.31496062992125984" footer="0.31496062992125984"/>
      <printOptions horizontalCentered="1"/>
      <pageSetup paperSize="219" scale="57" fitToHeight="99" orientation="landscape" r:id="rId14"/>
    </customSheetView>
    <customSheetView guid="{4890415D-ABA4-4363-9A7D-9DAD39F08A9F}" fitToPage="1" printArea="1" topLeftCell="G1">
      <selection activeCell="T9" sqref="T9"/>
      <pageMargins left="0.59055118110236227" right="0.51181102362204722" top="0.94488188976377963" bottom="0.55118110236220474" header="0.31496062992125984" footer="0.31496062992125984"/>
      <printOptions horizontalCentered="1"/>
      <pageSetup paperSize="219" scale="57" fitToHeight="99" orientation="landscape" r:id="rId15"/>
    </customSheetView>
    <customSheetView guid="{F7D68F61-F89A-4541-9A78-C25C58CA23E3}" fitToPage="1" printArea="1" topLeftCell="G1">
      <selection activeCell="T9" sqref="T9"/>
      <pageMargins left="0.59055118110236227" right="0.51181102362204722" top="0.94488188976377963" bottom="0.55118110236220474" header="0.31496062992125984" footer="0.31496062992125984"/>
      <printOptions horizontalCentered="1"/>
      <pageSetup paperSize="219" scale="57" fitToHeight="99" orientation="landscape" r:id="rId16"/>
    </customSheetView>
    <customSheetView guid="{D8BB7E15-0E8F-45FC-AD1A-6D8C295A087C}" scale="85" hiddenColumns="1" topLeftCell="A4">
      <selection activeCell="U17" sqref="A1:V17"/>
      <pageMargins left="0.59055118110236227" right="0.39370078740157483" top="0.35433070866141736" bottom="0.15748031496062992" header="0.31496062992125984" footer="0.15748031496062992"/>
      <printOptions horizontalCentered="1"/>
      <pageSetup paperSize="5" scale="87" orientation="landscape" r:id="rId17"/>
    </customSheetView>
    <customSheetView guid="{42BB51DB-DC3E-4DA5-9499-5574EB19780E}" scale="85" hiddenColumns="1" topLeftCell="A4">
      <selection activeCell="U17" sqref="A1:V17"/>
      <pageMargins left="0.59055118110236227" right="0.39370078740157483" top="0.35433070866141736" bottom="0.15748031496062992" header="0.31496062992125984" footer="0.15748031496062992"/>
      <printOptions horizontalCentered="1"/>
      <pageSetup paperSize="5" scale="87" orientation="landscape" r:id="rId18"/>
    </customSheetView>
    <customSheetView guid="{B83C9EB8-C964-4489-98C8-19C81BFAE010}" scale="85" hiddenColumns="1" topLeftCell="A4">
      <selection activeCell="U17" sqref="A1:V17"/>
      <pageMargins left="0.59055118110236227" right="0.39370078740157483" top="0.35433070866141736" bottom="0.15748031496062992" header="0.31496062992125984" footer="0.15748031496062992"/>
      <printOptions horizontalCentered="1"/>
      <pageSetup paperSize="5" scale="87" orientation="landscape" r:id="rId19"/>
    </customSheetView>
  </customSheetViews>
  <mergeCells count="35">
    <mergeCell ref="F16:G16"/>
    <mergeCell ref="F17:G17"/>
    <mergeCell ref="M14:N14"/>
    <mergeCell ref="M15:N15"/>
    <mergeCell ref="M16:N16"/>
    <mergeCell ref="M17:N17"/>
    <mergeCell ref="F15:G15"/>
    <mergeCell ref="F14:G14"/>
    <mergeCell ref="I7:I8"/>
    <mergeCell ref="L7:L8"/>
    <mergeCell ref="J7:K7"/>
    <mergeCell ref="V7:W7"/>
    <mergeCell ref="O7:O8"/>
    <mergeCell ref="P7:P8"/>
    <mergeCell ref="R7:R8"/>
    <mergeCell ref="S7:S8"/>
    <mergeCell ref="U7:U8"/>
    <mergeCell ref="Q7:Q8"/>
    <mergeCell ref="T7:T8"/>
    <mergeCell ref="AB7:AC7"/>
    <mergeCell ref="M7:N7"/>
    <mergeCell ref="Z7:AA7"/>
    <mergeCell ref="B1:U1"/>
    <mergeCell ref="B2:U2"/>
    <mergeCell ref="X7:Y7"/>
    <mergeCell ref="B7:B8"/>
    <mergeCell ref="C7:C8"/>
    <mergeCell ref="D7:D8"/>
    <mergeCell ref="E7:E8"/>
    <mergeCell ref="E4:P4"/>
    <mergeCell ref="Q4:R4"/>
    <mergeCell ref="S4:U4"/>
    <mergeCell ref="E5:U5"/>
    <mergeCell ref="F7:G7"/>
    <mergeCell ref="H7:H8"/>
  </mergeCells>
  <conditionalFormatting sqref="H3 O3 H6:H8 O6:O8 H14:H1048576 O14:O1048576">
    <cfRule type="cellIs" dxfId="63" priority="32" operator="equal">
      <formula>"BAJA"</formula>
    </cfRule>
  </conditionalFormatting>
  <conditionalFormatting sqref="H3 O3 H6:H8 O6:O8 H14:H1048576 O14:O1048576">
    <cfRule type="cellIs" dxfId="62" priority="29" operator="equal">
      <formula>"EXTREMA"</formula>
    </cfRule>
    <cfRule type="cellIs" dxfId="61" priority="30" operator="equal">
      <formula>"ALTA"</formula>
    </cfRule>
    <cfRule type="cellIs" dxfId="60" priority="31" operator="equal">
      <formula>"MODERADA"</formula>
    </cfRule>
  </conditionalFormatting>
  <conditionalFormatting sqref="E3:F3 M3:N3 E6:F6 F7:G13 M6:N8 E14:F1048576 M14:N1048576">
    <cfRule type="colorScale" priority="28">
      <colorScale>
        <cfvo type="num" val="1"/>
        <cfvo type="num" val="3"/>
        <cfvo type="num" val="5"/>
        <color theme="6" tint="-0.499984740745262"/>
        <color rgb="FFFFFF00"/>
        <color rgb="FFC00000"/>
      </colorScale>
    </cfRule>
  </conditionalFormatting>
  <conditionalFormatting sqref="H9:H13">
    <cfRule type="cellIs" dxfId="59" priority="6" operator="equal">
      <formula>"EXTREMA"</formula>
    </cfRule>
    <cfRule type="cellIs" dxfId="58" priority="7" operator="equal">
      <formula>"ALTA"</formula>
    </cfRule>
    <cfRule type="cellIs" dxfId="57" priority="8" operator="equal">
      <formula>"MODERADA"</formula>
    </cfRule>
    <cfRule type="cellIs" dxfId="56" priority="9" operator="equal">
      <formula>"BAJA"</formula>
    </cfRule>
  </conditionalFormatting>
  <conditionalFormatting sqref="O9:O13">
    <cfRule type="cellIs" dxfId="55" priority="2" operator="equal">
      <formula>"EXTREMA"</formula>
    </cfRule>
    <cfRule type="cellIs" dxfId="54" priority="3" operator="equal">
      <formula>"ALTA"</formula>
    </cfRule>
    <cfRule type="cellIs" dxfId="53" priority="4" operator="equal">
      <formula>"MODERADA"</formula>
    </cfRule>
    <cfRule type="cellIs" dxfId="52" priority="5" operator="equal">
      <formula>"BAJA"</formula>
    </cfRule>
  </conditionalFormatting>
  <conditionalFormatting sqref="M9:N13">
    <cfRule type="colorScale" priority="1">
      <colorScale>
        <cfvo type="num" val="1"/>
        <cfvo type="num" val="3"/>
        <cfvo type="num" val="5"/>
        <color theme="6" tint="-0.499984740745262"/>
        <color rgb="FFFFFF00"/>
        <color rgb="FFC00000"/>
      </colorScale>
    </cfRule>
  </conditionalFormatting>
  <printOptions horizontalCentered="1"/>
  <pageMargins left="0.19685039370078741" right="0.19685039370078741" top="0.55118110236220474" bottom="0.15748031496062992" header="0.31496062992125984" footer="0.15748031496062992"/>
  <pageSetup paperSize="258" scale="30" fitToHeight="0" orientation="landscape" r:id="rId20"/>
  <drawing r:id="rId2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Listas!$A$4:$A$10</xm:f>
          </x14:formula1>
          <xm:sqref>E9:E13</xm:sqref>
        </x14:dataValidation>
        <x14:dataValidation type="list" showInputMessage="1" showErrorMessage="1" xr:uid="{00000000-0002-0000-0100-000001000000}">
          <x14:formula1>
            <xm:f>Listas!$C$4:$C$7</xm:f>
          </x14:formula1>
          <xm:sqref>J9:J13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autoPageBreaks="0" fitToPage="1"/>
  </sheetPr>
  <dimension ref="A1:AC24"/>
  <sheetViews>
    <sheetView showGridLines="0" topLeftCell="L6" zoomScale="90" zoomScaleNormal="90" workbookViewId="0">
      <selection activeCell="L9" sqref="L9"/>
    </sheetView>
  </sheetViews>
  <sheetFormatPr baseColWidth="10" defaultColWidth="11.42578125" defaultRowHeight="12" x14ac:dyDescent="0.2"/>
  <cols>
    <col min="1" max="1" width="4.7109375" style="5" customWidth="1"/>
    <col min="2" max="2" width="47.85546875" style="5" customWidth="1"/>
    <col min="3" max="3" width="23.28515625" style="5" customWidth="1"/>
    <col min="4" max="4" width="23.85546875" style="5" customWidth="1"/>
    <col min="5" max="7" width="6.7109375" style="5" customWidth="1"/>
    <col min="8" max="8" width="6.7109375" style="8" customWidth="1"/>
    <col min="9" max="9" width="25.140625" style="15" customWidth="1"/>
    <col min="10" max="10" width="6.7109375" style="15" customWidth="1"/>
    <col min="11" max="14" width="6.7109375" style="5" customWidth="1"/>
    <col min="15" max="16" width="6.7109375" style="8" customWidth="1"/>
    <col min="17" max="17" width="30.7109375" style="5" customWidth="1"/>
    <col min="18" max="18" width="6.7109375" style="5" customWidth="1"/>
    <col min="19" max="19" width="22" style="5" customWidth="1"/>
    <col min="20" max="20" width="25.5703125" style="5" customWidth="1"/>
    <col min="21" max="21" width="28.42578125" style="14" customWidth="1"/>
    <col min="22" max="22" width="11.5703125" style="14" bestFit="1" customWidth="1"/>
    <col min="23" max="23" width="54.42578125" style="5" customWidth="1"/>
    <col min="24" max="24" width="13.5703125" style="14" bestFit="1" customWidth="1"/>
    <col min="25" max="25" width="59.140625" style="5" bestFit="1" customWidth="1"/>
    <col min="26" max="26" width="13.5703125" style="14" bestFit="1" customWidth="1"/>
    <col min="27" max="27" width="41.85546875" style="5" bestFit="1" customWidth="1"/>
    <col min="28" max="28" width="13.5703125" style="5" bestFit="1" customWidth="1"/>
    <col min="29" max="29" width="54.140625" style="5" customWidth="1"/>
    <col min="30" max="16384" width="11.42578125" style="5"/>
  </cols>
  <sheetData>
    <row r="1" spans="1:29" ht="43.5" customHeight="1" x14ac:dyDescent="0.35">
      <c r="B1" s="324" t="s">
        <v>203</v>
      </c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212"/>
      <c r="X1" s="212"/>
      <c r="Z1" s="212"/>
    </row>
    <row r="2" spans="1:29" ht="20.25" customHeight="1" x14ac:dyDescent="0.35">
      <c r="B2" s="324" t="s">
        <v>14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212"/>
      <c r="X2" s="212"/>
      <c r="Z2" s="212"/>
    </row>
    <row r="3" spans="1:29" ht="15" customHeight="1" x14ac:dyDescent="0.35">
      <c r="D3" s="11"/>
      <c r="E3" s="11"/>
      <c r="F3" s="11"/>
      <c r="G3" s="11"/>
      <c r="H3" s="12"/>
      <c r="I3" s="11"/>
      <c r="J3" s="11"/>
      <c r="K3" s="11"/>
      <c r="L3" s="11"/>
    </row>
    <row r="4" spans="1:29" s="4" customFormat="1" ht="45.75" customHeight="1" x14ac:dyDescent="0.25">
      <c r="A4" s="7"/>
      <c r="C4" s="249" t="s">
        <v>0</v>
      </c>
      <c r="D4" s="321" t="s">
        <v>243</v>
      </c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34" t="s">
        <v>22</v>
      </c>
      <c r="R4" s="334"/>
      <c r="S4" s="335">
        <v>2023</v>
      </c>
      <c r="T4" s="335"/>
      <c r="U4" s="335"/>
      <c r="V4" s="213"/>
      <c r="X4" s="213"/>
      <c r="Z4" s="213"/>
    </row>
    <row r="5" spans="1:29" s="4" customFormat="1" ht="110.25" customHeight="1" x14ac:dyDescent="0.25">
      <c r="A5" s="7"/>
      <c r="C5" s="249" t="s">
        <v>1</v>
      </c>
      <c r="D5" s="325" t="s">
        <v>256</v>
      </c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214"/>
      <c r="X5" s="214"/>
      <c r="Z5" s="214"/>
    </row>
    <row r="6" spans="1:29" s="4" customFormat="1" ht="15" x14ac:dyDescent="0.25">
      <c r="A6" s="7"/>
      <c r="B6" s="1"/>
      <c r="C6" s="1"/>
      <c r="H6" s="13"/>
      <c r="I6" s="2"/>
      <c r="J6" s="2"/>
      <c r="O6" s="13"/>
      <c r="P6" s="13"/>
      <c r="U6" s="13"/>
      <c r="V6" s="13"/>
      <c r="X6" s="13"/>
      <c r="Z6" s="13"/>
    </row>
    <row r="7" spans="1:29" s="2" customFormat="1" ht="30" customHeight="1" x14ac:dyDescent="0.25">
      <c r="A7" s="7"/>
      <c r="B7" s="310" t="s">
        <v>2</v>
      </c>
      <c r="C7" s="310" t="s">
        <v>3</v>
      </c>
      <c r="D7" s="310" t="s">
        <v>4</v>
      </c>
      <c r="E7" s="320" t="s">
        <v>24</v>
      </c>
      <c r="F7" s="310" t="s">
        <v>197</v>
      </c>
      <c r="G7" s="310"/>
      <c r="H7" s="318" t="s">
        <v>21</v>
      </c>
      <c r="I7" s="313" t="s">
        <v>10</v>
      </c>
      <c r="J7" s="315" t="s">
        <v>30</v>
      </c>
      <c r="K7" s="316"/>
      <c r="L7" s="311" t="s">
        <v>182</v>
      </c>
      <c r="M7" s="310" t="s">
        <v>198</v>
      </c>
      <c r="N7" s="310"/>
      <c r="O7" s="318" t="s">
        <v>21</v>
      </c>
      <c r="P7" s="320" t="s">
        <v>9</v>
      </c>
      <c r="Q7" s="310" t="s">
        <v>7</v>
      </c>
      <c r="R7" s="327" t="s">
        <v>15</v>
      </c>
      <c r="S7" s="310" t="s">
        <v>229</v>
      </c>
      <c r="T7" s="313" t="s">
        <v>199</v>
      </c>
      <c r="U7" s="310" t="s">
        <v>8</v>
      </c>
      <c r="V7" s="307" t="s">
        <v>342</v>
      </c>
      <c r="W7" s="307"/>
      <c r="X7" s="307" t="s">
        <v>343</v>
      </c>
      <c r="Y7" s="307"/>
      <c r="Z7" s="307" t="s">
        <v>344</v>
      </c>
      <c r="AA7" s="307"/>
      <c r="AB7" s="307" t="s">
        <v>345</v>
      </c>
      <c r="AC7" s="307"/>
    </row>
    <row r="8" spans="1:29" s="2" customFormat="1" ht="79.5" customHeight="1" x14ac:dyDescent="0.25">
      <c r="A8" s="7"/>
      <c r="B8" s="310"/>
      <c r="C8" s="310"/>
      <c r="D8" s="310"/>
      <c r="E8" s="320"/>
      <c r="F8" s="209" t="s">
        <v>5</v>
      </c>
      <c r="G8" s="209" t="s">
        <v>6</v>
      </c>
      <c r="H8" s="319"/>
      <c r="I8" s="314"/>
      <c r="J8" s="208" t="s">
        <v>207</v>
      </c>
      <c r="K8" s="160" t="s">
        <v>208</v>
      </c>
      <c r="L8" s="312"/>
      <c r="M8" s="162" t="s">
        <v>5</v>
      </c>
      <c r="N8" s="162" t="s">
        <v>6</v>
      </c>
      <c r="O8" s="319"/>
      <c r="P8" s="320"/>
      <c r="Q8" s="310"/>
      <c r="R8" s="327"/>
      <c r="S8" s="310"/>
      <c r="T8" s="314"/>
      <c r="U8" s="310"/>
      <c r="V8" s="211" t="s">
        <v>245</v>
      </c>
      <c r="W8" s="211" t="s">
        <v>178</v>
      </c>
      <c r="X8" s="211" t="s">
        <v>245</v>
      </c>
      <c r="Y8" s="211" t="s">
        <v>178</v>
      </c>
      <c r="Z8" s="211" t="s">
        <v>245</v>
      </c>
      <c r="AA8" s="211" t="s">
        <v>178</v>
      </c>
      <c r="AB8" s="211" t="s">
        <v>245</v>
      </c>
      <c r="AC8" s="211" t="s">
        <v>178</v>
      </c>
    </row>
    <row r="9" spans="1:29" s="4" customFormat="1" ht="180.75" customHeight="1" x14ac:dyDescent="0.25">
      <c r="A9" s="17">
        <v>1</v>
      </c>
      <c r="B9" s="250" t="s">
        <v>324</v>
      </c>
      <c r="C9" s="250" t="s">
        <v>325</v>
      </c>
      <c r="D9" s="250" t="s">
        <v>253</v>
      </c>
      <c r="E9" s="21" t="s">
        <v>26</v>
      </c>
      <c r="F9" s="20">
        <v>3</v>
      </c>
      <c r="G9" s="20">
        <v>4</v>
      </c>
      <c r="H9" s="251" t="str">
        <f>INDEX(Listas!$L$4:$P$8,F9,G9)</f>
        <v>EXTREMA</v>
      </c>
      <c r="I9" s="250" t="s">
        <v>326</v>
      </c>
      <c r="J9" s="21" t="s">
        <v>206</v>
      </c>
      <c r="K9" s="252" t="str">
        <f>IF('Evaluación de Controles'!F8="X","Probabilidad",IF('Evaluación de Controles'!H8="X","Impacto",))</f>
        <v>Probabilidad</v>
      </c>
      <c r="L9" s="20">
        <f>+'Evaluación de Controles'!X8</f>
        <v>35</v>
      </c>
      <c r="M9" s="20">
        <f>IF('Evaluación de Controles'!F8="X",IF(L9&gt;75,IF(F9&gt;2,F9-2,IF(F9&gt;1,F9-1,F9)),IF(L9&gt;50,IF(F9&gt;1,F9-1,F9),F9)),F9)</f>
        <v>3</v>
      </c>
      <c r="N9" s="20">
        <f>IF('Evaluación de Controles'!H8="X",IF(L9&gt;75,IF(G9&gt;2,G9-2,IF(G9&gt;1,G9-1,G9)),IF(L9&gt;50,IF(G9&gt;1,G9-1,G9),G9)),G9)</f>
        <v>4</v>
      </c>
      <c r="O9" s="251" t="str">
        <f>INDEX(Listas!$L$4:$P$8,M9,N9)</f>
        <v>EXTREMA</v>
      </c>
      <c r="P9" s="21" t="s">
        <v>220</v>
      </c>
      <c r="Q9" s="250" t="s">
        <v>327</v>
      </c>
      <c r="R9" s="21" t="s">
        <v>16</v>
      </c>
      <c r="S9" s="250" t="s">
        <v>328</v>
      </c>
      <c r="T9" s="250" t="s">
        <v>330</v>
      </c>
      <c r="U9" s="250" t="s">
        <v>329</v>
      </c>
      <c r="V9" s="215"/>
      <c r="W9" s="216"/>
      <c r="X9" s="215"/>
      <c r="Y9" s="216"/>
      <c r="Z9" s="215"/>
      <c r="AA9" s="303"/>
      <c r="AB9" s="215"/>
      <c r="AC9" s="216"/>
    </row>
    <row r="10" spans="1:29" s="4" customFormat="1" ht="159" customHeight="1" x14ac:dyDescent="0.25">
      <c r="A10" s="17">
        <v>2</v>
      </c>
      <c r="B10" s="289" t="s">
        <v>309</v>
      </c>
      <c r="C10" s="250" t="s">
        <v>304</v>
      </c>
      <c r="D10" s="250" t="s">
        <v>305</v>
      </c>
      <c r="E10" s="21" t="s">
        <v>26</v>
      </c>
      <c r="F10" s="20">
        <v>3</v>
      </c>
      <c r="G10" s="20">
        <v>4</v>
      </c>
      <c r="H10" s="251" t="str">
        <f>INDEX(Listas!$L$4:$P$8,F10,G10)</f>
        <v>EXTREMA</v>
      </c>
      <c r="I10" s="250" t="s">
        <v>333</v>
      </c>
      <c r="J10" s="21" t="s">
        <v>206</v>
      </c>
      <c r="K10" s="252" t="str">
        <f>IF('Evaluación de Controles'!F9="X","Probabilidad",IF('Evaluación de Controles'!H9="X","Impacto",))</f>
        <v>Probabilidad</v>
      </c>
      <c r="L10" s="20">
        <f>+'Evaluación de Controles'!X9</f>
        <v>40</v>
      </c>
      <c r="M10" s="20">
        <f>IF('Evaluación de Controles'!F9="X",IF(L10&gt;75,IF(F10&gt;2,F10-2,IF(F10&gt;1,F10-1,F10)),IF(L10&gt;50,IF(F10&gt;1,F10-1,F10),F10)),F10)</f>
        <v>3</v>
      </c>
      <c r="N10" s="20">
        <f>IF('Evaluación de Controles'!H9="X",IF(L10&gt;75,IF(G10&gt;2,G10-2,IF(G10&gt;1,G10-1,G10)),IF(L10&gt;50,IF(G10&gt;1,G10-1,G10),G10)),G10)</f>
        <v>4</v>
      </c>
      <c r="O10" s="251" t="str">
        <f>INDEX(Listas!$L$4:$P$8,M10,N10)</f>
        <v>EXTREMA</v>
      </c>
      <c r="P10" s="21" t="s">
        <v>196</v>
      </c>
      <c r="Q10" s="250" t="s">
        <v>302</v>
      </c>
      <c r="R10" s="21" t="s">
        <v>241</v>
      </c>
      <c r="S10" s="20" t="s">
        <v>334</v>
      </c>
      <c r="T10" s="250" t="s">
        <v>335</v>
      </c>
      <c r="U10" s="20" t="s">
        <v>303</v>
      </c>
      <c r="V10" s="215"/>
      <c r="W10" s="216"/>
      <c r="X10" s="215"/>
      <c r="Y10" s="216"/>
      <c r="Z10" s="215"/>
      <c r="AA10" s="298"/>
      <c r="AB10" s="215"/>
      <c r="AC10" s="216"/>
    </row>
    <row r="11" spans="1:29" s="4" customFormat="1" ht="126.75" hidden="1" customHeight="1" x14ac:dyDescent="0.25">
      <c r="A11" s="17"/>
      <c r="B11" s="20"/>
      <c r="C11" s="19"/>
      <c r="D11" s="20"/>
      <c r="E11" s="21"/>
      <c r="F11" s="20"/>
      <c r="G11" s="20"/>
      <c r="H11" s="251"/>
      <c r="I11" s="19"/>
      <c r="J11" s="21"/>
      <c r="K11" s="252"/>
      <c r="L11" s="20"/>
      <c r="M11" s="20"/>
      <c r="N11" s="20"/>
      <c r="O11" s="251"/>
      <c r="P11" s="21"/>
      <c r="Q11" s="20"/>
      <c r="R11" s="21"/>
      <c r="S11" s="20"/>
      <c r="T11" s="20"/>
      <c r="U11" s="20"/>
      <c r="V11" s="217"/>
      <c r="W11" s="218"/>
      <c r="X11" s="217"/>
      <c r="Y11" s="218"/>
      <c r="Z11" s="217"/>
      <c r="AA11" s="218"/>
    </row>
    <row r="12" spans="1:29" ht="110.25" hidden="1" customHeight="1" x14ac:dyDescent="0.25">
      <c r="B12" s="270"/>
      <c r="C12" s="271"/>
      <c r="D12" s="270"/>
      <c r="E12" s="270"/>
      <c r="F12" s="270"/>
      <c r="G12" s="270"/>
      <c r="H12" s="272"/>
      <c r="I12" s="273"/>
      <c r="J12" s="273"/>
      <c r="K12" s="270"/>
      <c r="L12" s="274"/>
      <c r="M12" s="270"/>
      <c r="N12" s="270"/>
      <c r="O12" s="272"/>
      <c r="P12" s="272"/>
      <c r="Q12" s="270"/>
      <c r="R12" s="270"/>
      <c r="S12" s="270"/>
      <c r="T12" s="270"/>
      <c r="U12" s="275"/>
      <c r="V12" s="5"/>
      <c r="X12" s="5"/>
      <c r="Z12" s="5"/>
    </row>
    <row r="13" spans="1:29" ht="15" x14ac:dyDescent="0.25">
      <c r="B13" s="253"/>
      <c r="C13" s="276"/>
      <c r="D13" s="253"/>
      <c r="E13" s="253"/>
      <c r="F13" s="277"/>
      <c r="G13" s="277"/>
      <c r="H13" s="278"/>
      <c r="I13" s="279"/>
      <c r="J13" s="279"/>
      <c r="K13" s="277"/>
      <c r="L13" s="280"/>
      <c r="M13" s="277"/>
      <c r="N13" s="277"/>
      <c r="O13" s="278"/>
      <c r="P13" s="259"/>
      <c r="Q13" s="253"/>
      <c r="R13" s="253"/>
      <c r="S13" s="253"/>
      <c r="T13" s="253"/>
      <c r="U13" s="260"/>
      <c r="V13" s="5"/>
      <c r="X13" s="5"/>
      <c r="Z13" s="5"/>
    </row>
    <row r="14" spans="1:29" ht="24.75" customHeight="1" x14ac:dyDescent="0.25">
      <c r="B14" s="281"/>
      <c r="C14" s="281"/>
      <c r="D14" s="281"/>
      <c r="E14" s="281"/>
      <c r="F14" s="331" t="s">
        <v>70</v>
      </c>
      <c r="G14" s="331"/>
      <c r="H14" s="282">
        <f>COUNTIF(H9:H10,"BAJA")</f>
        <v>0</v>
      </c>
      <c r="I14" s="283"/>
      <c r="J14" s="283"/>
      <c r="K14" s="253"/>
      <c r="L14" s="284"/>
      <c r="M14" s="331" t="s">
        <v>70</v>
      </c>
      <c r="N14" s="331"/>
      <c r="O14" s="282">
        <f>COUNTIF(O9:O10,"BAJA")</f>
        <v>0</v>
      </c>
      <c r="P14" s="259"/>
      <c r="Q14" s="253"/>
      <c r="R14" s="253"/>
      <c r="S14" s="253"/>
      <c r="T14" s="253"/>
      <c r="U14" s="260"/>
      <c r="V14" s="5"/>
      <c r="X14" s="5"/>
      <c r="Z14" s="5"/>
    </row>
    <row r="15" spans="1:29" ht="12" customHeight="1" x14ac:dyDescent="0.25">
      <c r="B15" s="332"/>
      <c r="C15" s="332"/>
      <c r="D15" s="332"/>
      <c r="E15" s="333"/>
      <c r="F15" s="329" t="s">
        <v>72</v>
      </c>
      <c r="G15" s="330"/>
      <c r="H15" s="254">
        <f>COUNTIF(H9:H10,"MODERADA")</f>
        <v>0</v>
      </c>
      <c r="I15" s="283"/>
      <c r="J15" s="283"/>
      <c r="K15" s="253"/>
      <c r="L15" s="281"/>
      <c r="M15" s="329" t="s">
        <v>72</v>
      </c>
      <c r="N15" s="330"/>
      <c r="O15" s="254">
        <f>COUNTIF(O9:O10,"MODERADA")</f>
        <v>0</v>
      </c>
      <c r="P15" s="259"/>
      <c r="Q15" s="253"/>
      <c r="R15" s="253"/>
      <c r="S15" s="253"/>
      <c r="T15" s="253"/>
      <c r="U15" s="260"/>
      <c r="V15" s="5"/>
      <c r="X15" s="5"/>
      <c r="Z15" s="5"/>
    </row>
    <row r="16" spans="1:29" ht="15" x14ac:dyDescent="0.25">
      <c r="B16" s="253"/>
      <c r="C16" s="253"/>
      <c r="D16" s="253"/>
      <c r="E16" s="253"/>
      <c r="F16" s="329" t="s">
        <v>71</v>
      </c>
      <c r="G16" s="330"/>
      <c r="H16" s="254">
        <f>COUNTIF(H9:H10,"ALTA")</f>
        <v>0</v>
      </c>
      <c r="I16" s="283"/>
      <c r="J16" s="283"/>
      <c r="K16" s="253"/>
      <c r="L16" s="253"/>
      <c r="M16" s="329" t="s">
        <v>71</v>
      </c>
      <c r="N16" s="330"/>
      <c r="O16" s="254">
        <f>COUNTIF(O9:O10,"ALTA")</f>
        <v>0</v>
      </c>
      <c r="P16" s="253"/>
      <c r="Q16" s="253"/>
      <c r="R16" s="253"/>
      <c r="S16" s="253"/>
      <c r="T16" s="253"/>
      <c r="U16" s="253"/>
      <c r="V16" s="5"/>
      <c r="X16" s="5"/>
      <c r="Z16" s="5"/>
    </row>
    <row r="17" spans="2:27" ht="15" x14ac:dyDescent="0.25">
      <c r="E17" s="253"/>
      <c r="F17" s="329" t="s">
        <v>73</v>
      </c>
      <c r="G17" s="330"/>
      <c r="H17" s="254">
        <f>COUNTIF(H9:H10,"EXTREMA")</f>
        <v>2</v>
      </c>
      <c r="I17" s="283"/>
      <c r="J17" s="283"/>
      <c r="K17" s="253"/>
      <c r="L17" s="253"/>
      <c r="M17" s="329" t="s">
        <v>73</v>
      </c>
      <c r="N17" s="330"/>
      <c r="O17" s="254">
        <f>COUNTIF(O9:O10,"EXTREMA")</f>
        <v>2</v>
      </c>
      <c r="P17" s="253"/>
      <c r="Q17" s="253"/>
      <c r="R17" s="253"/>
      <c r="S17" s="253"/>
      <c r="T17" s="253"/>
      <c r="U17" s="253"/>
      <c r="V17" s="5"/>
      <c r="X17" s="5"/>
      <c r="Z17" s="5"/>
    </row>
    <row r="18" spans="2:27" ht="15" x14ac:dyDescent="0.25">
      <c r="B18" s="255" t="s">
        <v>282</v>
      </c>
      <c r="C18" s="253"/>
      <c r="D18" s="256" t="s">
        <v>283</v>
      </c>
      <c r="E18" s="253"/>
      <c r="F18" s="257"/>
      <c r="G18" s="257"/>
      <c r="H18" s="258"/>
      <c r="I18" s="283"/>
      <c r="J18" s="283"/>
      <c r="K18" s="253"/>
      <c r="L18" s="253"/>
      <c r="M18" s="257"/>
      <c r="N18" s="257"/>
      <c r="O18" s="258"/>
      <c r="P18" s="253"/>
      <c r="Q18" s="253"/>
      <c r="R18" s="253"/>
      <c r="S18" s="253"/>
      <c r="T18" s="253"/>
      <c r="U18" s="253"/>
      <c r="V18" s="5"/>
      <c r="X18" s="5"/>
      <c r="Z18" s="5"/>
    </row>
    <row r="19" spans="2:27" ht="15" x14ac:dyDescent="0.25">
      <c r="B19" s="255" t="s">
        <v>222</v>
      </c>
      <c r="C19" s="253"/>
      <c r="D19" s="256" t="s">
        <v>223</v>
      </c>
      <c r="E19" s="253"/>
      <c r="F19" s="257"/>
      <c r="G19" s="257"/>
      <c r="H19" s="258"/>
      <c r="I19" s="283"/>
      <c r="J19" s="283"/>
      <c r="K19" s="253"/>
      <c r="L19" s="253"/>
      <c r="M19" s="257"/>
      <c r="N19" s="257"/>
      <c r="O19" s="258"/>
      <c r="P19" s="253"/>
      <c r="Q19" s="253"/>
      <c r="R19" s="253"/>
      <c r="S19" s="253"/>
      <c r="T19" s="253"/>
      <c r="U19" s="253"/>
      <c r="V19" s="5"/>
      <c r="X19" s="5"/>
      <c r="Z19" s="5"/>
    </row>
    <row r="20" spans="2:27" x14ac:dyDescent="0.2">
      <c r="L20" s="5" t="s">
        <v>19</v>
      </c>
      <c r="O20" s="5"/>
      <c r="P20" s="5"/>
      <c r="U20" s="5"/>
    </row>
    <row r="21" spans="2:27" x14ac:dyDescent="0.2">
      <c r="H21" s="5"/>
      <c r="I21" s="5"/>
      <c r="J21" s="5"/>
      <c r="O21" s="5"/>
      <c r="P21" s="5"/>
      <c r="U21" s="5"/>
    </row>
    <row r="22" spans="2:27" x14ac:dyDescent="0.2">
      <c r="H22" s="5"/>
      <c r="I22" s="5"/>
      <c r="J22" s="5"/>
      <c r="O22" s="5"/>
      <c r="P22" s="5"/>
      <c r="U22" s="5"/>
      <c r="V22" s="28"/>
      <c r="W22" s="28"/>
      <c r="X22" s="28"/>
      <c r="Y22" s="28"/>
      <c r="Z22" s="28"/>
      <c r="AA22" s="28"/>
    </row>
    <row r="23" spans="2:27" x14ac:dyDescent="0.2">
      <c r="H23" s="5"/>
      <c r="I23" s="5"/>
      <c r="J23" s="5"/>
      <c r="O23" s="5"/>
      <c r="P23" s="5"/>
      <c r="U23" s="5"/>
    </row>
    <row r="24" spans="2:27" x14ac:dyDescent="0.2">
      <c r="H24" s="5"/>
      <c r="I24" s="5"/>
      <c r="J24" s="5"/>
      <c r="O24" s="5"/>
      <c r="P24" s="5"/>
      <c r="U24" s="5"/>
    </row>
  </sheetData>
  <customSheetViews>
    <customSheetView guid="{97D65C1E-976A-4956-97FC-0E8188ABCFAA}" scale="85" hiddenColumns="1">
      <selection activeCell="U21" sqref="A1:V21"/>
      <pageMargins left="0.77" right="0.19685039370078741" top="0.87" bottom="0.49" header="0.31496062992125984" footer="0.23622047244094491"/>
      <printOptions horizontalCentered="1"/>
      <pageSetup paperSize="5" scale="90" fitToHeight="0" orientation="landscape" r:id="rId1"/>
    </customSheetView>
    <customSheetView guid="{ADD38025-F4B2-44E2-9D06-07A9BF0F3A51}" scale="85" hiddenColumns="1">
      <selection activeCell="U21" sqref="A1:V21"/>
      <pageMargins left="0.77" right="0.19685039370078741" top="0.87" bottom="0.49" header="0.31496062992125984" footer="0.23622047244094491"/>
      <printOptions horizontalCentered="1"/>
      <pageSetup paperSize="5" scale="90" fitToHeight="0" orientation="landscape" r:id="rId2"/>
    </customSheetView>
    <customSheetView guid="{AF3BF2A1-5C19-43AE-A08B-3E418E8AE543}" scale="85" printArea="1" hiddenColumns="1">
      <selection activeCell="U21" sqref="A1:V21"/>
      <pageMargins left="0.77" right="0.19685039370078741" top="0.87" bottom="0.49" header="0.31496062992125984" footer="0.23622047244094491"/>
      <printOptions horizontalCentered="1"/>
      <pageSetup paperSize="5" scale="90" fitToHeight="0" orientation="landscape" r:id="rId3"/>
    </customSheetView>
    <customSheetView guid="{CC42E740-ADA2-4B3E-AB77-9BBCCE9EC444}" scale="85" printArea="1" hiddenColumns="1">
      <selection activeCell="U21" sqref="A1:V21"/>
      <pageMargins left="0.77" right="0.19685039370078741" top="0.87" bottom="0.49" header="0.31496062992125984" footer="0.23622047244094491"/>
      <printOptions horizontalCentered="1"/>
      <pageSetup paperSize="5" scale="90" fitToHeight="0" orientation="landscape" r:id="rId4"/>
    </customSheetView>
    <customSheetView guid="{DC041AD4-35AB-4F1B-9F3D-F08C88A9A16C}" scale="85" printArea="1" hiddenColumns="1">
      <selection activeCell="U21" sqref="A1:V21"/>
      <pageMargins left="0.77" right="0.19685039370078741" top="0.87" bottom="0.49" header="0.31496062992125984" footer="0.23622047244094491"/>
      <printOptions horizontalCentered="1"/>
      <pageSetup paperSize="5" scale="90" fitToHeight="0" orientation="landscape" r:id="rId5"/>
    </customSheetView>
    <customSheetView guid="{C9A17BF0-2451-44C4-898F-CFB8403323EA}" scale="85" printArea="1" hiddenColumns="1">
      <selection activeCell="U21" sqref="A1:V21"/>
      <pageMargins left="0.77" right="0.19685039370078741" top="0.87" bottom="0.49" header="0.31496062992125984" footer="0.23622047244094491"/>
      <printOptions horizontalCentered="1"/>
      <pageSetup paperSize="5" scale="90" fitToHeight="0" orientation="landscape" r:id="rId6"/>
    </customSheetView>
    <customSheetView guid="{E51A7B7A-B72C-4D0D-BEC9-3100296DDB1B}" scale="85" printArea="1" hiddenColumns="1">
      <selection activeCell="U21" sqref="A1:V21"/>
      <pageMargins left="0.77" right="0.19685039370078741" top="0.87" bottom="0.49" header="0.31496062992125984" footer="0.23622047244094491"/>
      <printOptions horizontalCentered="1"/>
      <pageSetup paperSize="5" scale="90" fitToHeight="0" orientation="landscape" r:id="rId7"/>
    </customSheetView>
    <customSheetView guid="{D674221F-3F50-45D7-B99E-107AE99970DE}" scale="85" printArea="1" hiddenColumns="1">
      <selection activeCell="U21" sqref="A1:V21"/>
      <pageMargins left="0.77" right="0.19685039370078741" top="0.87" bottom="0.49" header="0.31496062992125984" footer="0.23622047244094491"/>
      <printOptions horizontalCentered="1"/>
      <pageSetup paperSize="5" scale="90" fitToHeight="0" orientation="landscape" r:id="rId8"/>
    </customSheetView>
    <customSheetView guid="{C8C25E0F-313C-40E1-BC27-B55128053FAD}" scale="85" printArea="1" hiddenColumns="1">
      <selection activeCell="U21" sqref="A1:V21"/>
      <pageMargins left="0.77" right="0.19685039370078741" top="0.87" bottom="0.49" header="0.31496062992125984" footer="0.23622047244094491"/>
      <printOptions horizontalCentered="1"/>
      <pageSetup paperSize="5" scale="90" fitToHeight="0" orientation="landscape" r:id="rId9"/>
    </customSheetView>
    <customSheetView guid="{31578BE1-199E-4DDD-BD28-180CDA7042A3}" scale="85" printArea="1" hiddenColumns="1">
      <selection activeCell="U21" sqref="A1:V21"/>
      <pageMargins left="0.77" right="0.19685039370078741" top="0.87" bottom="0.49" header="0.31496062992125984" footer="0.23622047244094491"/>
      <printOptions horizontalCentered="1"/>
      <pageSetup paperSize="5" scale="90" fitToHeight="0" orientation="landscape" r:id="rId10"/>
    </customSheetView>
    <customSheetView guid="{915A0EBC-A358-405B-93F7-90752DA34B9F}" scale="85" fitToPage="1" printArea="1" hiddenColumns="1">
      <selection activeCell="U21" sqref="A1:V21"/>
      <pageMargins left="0.72" right="0.18" top="0.94488188976377963" bottom="0.55118110236220474" header="0.31496062992125984" footer="0.31496062992125984"/>
      <printOptions horizontalCentered="1"/>
      <pageSetup scale="74" fitToHeight="0" orientation="landscape" r:id="rId11"/>
    </customSheetView>
    <customSheetView guid="{B74BB35E-E214-422E-BB39-6D168553F4C5}" scale="85" fitToPage="1" printArea="1" hiddenColumns="1">
      <selection activeCell="U21" sqref="A1:V21"/>
      <pageMargins left="0.72" right="0.18" top="0.94488188976377963" bottom="0.55118110236220474" header="0.31496062992125984" footer="0.31496062992125984"/>
      <printOptions horizontalCentered="1"/>
      <pageSetup scale="74" fitToHeight="0" orientation="landscape" r:id="rId12"/>
    </customSheetView>
    <customSheetView guid="{C9A812A3-B23E-4057-8694-158B0DEE8D06}" scale="85" fitToPage="1" printArea="1" hiddenColumns="1" topLeftCell="A2">
      <selection activeCell="AA10" sqref="AA10"/>
      <pageMargins left="0.59055118110236227" right="0.51181102362204722" top="0.94488188976377963" bottom="0.55118110236220474" header="0.31496062992125984" footer="0.31496062992125984"/>
      <printOptions horizontalCentered="1"/>
      <pageSetup paperSize="219" scale="57" fitToHeight="99" orientation="landscape" r:id="rId13"/>
    </customSheetView>
    <customSheetView guid="{D504B807-AE7E-4042-848D-21D8E9CBBAC1}" fitToPage="1" topLeftCell="F7">
      <selection activeCell="U10" sqref="U10"/>
      <pageMargins left="0.59055118110236227" right="0.51181102362204722" top="0.94488188976377963" bottom="0.55118110236220474" header="0.31496062992125984" footer="0.31496062992125984"/>
      <printOptions horizontalCentered="1"/>
      <pageSetup paperSize="219" scale="57" fitToHeight="99" orientation="landscape" r:id="rId14"/>
    </customSheetView>
    <customSheetView guid="{4890415D-ABA4-4363-9A7D-9DAD39F08A9F}" fitToPage="1" printArea="1" topLeftCell="F7">
      <selection activeCell="U10" sqref="U10"/>
      <pageMargins left="0.59055118110236227" right="0.51181102362204722" top="0.94488188976377963" bottom="0.55118110236220474" header="0.31496062992125984" footer="0.31496062992125984"/>
      <printOptions horizontalCentered="1"/>
      <pageSetup paperSize="219" scale="57" fitToHeight="99" orientation="landscape" r:id="rId15"/>
    </customSheetView>
    <customSheetView guid="{F7D68F61-F89A-4541-9A78-C25C58CA23E3}" fitToPage="1" printArea="1" topLeftCell="F7">
      <selection activeCell="U10" sqref="U10"/>
      <pageMargins left="0.59055118110236227" right="0.51181102362204722" top="0.94488188976377963" bottom="0.55118110236220474" header="0.31496062992125984" footer="0.31496062992125984"/>
      <printOptions horizontalCentered="1"/>
      <pageSetup paperSize="219" scale="57" fitToHeight="99" orientation="landscape" r:id="rId16"/>
    </customSheetView>
    <customSheetView guid="{D8BB7E15-0E8F-45FC-AD1A-6D8C295A087C}" scale="85" hiddenColumns="1">
      <selection activeCell="U21" sqref="A1:V21"/>
      <pageMargins left="0.77" right="0.19685039370078741" top="0.87" bottom="0.49" header="0.31496062992125984" footer="0.23622047244094491"/>
      <printOptions horizontalCentered="1"/>
      <pageSetup paperSize="5" scale="90" fitToHeight="0" orientation="landscape" r:id="rId17"/>
    </customSheetView>
    <customSheetView guid="{42BB51DB-DC3E-4DA5-9499-5574EB19780E}" scale="85" hiddenColumns="1">
      <selection activeCell="U21" sqref="A1:V21"/>
      <pageMargins left="0.77" right="0.19685039370078741" top="0.87" bottom="0.49" header="0.31496062992125984" footer="0.23622047244094491"/>
      <printOptions horizontalCentered="1"/>
      <pageSetup paperSize="5" scale="90" fitToHeight="0" orientation="landscape" r:id="rId18"/>
    </customSheetView>
    <customSheetView guid="{B83C9EB8-C964-4489-98C8-19C81BFAE010}" scale="85" hiddenColumns="1">
      <selection activeCell="U21" sqref="A1:V21"/>
      <pageMargins left="0.77" right="0.19685039370078741" top="0.87" bottom="0.49" header="0.31496062992125984" footer="0.23622047244094491"/>
      <printOptions horizontalCentered="1"/>
      <pageSetup paperSize="5" scale="90" fitToHeight="0" orientation="landscape" r:id="rId19"/>
    </customSheetView>
  </customSheetViews>
  <mergeCells count="36">
    <mergeCell ref="B1:U1"/>
    <mergeCell ref="Q4:R4"/>
    <mergeCell ref="S4:U4"/>
    <mergeCell ref="B2:U2"/>
    <mergeCell ref="D4:P4"/>
    <mergeCell ref="B7:B8"/>
    <mergeCell ref="C7:C8"/>
    <mergeCell ref="D7:D8"/>
    <mergeCell ref="E7:E8"/>
    <mergeCell ref="F7:G7"/>
    <mergeCell ref="D5:U5"/>
    <mergeCell ref="X7:Y7"/>
    <mergeCell ref="F15:G15"/>
    <mergeCell ref="B15:E15"/>
    <mergeCell ref="F16:G16"/>
    <mergeCell ref="M7:N7"/>
    <mergeCell ref="O7:O8"/>
    <mergeCell ref="P7:P8"/>
    <mergeCell ref="Q7:Q8"/>
    <mergeCell ref="T7:T8"/>
    <mergeCell ref="V7:W7"/>
    <mergeCell ref="H7:H8"/>
    <mergeCell ref="I7:I8"/>
    <mergeCell ref="R7:R8"/>
    <mergeCell ref="S7:S8"/>
    <mergeCell ref="U7:U8"/>
    <mergeCell ref="AB7:AC7"/>
    <mergeCell ref="Z7:AA7"/>
    <mergeCell ref="F17:G17"/>
    <mergeCell ref="M14:N14"/>
    <mergeCell ref="M15:N15"/>
    <mergeCell ref="M16:N16"/>
    <mergeCell ref="M17:N17"/>
    <mergeCell ref="F14:G14"/>
    <mergeCell ref="J7:K7"/>
    <mergeCell ref="L7:L8"/>
  </mergeCells>
  <conditionalFormatting sqref="H3 O3 H6 O6 H12:H1048576 O12:O1048576">
    <cfRule type="cellIs" dxfId="51" priority="47" operator="equal">
      <formula>"BAJA"</formula>
    </cfRule>
  </conditionalFormatting>
  <conditionalFormatting sqref="H3 O3 H6 O6 H12:H1048576 O12:O1048576">
    <cfRule type="cellIs" dxfId="50" priority="44" operator="equal">
      <formula>"EXTREMA"</formula>
    </cfRule>
    <cfRule type="cellIs" dxfId="49" priority="45" operator="equal">
      <formula>"ALTA"</formula>
    </cfRule>
    <cfRule type="cellIs" dxfId="48" priority="46" operator="equal">
      <formula>"MODERADA"</formula>
    </cfRule>
  </conditionalFormatting>
  <conditionalFormatting sqref="E3:F3 M3:N3 E6:F6 M6:N6 F9:G11 E12:F1048576 M9:N1048576">
    <cfRule type="colorScale" priority="43">
      <colorScale>
        <cfvo type="num" val="1"/>
        <cfvo type="num" val="3"/>
        <cfvo type="num" val="5"/>
        <color theme="6" tint="-0.499984740745262"/>
        <color rgb="FFFFFF00"/>
        <color rgb="FFC00000"/>
      </colorScale>
    </cfRule>
  </conditionalFormatting>
  <conditionalFormatting sqref="H9:H11 O9:O11">
    <cfRule type="cellIs" dxfId="47" priority="11" operator="equal">
      <formula>"EXTREMA"</formula>
    </cfRule>
    <cfRule type="cellIs" dxfId="46" priority="12" operator="equal">
      <formula>"ALTA"</formula>
    </cfRule>
    <cfRule type="cellIs" dxfId="45" priority="13" operator="equal">
      <formula>"MODERADA"</formula>
    </cfRule>
    <cfRule type="cellIs" dxfId="44" priority="14" operator="equal">
      <formula>"BAJA"</formula>
    </cfRule>
  </conditionalFormatting>
  <conditionalFormatting sqref="F7:G8 M7:N8">
    <cfRule type="colorScale" priority="1">
      <colorScale>
        <cfvo type="num" val="1"/>
        <cfvo type="num" val="3"/>
        <cfvo type="num" val="5"/>
        <color theme="6" tint="-0.499984740745262"/>
        <color rgb="FFFFFF00"/>
        <color rgb="FFC00000"/>
      </colorScale>
    </cfRule>
  </conditionalFormatting>
  <conditionalFormatting sqref="H7:H8 O7:O8">
    <cfRule type="cellIs" dxfId="43" priority="5" operator="equal">
      <formula>"BAJA"</formula>
    </cfRule>
  </conditionalFormatting>
  <conditionalFormatting sqref="H7:H8 O7:O8">
    <cfRule type="cellIs" dxfId="42" priority="2" operator="equal">
      <formula>"EXTREMA"</formula>
    </cfRule>
    <cfRule type="cellIs" dxfId="41" priority="3" operator="equal">
      <formula>"ALTA"</formula>
    </cfRule>
    <cfRule type="cellIs" dxfId="40" priority="4" operator="equal">
      <formula>"MODERADA"</formula>
    </cfRule>
  </conditionalFormatting>
  <printOptions horizontalCentered="1"/>
  <pageMargins left="0.19685039370078741" right="0.19685039370078741" top="0.27559055118110237" bottom="0.27559055118110237" header="0.31496062992125984" footer="0.23622047244094491"/>
  <pageSetup paperSize="258" scale="32" fitToHeight="0" orientation="landscape" r:id="rId20"/>
  <drawing r:id="rId2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200-000000000000}">
          <x14:formula1>
            <xm:f>Listas!$A$4:$A$10</xm:f>
          </x14:formula1>
          <xm:sqref>E9:E11</xm:sqref>
        </x14:dataValidation>
        <x14:dataValidation type="list" showInputMessage="1" showErrorMessage="1" xr:uid="{00000000-0002-0000-0200-000001000000}">
          <x14:formula1>
            <xm:f>Listas!$C$4:$C$7</xm:f>
          </x14:formula1>
          <xm:sqref>J9:J11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autoPageBreaks="0" fitToPage="1"/>
  </sheetPr>
  <dimension ref="A1:AC22"/>
  <sheetViews>
    <sheetView showGridLines="0" topLeftCell="R4" zoomScale="70" zoomScaleNormal="70" workbookViewId="0">
      <selection activeCell="AA9" sqref="AA9"/>
    </sheetView>
  </sheetViews>
  <sheetFormatPr baseColWidth="10" defaultColWidth="11.42578125" defaultRowHeight="12" x14ac:dyDescent="0.2"/>
  <cols>
    <col min="1" max="1" width="4.7109375" style="5" customWidth="1"/>
    <col min="2" max="2" width="48.140625" style="5" customWidth="1"/>
    <col min="3" max="4" width="21.7109375" style="5" customWidth="1"/>
    <col min="5" max="5" width="4.85546875" style="5" customWidth="1"/>
    <col min="6" max="6" width="6.7109375" style="5" customWidth="1"/>
    <col min="7" max="7" width="5.7109375" style="5" customWidth="1"/>
    <col min="8" max="8" width="5.7109375" style="8" customWidth="1"/>
    <col min="9" max="9" width="28.85546875" style="15" customWidth="1"/>
    <col min="10" max="10" width="4.85546875" style="15" customWidth="1"/>
    <col min="11" max="11" width="6.7109375" style="5" customWidth="1"/>
    <col min="12" max="12" width="5.28515625" style="5" customWidth="1"/>
    <col min="13" max="14" width="6.7109375" style="5" customWidth="1"/>
    <col min="15" max="15" width="5.85546875" style="8" customWidth="1"/>
    <col min="16" max="16" width="6.140625" style="8" customWidth="1"/>
    <col min="17" max="17" width="29" style="5" customWidth="1"/>
    <col min="18" max="18" width="6.7109375" style="5" customWidth="1"/>
    <col min="19" max="19" width="20.85546875" style="5" customWidth="1"/>
    <col min="20" max="20" width="26.42578125" style="5" customWidth="1"/>
    <col min="21" max="21" width="29.28515625" style="14" customWidth="1"/>
    <col min="22" max="22" width="11.5703125" style="14" bestFit="1" customWidth="1"/>
    <col min="23" max="23" width="61.85546875" style="5" customWidth="1"/>
    <col min="24" max="24" width="14.85546875" style="14" hidden="1" customWidth="1"/>
    <col min="25" max="25" width="52.140625" style="5" hidden="1" customWidth="1"/>
    <col min="26" max="26" width="14.85546875" style="14" bestFit="1" customWidth="1"/>
    <col min="27" max="27" width="65.42578125" style="5" bestFit="1" customWidth="1"/>
    <col min="28" max="28" width="17.140625" style="5" bestFit="1" customWidth="1"/>
    <col min="29" max="29" width="29.140625" style="5" bestFit="1" customWidth="1"/>
    <col min="30" max="16384" width="11.42578125" style="5"/>
  </cols>
  <sheetData>
    <row r="1" spans="1:29" ht="21" x14ac:dyDescent="0.35">
      <c r="B1" s="324" t="s">
        <v>203</v>
      </c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212"/>
      <c r="X1" s="212"/>
      <c r="Z1" s="212"/>
    </row>
    <row r="2" spans="1:29" ht="21" customHeight="1" x14ac:dyDescent="0.35">
      <c r="B2" s="324" t="s">
        <v>14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212"/>
      <c r="X2" s="212"/>
      <c r="Z2" s="212"/>
    </row>
    <row r="3" spans="1:29" ht="24" customHeight="1" x14ac:dyDescent="0.35">
      <c r="D3" s="11"/>
      <c r="E3" s="11"/>
      <c r="F3" s="11"/>
      <c r="G3" s="11"/>
      <c r="H3" s="12"/>
      <c r="I3" s="11"/>
      <c r="J3" s="11"/>
      <c r="K3" s="11"/>
      <c r="L3" s="11" t="s">
        <v>19</v>
      </c>
    </row>
    <row r="4" spans="1:29" s="4" customFormat="1" ht="24" customHeight="1" x14ac:dyDescent="0.25">
      <c r="A4" s="7"/>
      <c r="C4" s="248" t="s">
        <v>0</v>
      </c>
      <c r="D4" s="321" t="s">
        <v>339</v>
      </c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2" t="s">
        <v>22</v>
      </c>
      <c r="R4" s="322"/>
      <c r="S4" s="323">
        <v>2023</v>
      </c>
      <c r="T4" s="323"/>
      <c r="U4" s="323"/>
      <c r="V4" s="213"/>
      <c r="X4" s="213"/>
      <c r="Z4" s="213"/>
    </row>
    <row r="5" spans="1:29" s="4" customFormat="1" ht="78.75" customHeight="1" x14ac:dyDescent="0.25">
      <c r="A5" s="7"/>
      <c r="C5" s="248" t="s">
        <v>1</v>
      </c>
      <c r="D5" s="325" t="s">
        <v>259</v>
      </c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214"/>
      <c r="X5" s="214"/>
      <c r="Z5" s="214"/>
    </row>
    <row r="6" spans="1:29" s="4" customFormat="1" ht="15" x14ac:dyDescent="0.25">
      <c r="A6" s="7"/>
      <c r="B6" s="1"/>
      <c r="C6" s="1"/>
      <c r="H6" s="13"/>
      <c r="I6" s="2"/>
      <c r="J6" s="2"/>
      <c r="O6" s="13"/>
      <c r="P6" s="13"/>
      <c r="U6" s="13"/>
      <c r="V6" s="13"/>
      <c r="X6" s="13"/>
      <c r="Z6" s="13"/>
    </row>
    <row r="7" spans="1:29" s="2" customFormat="1" ht="30" customHeight="1" x14ac:dyDescent="0.25">
      <c r="A7" s="7"/>
      <c r="B7" s="313" t="s">
        <v>2</v>
      </c>
      <c r="C7" s="313" t="s">
        <v>3</v>
      </c>
      <c r="D7" s="313" t="s">
        <v>4</v>
      </c>
      <c r="E7" s="320" t="s">
        <v>24</v>
      </c>
      <c r="F7" s="310" t="s">
        <v>197</v>
      </c>
      <c r="G7" s="310"/>
      <c r="H7" s="318" t="s">
        <v>21</v>
      </c>
      <c r="I7" s="313" t="s">
        <v>10</v>
      </c>
      <c r="J7" s="315" t="s">
        <v>30</v>
      </c>
      <c r="K7" s="316"/>
      <c r="L7" s="311" t="s">
        <v>182</v>
      </c>
      <c r="M7" s="310" t="s">
        <v>198</v>
      </c>
      <c r="N7" s="310"/>
      <c r="O7" s="318" t="s">
        <v>21</v>
      </c>
      <c r="P7" s="320" t="s">
        <v>9</v>
      </c>
      <c r="Q7" s="310" t="s">
        <v>7</v>
      </c>
      <c r="R7" s="317" t="s">
        <v>15</v>
      </c>
      <c r="S7" s="310" t="s">
        <v>218</v>
      </c>
      <c r="T7" s="313" t="s">
        <v>199</v>
      </c>
      <c r="U7" s="310" t="s">
        <v>8</v>
      </c>
      <c r="V7" s="307" t="s">
        <v>342</v>
      </c>
      <c r="W7" s="307"/>
      <c r="X7" s="307" t="s">
        <v>343</v>
      </c>
      <c r="Y7" s="307"/>
      <c r="Z7" s="307" t="s">
        <v>344</v>
      </c>
      <c r="AA7" s="307"/>
      <c r="AB7" s="307" t="s">
        <v>345</v>
      </c>
      <c r="AC7" s="307"/>
    </row>
    <row r="8" spans="1:29" s="2" customFormat="1" ht="85.5" customHeight="1" x14ac:dyDescent="0.25">
      <c r="A8" s="7"/>
      <c r="B8" s="314"/>
      <c r="C8" s="314"/>
      <c r="D8" s="314"/>
      <c r="E8" s="320"/>
      <c r="F8" s="209" t="s">
        <v>5</v>
      </c>
      <c r="G8" s="209" t="s">
        <v>6</v>
      </c>
      <c r="H8" s="319"/>
      <c r="I8" s="314"/>
      <c r="J8" s="208" t="s">
        <v>207</v>
      </c>
      <c r="K8" s="160" t="s">
        <v>208</v>
      </c>
      <c r="L8" s="312"/>
      <c r="M8" s="162" t="s">
        <v>5</v>
      </c>
      <c r="N8" s="162" t="s">
        <v>6</v>
      </c>
      <c r="O8" s="319"/>
      <c r="P8" s="320"/>
      <c r="Q8" s="310"/>
      <c r="R8" s="317"/>
      <c r="S8" s="310"/>
      <c r="T8" s="314"/>
      <c r="U8" s="310"/>
      <c r="V8" s="211" t="s">
        <v>245</v>
      </c>
      <c r="W8" s="211" t="s">
        <v>178</v>
      </c>
      <c r="X8" s="211" t="s">
        <v>245</v>
      </c>
      <c r="Y8" s="211" t="s">
        <v>178</v>
      </c>
      <c r="Z8" s="211" t="s">
        <v>245</v>
      </c>
      <c r="AA8" s="211" t="s">
        <v>178</v>
      </c>
      <c r="AB8" s="211" t="s">
        <v>245</v>
      </c>
      <c r="AC8" s="211" t="s">
        <v>178</v>
      </c>
    </row>
    <row r="9" spans="1:29" s="4" customFormat="1" ht="207.75" customHeight="1" x14ac:dyDescent="0.25">
      <c r="A9" s="17">
        <v>1</v>
      </c>
      <c r="B9" s="250" t="s">
        <v>311</v>
      </c>
      <c r="C9" s="250" t="s">
        <v>257</v>
      </c>
      <c r="D9" s="250" t="s">
        <v>284</v>
      </c>
      <c r="E9" s="21" t="s">
        <v>26</v>
      </c>
      <c r="F9" s="20">
        <v>3</v>
      </c>
      <c r="G9" s="20">
        <v>4</v>
      </c>
      <c r="H9" s="251" t="str">
        <f>INDEX(Listas!$L$4:$P$8,F9,G9)</f>
        <v>EXTREMA</v>
      </c>
      <c r="I9" s="250" t="s">
        <v>285</v>
      </c>
      <c r="J9" s="21" t="s">
        <v>206</v>
      </c>
      <c r="K9" s="252" t="str">
        <f>IF('Evaluación de Controles'!F10="X","Probabilidad",IF('Evaluación de Controles'!H10="X","Impacto",))</f>
        <v>Probabilidad</v>
      </c>
      <c r="L9" s="20">
        <f>+'Evaluación de Controles'!X10</f>
        <v>35</v>
      </c>
      <c r="M9" s="20">
        <f>IF('Evaluación de Controles'!F10="X",IF(L9&gt;75,IF(F9&gt;2,F9-2,IF(F9&gt;1,F9-1,F9)),IF(L9&gt;50,IF(F9&gt;1,F9-1,F9),F9)),F9)</f>
        <v>3</v>
      </c>
      <c r="N9" s="20">
        <f>IF('Evaluación de Controles'!H10="X",IF(L9&gt;75,IF(G9&gt;2,G9-2,IF(G9&gt;1,G9-1,G9)),IF(L9&gt;50,IF(G9&gt;1,G9-1,G9),G9)),G9)</f>
        <v>4</v>
      </c>
      <c r="O9" s="251" t="str">
        <f>INDEX(Listas!$L$4:$P$8,M9,N9)</f>
        <v>EXTREMA</v>
      </c>
      <c r="P9" s="285" t="s">
        <v>220</v>
      </c>
      <c r="Q9" s="250" t="s">
        <v>346</v>
      </c>
      <c r="R9" s="21" t="s">
        <v>16</v>
      </c>
      <c r="S9" s="20" t="s">
        <v>310</v>
      </c>
      <c r="T9" s="250" t="s">
        <v>312</v>
      </c>
      <c r="U9" s="250" t="s">
        <v>336</v>
      </c>
      <c r="V9" s="215"/>
      <c r="W9" s="216"/>
      <c r="X9" s="215"/>
      <c r="Y9" s="216"/>
      <c r="Z9" s="215"/>
      <c r="AA9" s="303"/>
      <c r="AB9" s="215"/>
      <c r="AC9" s="216"/>
    </row>
    <row r="10" spans="1:29" s="4" customFormat="1" ht="81.75" hidden="1" customHeight="1" x14ac:dyDescent="0.25">
      <c r="A10" s="17"/>
      <c r="B10" s="20"/>
      <c r="C10" s="18"/>
      <c r="D10" s="20"/>
      <c r="E10" s="193"/>
      <c r="F10" s="20"/>
      <c r="G10" s="20"/>
      <c r="H10" s="16"/>
      <c r="I10" s="19"/>
      <c r="J10" s="193"/>
      <c r="K10" s="195"/>
      <c r="L10" s="20"/>
      <c r="M10" s="20"/>
      <c r="N10" s="20"/>
      <c r="O10" s="16"/>
      <c r="P10" s="207"/>
      <c r="Q10" s="20"/>
      <c r="R10" s="193"/>
      <c r="S10" s="20"/>
      <c r="T10" s="20"/>
      <c r="U10" s="20"/>
      <c r="V10" s="215"/>
      <c r="W10" s="216"/>
      <c r="X10" s="215"/>
      <c r="Y10" s="216"/>
      <c r="Z10" s="215"/>
      <c r="AA10" s="216"/>
      <c r="AB10" s="215"/>
      <c r="AC10" s="216"/>
    </row>
    <row r="11" spans="1:29" ht="70.5" hidden="1" customHeight="1" x14ac:dyDescent="0.2">
      <c r="B11" s="222"/>
      <c r="C11" s="222"/>
      <c r="D11" s="222"/>
      <c r="E11" s="222"/>
      <c r="F11" s="222"/>
      <c r="G11" s="222"/>
      <c r="H11" s="223"/>
      <c r="I11" s="224"/>
      <c r="J11" s="224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5"/>
      <c r="X11" s="5"/>
      <c r="Z11" s="5"/>
    </row>
    <row r="12" spans="1:29" x14ac:dyDescent="0.2">
      <c r="F12" s="226"/>
      <c r="G12" s="226"/>
      <c r="H12" s="227"/>
      <c r="M12" s="225"/>
      <c r="N12" s="225"/>
      <c r="O12" s="225"/>
      <c r="P12" s="5"/>
      <c r="U12" s="5"/>
      <c r="V12" s="5"/>
      <c r="X12" s="5"/>
      <c r="Z12" s="5"/>
    </row>
    <row r="13" spans="1:29" x14ac:dyDescent="0.2">
      <c r="F13" s="336" t="s">
        <v>70</v>
      </c>
      <c r="G13" s="336"/>
      <c r="H13" s="221">
        <f>COUNTIF(H9:H9,"BAJA")</f>
        <v>0</v>
      </c>
      <c r="M13" s="336" t="s">
        <v>70</v>
      </c>
      <c r="N13" s="336"/>
      <c r="O13" s="221">
        <f>COUNTIF(O9:O9,"BAJA")</f>
        <v>0</v>
      </c>
      <c r="P13" s="5"/>
      <c r="U13" s="5"/>
      <c r="V13" s="5"/>
      <c r="X13" s="5"/>
      <c r="Z13" s="5"/>
    </row>
    <row r="14" spans="1:29" x14ac:dyDescent="0.2">
      <c r="F14" s="328" t="s">
        <v>72</v>
      </c>
      <c r="G14" s="328"/>
      <c r="H14" s="26">
        <f>COUNTIF(H9:H9,"MODERADA")</f>
        <v>0</v>
      </c>
      <c r="M14" s="328" t="s">
        <v>72</v>
      </c>
      <c r="N14" s="328"/>
      <c r="O14" s="26">
        <f>COUNTIF(O9:O9,"MODERADA")</f>
        <v>0</v>
      </c>
      <c r="P14" s="5"/>
      <c r="U14" s="5"/>
      <c r="V14" s="5"/>
      <c r="X14" s="5"/>
      <c r="Z14" s="5"/>
    </row>
    <row r="15" spans="1:29" x14ac:dyDescent="0.2">
      <c r="B15" s="196"/>
      <c r="D15" s="196"/>
      <c r="F15" s="328" t="s">
        <v>71</v>
      </c>
      <c r="G15" s="328"/>
      <c r="H15" s="26">
        <f>COUNTIF(H9:H9,"ALTA")</f>
        <v>0</v>
      </c>
      <c r="M15" s="328" t="s">
        <v>71</v>
      </c>
      <c r="N15" s="328"/>
      <c r="O15" s="26">
        <f>COUNTIF(O9:O9,"ALTA")</f>
        <v>0</v>
      </c>
      <c r="P15" s="5"/>
      <c r="U15" s="5"/>
      <c r="V15" s="5"/>
      <c r="X15" s="5"/>
      <c r="Z15" s="5"/>
    </row>
    <row r="16" spans="1:29" ht="15.75" x14ac:dyDescent="0.2">
      <c r="B16" s="203" t="s">
        <v>222</v>
      </c>
      <c r="D16" s="197" t="s">
        <v>223</v>
      </c>
      <c r="F16" s="328" t="s">
        <v>73</v>
      </c>
      <c r="G16" s="328"/>
      <c r="H16" s="26">
        <f>COUNTIF(H9:H9,"EXTREMA")</f>
        <v>1</v>
      </c>
      <c r="M16" s="328" t="s">
        <v>73</v>
      </c>
      <c r="N16" s="328"/>
      <c r="O16" s="26">
        <f>COUNTIF(O9:O9,"EXTREMA")</f>
        <v>1</v>
      </c>
      <c r="P16" s="5"/>
      <c r="U16" s="5"/>
      <c r="V16" s="5"/>
      <c r="X16" s="5"/>
      <c r="Z16" s="5"/>
    </row>
    <row r="17" spans="15:27" x14ac:dyDescent="0.2">
      <c r="O17" s="5"/>
      <c r="P17" s="5"/>
      <c r="U17" s="5"/>
    </row>
    <row r="22" spans="15:27" x14ac:dyDescent="0.2">
      <c r="V22" s="28"/>
      <c r="W22" s="28"/>
      <c r="X22" s="28"/>
      <c r="Y22" s="28"/>
      <c r="Z22" s="28"/>
      <c r="AA22" s="28"/>
    </row>
  </sheetData>
  <customSheetViews>
    <customSheetView guid="{97D65C1E-976A-4956-97FC-0E8188ABCFAA}" scale="70" hiddenColumns="1">
      <selection activeCell="U17" sqref="A1:V17"/>
      <pageMargins left="1.1023622047244095" right="0.15748031496062992" top="0.47244094488188981" bottom="0.35433070866141736" header="0.31496062992125984" footer="0.19685039370078741"/>
      <printOptions horizontalCentered="1"/>
      <pageSetup paperSize="5" scale="92" fitToWidth="0" orientation="landscape" r:id="rId1"/>
    </customSheetView>
    <customSheetView guid="{ADD38025-F4B2-44E2-9D06-07A9BF0F3A51}" scale="70" hiddenColumns="1">
      <selection activeCell="U17" sqref="A1:V17"/>
      <pageMargins left="1.1023622047244095" right="0.15748031496062992" top="0.47244094488188981" bottom="0.35433070866141736" header="0.31496062992125984" footer="0.19685039370078741"/>
      <printOptions horizontalCentered="1"/>
      <pageSetup paperSize="5" scale="92" fitToWidth="0" orientation="landscape" r:id="rId2"/>
    </customSheetView>
    <customSheetView guid="{AF3BF2A1-5C19-43AE-A08B-3E418E8AE543}" scale="70" printArea="1" hiddenColumns="1">
      <selection activeCell="U17" sqref="A1:V17"/>
      <pageMargins left="1.1023622047244095" right="0.15748031496062992" top="0.47244094488188981" bottom="0.35433070866141736" header="0.31496062992125984" footer="0.19685039370078741"/>
      <printOptions horizontalCentered="1"/>
      <pageSetup paperSize="5" scale="92" fitToWidth="0" orientation="landscape" r:id="rId3"/>
    </customSheetView>
    <customSheetView guid="{CC42E740-ADA2-4B3E-AB77-9BBCCE9EC444}" scale="70" printArea="1" hiddenColumns="1">
      <selection activeCell="U17" sqref="A1:V17"/>
      <pageMargins left="1.1023622047244095" right="0.15748031496062992" top="0.47244094488188981" bottom="0.35433070866141736" header="0.31496062992125984" footer="0.19685039370078741"/>
      <printOptions horizontalCentered="1"/>
      <pageSetup paperSize="5" scale="92" fitToWidth="0" orientation="landscape" r:id="rId4"/>
    </customSheetView>
    <customSheetView guid="{DC041AD4-35AB-4F1B-9F3D-F08C88A9A16C}" scale="70" printArea="1" hiddenColumns="1">
      <selection activeCell="U17" sqref="A1:V17"/>
      <pageMargins left="1.1023622047244095" right="0.15748031496062992" top="0.47244094488188981" bottom="0.35433070866141736" header="0.31496062992125984" footer="0.19685039370078741"/>
      <printOptions horizontalCentered="1"/>
      <pageSetup paperSize="5" scale="92" fitToWidth="0" orientation="landscape" r:id="rId5"/>
    </customSheetView>
    <customSheetView guid="{C9A17BF0-2451-44C4-898F-CFB8403323EA}" scale="70" printArea="1" hiddenColumns="1">
      <selection activeCell="U17" sqref="A1:V17"/>
      <pageMargins left="1.1023622047244095" right="0.15748031496062992" top="0.47244094488188981" bottom="0.35433070866141736" header="0.31496062992125984" footer="0.19685039370078741"/>
      <printOptions horizontalCentered="1"/>
      <pageSetup paperSize="5" scale="92" fitToWidth="0" orientation="landscape" r:id="rId6"/>
    </customSheetView>
    <customSheetView guid="{E51A7B7A-B72C-4D0D-BEC9-3100296DDB1B}" scale="70" printArea="1" hiddenColumns="1">
      <selection activeCell="U17" sqref="A1:V17"/>
      <pageMargins left="1.1023622047244095" right="0.15748031496062992" top="0.47244094488188981" bottom="0.35433070866141736" header="0.31496062992125984" footer="0.19685039370078741"/>
      <printOptions horizontalCentered="1"/>
      <pageSetup paperSize="5" scale="92" fitToWidth="0" orientation="landscape" r:id="rId7"/>
    </customSheetView>
    <customSheetView guid="{D674221F-3F50-45D7-B99E-107AE99970DE}" scale="70" printArea="1" hiddenColumns="1">
      <selection activeCell="U17" sqref="A1:V17"/>
      <pageMargins left="1.1023622047244095" right="0.15748031496062992" top="0.47244094488188981" bottom="0.35433070866141736" header="0.31496062992125984" footer="0.19685039370078741"/>
      <printOptions horizontalCentered="1"/>
      <pageSetup paperSize="5" scale="92" fitToWidth="0" orientation="landscape" r:id="rId8"/>
    </customSheetView>
    <customSheetView guid="{C8C25E0F-313C-40E1-BC27-B55128053FAD}" scale="70" printArea="1" hiddenColumns="1">
      <selection activeCell="U17" sqref="A1:V17"/>
      <pageMargins left="1.1023622047244095" right="0.15748031496062992" top="0.47244094488188981" bottom="0.35433070866141736" header="0.31496062992125984" footer="0.19685039370078741"/>
      <printOptions horizontalCentered="1"/>
      <pageSetup paperSize="5" scale="92" fitToWidth="0" orientation="landscape" r:id="rId9"/>
    </customSheetView>
    <customSheetView guid="{31578BE1-199E-4DDD-BD28-180CDA7042A3}" scale="70" printArea="1" hiddenColumns="1">
      <selection activeCell="U17" sqref="A1:V17"/>
      <pageMargins left="1.1023622047244095" right="0.15748031496062992" top="0.47244094488188981" bottom="0.35433070866141736" header="0.31496062992125984" footer="0.19685039370078741"/>
      <printOptions horizontalCentered="1"/>
      <pageSetup paperSize="5" scale="92" fitToWidth="0" orientation="landscape" r:id="rId10"/>
    </customSheetView>
    <customSheetView guid="{915A0EBC-A358-405B-93F7-90752DA34B9F}" scale="70" fitToPage="1" printArea="1" hiddenColumns="1" topLeftCell="A7">
      <selection activeCell="U17" sqref="A1:V17"/>
      <pageMargins left="0.79" right="0.2" top="0.94488188976377963" bottom="0.55118110236220474" header="0.31496062992125984" footer="0.31496062992125984"/>
      <printOptions horizontalCentered="1"/>
      <pageSetup scale="73" fitToHeight="99" orientation="landscape" r:id="rId11"/>
    </customSheetView>
    <customSheetView guid="{B74BB35E-E214-422E-BB39-6D168553F4C5}" scale="70" fitToPage="1" printArea="1" hiddenColumns="1">
      <selection activeCell="AB10" sqref="AB10"/>
      <pageMargins left="0.59055118110236227" right="0.51181102362204722" top="0.94488188976377963" bottom="0.55118110236220474" header="0.31496062992125984" footer="0.31496062992125984"/>
      <printOptions horizontalCentered="1"/>
      <pageSetup paperSize="219" scale="57" fitToHeight="99" orientation="landscape" r:id="rId12"/>
    </customSheetView>
    <customSheetView guid="{C9A812A3-B23E-4057-8694-158B0DEE8D06}" fitToPage="1" topLeftCell="H6">
      <selection activeCell="U10" sqref="U10"/>
      <pageMargins left="0.59055118110236227" right="0.51181102362204722" top="0.94488188976377963" bottom="0.55118110236220474" header="0.31496062992125984" footer="0.31496062992125984"/>
      <printOptions horizontalCentered="1"/>
      <pageSetup paperSize="219" scale="57" fitToHeight="99" orientation="landscape" r:id="rId13"/>
    </customSheetView>
    <customSheetView guid="{D504B807-AE7E-4042-848D-21D8E9CBBAC1}" fitToPage="1" topLeftCell="H6">
      <selection activeCell="U10" sqref="U10"/>
      <pageMargins left="0.59055118110236227" right="0.51181102362204722" top="0.94488188976377963" bottom="0.55118110236220474" header="0.31496062992125984" footer="0.31496062992125984"/>
      <printOptions horizontalCentered="1"/>
      <pageSetup paperSize="219" scale="57" fitToHeight="99" orientation="landscape" r:id="rId14"/>
    </customSheetView>
    <customSheetView guid="{4890415D-ABA4-4363-9A7D-9DAD39F08A9F}" fitToPage="1" printArea="1" topLeftCell="H6">
      <selection activeCell="U10" sqref="U10"/>
      <pageMargins left="0.59055118110236227" right="0.51181102362204722" top="0.94488188976377963" bottom="0.55118110236220474" header="0.31496062992125984" footer="0.31496062992125984"/>
      <printOptions horizontalCentered="1"/>
      <pageSetup paperSize="219" scale="57" fitToHeight="99" orientation="landscape" r:id="rId15"/>
    </customSheetView>
    <customSheetView guid="{F7D68F61-F89A-4541-9A78-C25C58CA23E3}" fitToPage="1" printArea="1" topLeftCell="H6">
      <selection activeCell="U10" sqref="U10"/>
      <pageMargins left="0.59055118110236227" right="0.51181102362204722" top="0.94488188976377963" bottom="0.55118110236220474" header="0.31496062992125984" footer="0.31496062992125984"/>
      <printOptions horizontalCentered="1"/>
      <pageSetup paperSize="219" scale="57" fitToHeight="99" orientation="landscape" r:id="rId16"/>
    </customSheetView>
    <customSheetView guid="{D8BB7E15-0E8F-45FC-AD1A-6D8C295A087C}" scale="70" hiddenColumns="1">
      <selection activeCell="U17" sqref="A1:V17"/>
      <pageMargins left="1.1023622047244095" right="0.15748031496062992" top="0.47244094488188981" bottom="0.35433070866141736" header="0.31496062992125984" footer="0.19685039370078741"/>
      <printOptions horizontalCentered="1"/>
      <pageSetup paperSize="5" scale="92" fitToWidth="0" orientation="landscape" r:id="rId17"/>
    </customSheetView>
    <customSheetView guid="{42BB51DB-DC3E-4DA5-9499-5574EB19780E}" scale="70" hiddenColumns="1">
      <selection activeCell="U17" sqref="A1:V17"/>
      <pageMargins left="1.1023622047244095" right="0.15748031496062992" top="0.47244094488188981" bottom="0.35433070866141736" header="0.31496062992125984" footer="0.19685039370078741"/>
      <printOptions horizontalCentered="1"/>
      <pageSetup paperSize="5" scale="92" fitToWidth="0" orientation="landscape" r:id="rId18"/>
    </customSheetView>
    <customSheetView guid="{B83C9EB8-C964-4489-98C8-19C81BFAE010}" scale="70" hiddenColumns="1">
      <selection activeCell="U17" sqref="A1:V17"/>
      <pageMargins left="1.1023622047244095" right="0.15748031496062992" top="0.47244094488188981" bottom="0.35433070866141736" header="0.31496062992125984" footer="0.19685039370078741"/>
      <printOptions horizontalCentered="1"/>
      <pageSetup paperSize="5" scale="92" fitToWidth="0" orientation="landscape" r:id="rId19"/>
    </customSheetView>
  </customSheetViews>
  <mergeCells count="35">
    <mergeCell ref="M13:N13"/>
    <mergeCell ref="M14:N14"/>
    <mergeCell ref="M15:N15"/>
    <mergeCell ref="M16:N16"/>
    <mergeCell ref="F13:G13"/>
    <mergeCell ref="F14:G14"/>
    <mergeCell ref="F15:G15"/>
    <mergeCell ref="F16:G16"/>
    <mergeCell ref="D5:U5"/>
    <mergeCell ref="C7:C8"/>
    <mergeCell ref="X7:Y7"/>
    <mergeCell ref="V7:W7"/>
    <mergeCell ref="S7:S8"/>
    <mergeCell ref="U7:U8"/>
    <mergeCell ref="R7:R8"/>
    <mergeCell ref="E7:E8"/>
    <mergeCell ref="F7:G7"/>
    <mergeCell ref="H7:H8"/>
    <mergeCell ref="I7:I8"/>
    <mergeCell ref="AB7:AC7"/>
    <mergeCell ref="Z7:AA7"/>
    <mergeCell ref="B2:U2"/>
    <mergeCell ref="B1:U1"/>
    <mergeCell ref="J7:K7"/>
    <mergeCell ref="L7:L8"/>
    <mergeCell ref="M7:N7"/>
    <mergeCell ref="O7:O8"/>
    <mergeCell ref="P7:P8"/>
    <mergeCell ref="T7:T8"/>
    <mergeCell ref="Q7:Q8"/>
    <mergeCell ref="B7:B8"/>
    <mergeCell ref="D7:D8"/>
    <mergeCell ref="Q4:R4"/>
    <mergeCell ref="S4:U4"/>
    <mergeCell ref="D4:P4"/>
  </mergeCells>
  <conditionalFormatting sqref="H3 O3 H6 O6 H11:H1048576 O11:O1048576">
    <cfRule type="cellIs" dxfId="39" priority="62" operator="equal">
      <formula>"BAJA"</formula>
    </cfRule>
  </conditionalFormatting>
  <conditionalFormatting sqref="H3 O3 H6 O6 H11:H1048576 O11:O1048576">
    <cfRule type="cellIs" dxfId="38" priority="59" operator="equal">
      <formula>"EXTREMA"</formula>
    </cfRule>
    <cfRule type="cellIs" dxfId="37" priority="60" operator="equal">
      <formula>"ALTA"</formula>
    </cfRule>
    <cfRule type="cellIs" dxfId="36" priority="61" operator="equal">
      <formula>"MODERADA"</formula>
    </cfRule>
  </conditionalFormatting>
  <conditionalFormatting sqref="E3:F3 M3:N3 E6:F6 M6:N6 F9:G10 E11:F1048576 M9:N1048576">
    <cfRule type="colorScale" priority="58">
      <colorScale>
        <cfvo type="num" val="1"/>
        <cfvo type="num" val="3"/>
        <cfvo type="num" val="5"/>
        <color theme="6" tint="-0.499984740745262"/>
        <color rgb="FFFFFF00"/>
        <color rgb="FFC00000"/>
      </colorScale>
    </cfRule>
  </conditionalFormatting>
  <conditionalFormatting sqref="H9:H10 O9:O10">
    <cfRule type="cellIs" dxfId="35" priority="11" operator="equal">
      <formula>"EXTREMA"</formula>
    </cfRule>
    <cfRule type="cellIs" dxfId="34" priority="12" operator="equal">
      <formula>"ALTA"</formula>
    </cfRule>
    <cfRule type="cellIs" dxfId="33" priority="13" operator="equal">
      <formula>"MODERADA"</formula>
    </cfRule>
    <cfRule type="cellIs" dxfId="32" priority="14" operator="equal">
      <formula>"BAJA"</formula>
    </cfRule>
  </conditionalFormatting>
  <conditionalFormatting sqref="F7:G8 M7:N8">
    <cfRule type="colorScale" priority="1">
      <colorScale>
        <cfvo type="num" val="1"/>
        <cfvo type="num" val="3"/>
        <cfvo type="num" val="5"/>
        <color theme="6" tint="-0.499984740745262"/>
        <color rgb="FFFFFF00"/>
        <color rgb="FFC00000"/>
      </colorScale>
    </cfRule>
  </conditionalFormatting>
  <conditionalFormatting sqref="H7:H8 O7:O8">
    <cfRule type="cellIs" dxfId="31" priority="5" operator="equal">
      <formula>"BAJA"</formula>
    </cfRule>
  </conditionalFormatting>
  <conditionalFormatting sqref="H7:H8 O7:O8">
    <cfRule type="cellIs" dxfId="30" priority="2" operator="equal">
      <formula>"EXTREMA"</formula>
    </cfRule>
    <cfRule type="cellIs" dxfId="29" priority="3" operator="equal">
      <formula>"ALTA"</formula>
    </cfRule>
    <cfRule type="cellIs" dxfId="28" priority="4" operator="equal">
      <formula>"MODERADA"</formula>
    </cfRule>
  </conditionalFormatting>
  <printOptions horizontalCentered="1"/>
  <pageMargins left="0.19685039370078741" right="0.19685039370078741" top="0.47244094488188981" bottom="0.15748031496062992" header="0.31496062992125984" footer="0.19685039370078741"/>
  <pageSetup paperSize="258" scale="34" fitToHeight="0" orientation="landscape" r:id="rId20"/>
  <drawing r:id="rId2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300-000000000000}">
          <x14:formula1>
            <xm:f>Listas!$A$4:$A$10</xm:f>
          </x14:formula1>
          <xm:sqref>E9:E10</xm:sqref>
        </x14:dataValidation>
        <x14:dataValidation type="list" showInputMessage="1" showErrorMessage="1" xr:uid="{00000000-0002-0000-0300-000001000000}">
          <x14:formula1>
            <xm:f>Listas!$C$4:$C$7</xm:f>
          </x14:formula1>
          <xm:sqref>J9:J10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autoPageBreaks="0" fitToPage="1"/>
  </sheetPr>
  <dimension ref="A4:AC25"/>
  <sheetViews>
    <sheetView showGridLines="0" tabSelected="1" topLeftCell="A11" zoomScale="90" zoomScaleNormal="90" workbookViewId="0">
      <selection activeCell="A17" sqref="A17"/>
    </sheetView>
  </sheetViews>
  <sheetFormatPr baseColWidth="10" defaultColWidth="11.42578125" defaultRowHeight="12" x14ac:dyDescent="0.2"/>
  <cols>
    <col min="1" max="1" width="4.7109375" style="5" customWidth="1"/>
    <col min="2" max="2" width="26.85546875" style="5" customWidth="1"/>
    <col min="3" max="3" width="21.7109375" style="5" customWidth="1"/>
    <col min="4" max="4" width="33.140625" style="5" customWidth="1"/>
    <col min="5" max="7" width="6.7109375" style="5" customWidth="1"/>
    <col min="8" max="8" width="6.7109375" style="8" customWidth="1"/>
    <col min="9" max="9" width="36.28515625" style="15" customWidth="1"/>
    <col min="10" max="10" width="6.7109375" style="15" customWidth="1"/>
    <col min="11" max="14" width="6.7109375" style="5" customWidth="1"/>
    <col min="15" max="16" width="6.7109375" style="8" customWidth="1"/>
    <col min="17" max="17" width="39.85546875" style="5" customWidth="1"/>
    <col min="18" max="18" width="6.7109375" style="5" customWidth="1"/>
    <col min="19" max="19" width="20.140625" style="5" customWidth="1"/>
    <col min="20" max="20" width="26.5703125" style="5" customWidth="1"/>
    <col min="21" max="21" width="26.85546875" style="14" customWidth="1"/>
    <col min="22" max="22" width="13.5703125" style="14" bestFit="1" customWidth="1"/>
    <col min="23" max="23" width="48.42578125" style="5" customWidth="1"/>
    <col min="24" max="24" width="13.5703125" style="14" hidden="1" customWidth="1"/>
    <col min="25" max="25" width="49.5703125" style="5" hidden="1" customWidth="1"/>
    <col min="26" max="26" width="13.5703125" style="14" bestFit="1" customWidth="1"/>
    <col min="27" max="27" width="39.28515625" style="5" bestFit="1" customWidth="1"/>
    <col min="28" max="28" width="13.5703125" style="5" bestFit="1" customWidth="1"/>
    <col min="29" max="29" width="29.140625" style="5" bestFit="1" customWidth="1"/>
    <col min="30" max="16384" width="11.42578125" style="5"/>
  </cols>
  <sheetData>
    <row r="4" spans="1:29" s="4" customFormat="1" ht="17.25" customHeight="1" x14ac:dyDescent="0.25">
      <c r="A4" s="7"/>
      <c r="D4" s="248" t="s">
        <v>0</v>
      </c>
      <c r="E4" s="321" t="s">
        <v>236</v>
      </c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2" t="s">
        <v>22</v>
      </c>
      <c r="R4" s="322"/>
      <c r="S4" s="323">
        <v>2023</v>
      </c>
      <c r="T4" s="323"/>
      <c r="U4" s="323"/>
      <c r="V4" s="213"/>
      <c r="X4" s="213"/>
      <c r="Z4" s="213"/>
    </row>
    <row r="5" spans="1:29" s="4" customFormat="1" ht="17.25" customHeight="1" x14ac:dyDescent="0.25">
      <c r="A5" s="7"/>
      <c r="D5" s="339" t="s">
        <v>1</v>
      </c>
      <c r="E5" s="340" t="s">
        <v>341</v>
      </c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2"/>
      <c r="V5" s="213"/>
      <c r="X5" s="213"/>
      <c r="Z5" s="213"/>
    </row>
    <row r="6" spans="1:29" s="4" customFormat="1" ht="17.25" customHeight="1" x14ac:dyDescent="0.25">
      <c r="A6" s="7"/>
      <c r="D6" s="339"/>
      <c r="E6" s="343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5"/>
      <c r="V6" s="213"/>
      <c r="X6" s="213"/>
      <c r="Z6" s="213"/>
    </row>
    <row r="7" spans="1:29" s="4" customFormat="1" ht="17.25" customHeight="1" x14ac:dyDescent="0.25">
      <c r="A7" s="7"/>
      <c r="D7" s="339"/>
      <c r="E7" s="346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348"/>
      <c r="V7" s="213"/>
      <c r="X7" s="213"/>
      <c r="Z7" s="213"/>
    </row>
    <row r="8" spans="1:29" s="4" customFormat="1" ht="15" x14ac:dyDescent="0.25">
      <c r="A8" s="7"/>
      <c r="B8" s="1"/>
      <c r="C8" s="1"/>
      <c r="H8" s="13"/>
      <c r="I8" s="2"/>
      <c r="J8" s="2"/>
      <c r="O8" s="13"/>
      <c r="P8" s="13"/>
      <c r="U8" s="13"/>
      <c r="V8" s="13"/>
      <c r="X8" s="13"/>
      <c r="Z8" s="13"/>
    </row>
    <row r="9" spans="1:29" s="2" customFormat="1" ht="30" customHeight="1" x14ac:dyDescent="0.25">
      <c r="A9" s="7"/>
      <c r="B9" s="310" t="s">
        <v>2</v>
      </c>
      <c r="C9" s="310" t="s">
        <v>3</v>
      </c>
      <c r="D9" s="310" t="s">
        <v>4</v>
      </c>
      <c r="E9" s="320" t="s">
        <v>24</v>
      </c>
      <c r="F9" s="310" t="s">
        <v>197</v>
      </c>
      <c r="G9" s="310"/>
      <c r="H9" s="318" t="s">
        <v>21</v>
      </c>
      <c r="I9" s="313" t="s">
        <v>10</v>
      </c>
      <c r="J9" s="315" t="s">
        <v>30</v>
      </c>
      <c r="K9" s="316"/>
      <c r="L9" s="311" t="s">
        <v>182</v>
      </c>
      <c r="M9" s="310" t="s">
        <v>198</v>
      </c>
      <c r="N9" s="310"/>
      <c r="O9" s="318" t="s">
        <v>21</v>
      </c>
      <c r="P9" s="320" t="s">
        <v>9</v>
      </c>
      <c r="Q9" s="310" t="s">
        <v>7</v>
      </c>
      <c r="R9" s="337" t="s">
        <v>15</v>
      </c>
      <c r="S9" s="310" t="s">
        <v>218</v>
      </c>
      <c r="T9" s="313" t="s">
        <v>199</v>
      </c>
      <c r="U9" s="310" t="s">
        <v>8</v>
      </c>
      <c r="V9" s="307" t="s">
        <v>342</v>
      </c>
      <c r="W9" s="307"/>
      <c r="X9" s="307" t="s">
        <v>343</v>
      </c>
      <c r="Y9" s="307"/>
      <c r="Z9" s="307" t="s">
        <v>344</v>
      </c>
      <c r="AA9" s="307"/>
      <c r="AB9" s="307" t="s">
        <v>345</v>
      </c>
      <c r="AC9" s="307"/>
    </row>
    <row r="10" spans="1:29" s="2" customFormat="1" ht="96.75" customHeight="1" x14ac:dyDescent="0.25">
      <c r="A10" s="7"/>
      <c r="B10" s="310"/>
      <c r="C10" s="310"/>
      <c r="D10" s="310"/>
      <c r="E10" s="320"/>
      <c r="F10" s="144" t="s">
        <v>5</v>
      </c>
      <c r="G10" s="209" t="s">
        <v>6</v>
      </c>
      <c r="H10" s="319"/>
      <c r="I10" s="314"/>
      <c r="J10" s="208" t="s">
        <v>207</v>
      </c>
      <c r="K10" s="160" t="s">
        <v>208</v>
      </c>
      <c r="L10" s="312"/>
      <c r="M10" s="161" t="s">
        <v>5</v>
      </c>
      <c r="N10" s="162" t="s">
        <v>6</v>
      </c>
      <c r="O10" s="319"/>
      <c r="P10" s="320"/>
      <c r="Q10" s="310"/>
      <c r="R10" s="337"/>
      <c r="S10" s="310"/>
      <c r="T10" s="314"/>
      <c r="U10" s="310"/>
      <c r="V10" s="211" t="s">
        <v>245</v>
      </c>
      <c r="W10" s="211" t="s">
        <v>178</v>
      </c>
      <c r="X10" s="211" t="s">
        <v>245</v>
      </c>
      <c r="Y10" s="211" t="s">
        <v>178</v>
      </c>
      <c r="Z10" s="211" t="s">
        <v>245</v>
      </c>
      <c r="AA10" s="211" t="s">
        <v>178</v>
      </c>
      <c r="AB10" s="211" t="s">
        <v>245</v>
      </c>
      <c r="AC10" s="211" t="s">
        <v>178</v>
      </c>
    </row>
    <row r="11" spans="1:29" s="4" customFormat="1" ht="225.75" customHeight="1" x14ac:dyDescent="0.25">
      <c r="A11" s="17">
        <v>1</v>
      </c>
      <c r="B11" s="250" t="s">
        <v>313</v>
      </c>
      <c r="C11" s="250" t="s">
        <v>314</v>
      </c>
      <c r="D11" s="250" t="s">
        <v>315</v>
      </c>
      <c r="E11" s="21" t="s">
        <v>26</v>
      </c>
      <c r="F11" s="20">
        <v>4</v>
      </c>
      <c r="G11" s="20">
        <v>4</v>
      </c>
      <c r="H11" s="16" t="str">
        <f>INDEX(Listas!$L$4:$P$8,F11,G11)</f>
        <v>EXTREMA</v>
      </c>
      <c r="I11" s="250" t="s">
        <v>316</v>
      </c>
      <c r="J11" s="22" t="s">
        <v>205</v>
      </c>
      <c r="K11" s="22" t="str">
        <f>IF('Evaluación de Controles'!F11="X","Probabilidad",IF('Evaluación de Controles'!H11="X","Impacto",))</f>
        <v>Probabilidad</v>
      </c>
      <c r="L11" s="20">
        <f>'Evaluación de Controles'!X11</f>
        <v>35</v>
      </c>
      <c r="M11" s="20">
        <f>IF('Evaluación de Controles'!F11="X",IF(L11&gt;75,IF(F11&gt;2,F11-2,IF(F11&gt;1,F11-1,F11)),IF(L11&gt;50,IF(F11&gt;1,F11-1,F11),F11)),F11)</f>
        <v>4</v>
      </c>
      <c r="N11" s="20">
        <f>IF('Evaluación de Controles'!H11="X",IF(L11&gt;75,IF(G11&gt;2,G11-2,IF(G11&gt;1,G11-1,G11)),IF(L11&gt;50,IF(G11&gt;1,G11-1,G11),G11)),G11)</f>
        <v>4</v>
      </c>
      <c r="O11" s="16" t="str">
        <f>INDEX(Listas!$L$4:$P$8,M11,N11)</f>
        <v>EXTREMA</v>
      </c>
      <c r="P11" s="22" t="s">
        <v>196</v>
      </c>
      <c r="Q11" s="250" t="s">
        <v>317</v>
      </c>
      <c r="R11" s="290" t="s">
        <v>219</v>
      </c>
      <c r="S11" s="250" t="s">
        <v>337</v>
      </c>
      <c r="T11" s="250" t="s">
        <v>318</v>
      </c>
      <c r="U11" s="250" t="s">
        <v>338</v>
      </c>
      <c r="V11" s="215"/>
      <c r="W11" s="216"/>
      <c r="X11" s="300"/>
      <c r="Y11" s="3"/>
      <c r="Z11" s="300"/>
      <c r="AA11" s="302"/>
      <c r="AB11" s="215"/>
      <c r="AC11" s="216"/>
    </row>
    <row r="12" spans="1:29" s="4" customFormat="1" ht="165.75" hidden="1" customHeight="1" x14ac:dyDescent="0.25">
      <c r="A12" s="17">
        <v>2</v>
      </c>
      <c r="B12" s="20"/>
      <c r="C12" s="18"/>
      <c r="D12" s="20"/>
      <c r="E12" s="21"/>
      <c r="F12" s="20"/>
      <c r="G12" s="20"/>
      <c r="H12" s="16"/>
      <c r="I12" s="19"/>
      <c r="J12" s="22"/>
      <c r="K12" s="22"/>
      <c r="L12" s="20"/>
      <c r="M12" s="20"/>
      <c r="N12" s="20"/>
      <c r="O12" s="16"/>
      <c r="P12" s="22"/>
      <c r="Q12" s="20"/>
      <c r="R12" s="193"/>
      <c r="S12" s="20"/>
      <c r="T12" s="20"/>
      <c r="U12" s="20"/>
      <c r="V12" s="215"/>
      <c r="W12" s="216"/>
      <c r="X12" s="215"/>
      <c r="Y12" s="216"/>
      <c r="Z12" s="215"/>
      <c r="AA12" s="216"/>
      <c r="AB12" s="215"/>
      <c r="AC12" s="216"/>
    </row>
    <row r="13" spans="1:29" s="4" customFormat="1" ht="71.25" hidden="1" customHeight="1" x14ac:dyDescent="0.25">
      <c r="A13" s="17"/>
      <c r="B13" s="20"/>
      <c r="C13" s="18"/>
      <c r="D13" s="20"/>
      <c r="E13" s="21"/>
      <c r="F13" s="20"/>
      <c r="G13" s="20"/>
      <c r="H13" s="16"/>
      <c r="I13" s="19"/>
      <c r="J13" s="22"/>
      <c r="K13" s="22"/>
      <c r="L13" s="20"/>
      <c r="M13" s="20"/>
      <c r="N13" s="20"/>
      <c r="O13" s="16"/>
      <c r="P13" s="22"/>
      <c r="Q13" s="20"/>
      <c r="R13" s="193"/>
      <c r="S13" s="20"/>
      <c r="T13" s="20"/>
      <c r="U13" s="20"/>
      <c r="V13" s="217"/>
      <c r="W13" s="218"/>
      <c r="X13" s="217"/>
      <c r="Y13" s="218"/>
      <c r="Z13" s="217"/>
      <c r="AA13" s="218"/>
    </row>
    <row r="14" spans="1:29" s="4" customFormat="1" ht="67.5" hidden="1" customHeight="1" x14ac:dyDescent="0.25">
      <c r="A14" s="17"/>
      <c r="B14" s="20"/>
      <c r="C14" s="18"/>
      <c r="D14" s="20"/>
      <c r="E14" s="21"/>
      <c r="F14" s="20"/>
      <c r="G14" s="20"/>
      <c r="H14" s="16"/>
      <c r="I14" s="19"/>
      <c r="J14" s="22"/>
      <c r="K14" s="22"/>
      <c r="L14" s="20"/>
      <c r="M14" s="20"/>
      <c r="N14" s="20"/>
      <c r="O14" s="16"/>
      <c r="P14" s="22"/>
      <c r="Q14" s="20"/>
      <c r="R14" s="193"/>
      <c r="S14" s="20"/>
      <c r="T14" s="20"/>
      <c r="U14" s="20"/>
      <c r="V14" s="217"/>
      <c r="W14" s="218"/>
      <c r="X14" s="217"/>
      <c r="Y14" s="218"/>
      <c r="Z14" s="217"/>
      <c r="AA14" s="218"/>
    </row>
    <row r="15" spans="1:29" x14ac:dyDescent="0.2">
      <c r="C15" s="6"/>
      <c r="L15" s="9"/>
      <c r="V15" s="5"/>
      <c r="X15" s="5"/>
      <c r="Z15" s="5"/>
    </row>
    <row r="16" spans="1:29" x14ac:dyDescent="0.2">
      <c r="B16" s="10"/>
      <c r="C16" s="10"/>
      <c r="D16" s="10"/>
      <c r="E16" s="10"/>
      <c r="F16" s="328" t="s">
        <v>70</v>
      </c>
      <c r="G16" s="328"/>
      <c r="H16" s="26">
        <f>COUNTIF(H11:H12,"BAJA")</f>
        <v>0</v>
      </c>
      <c r="L16" s="9"/>
      <c r="M16" s="328" t="s">
        <v>70</v>
      </c>
      <c r="N16" s="328"/>
      <c r="O16" s="26">
        <f>COUNTIF(O11:O12,"BAJA")</f>
        <v>0</v>
      </c>
      <c r="V16" s="5"/>
      <c r="X16" s="5"/>
      <c r="Z16" s="5"/>
    </row>
    <row r="17" spans="2:27" x14ac:dyDescent="0.2">
      <c r="B17" s="338"/>
      <c r="C17" s="338"/>
      <c r="D17" s="338"/>
      <c r="E17" s="338"/>
      <c r="F17" s="328" t="s">
        <v>72</v>
      </c>
      <c r="G17" s="328"/>
      <c r="H17" s="26">
        <f>COUNTIF(H11:H12,"MODERADA")</f>
        <v>0</v>
      </c>
      <c r="L17" s="10"/>
      <c r="M17" s="328" t="s">
        <v>72</v>
      </c>
      <c r="N17" s="328"/>
      <c r="O17" s="26">
        <f>COUNTIF(O11:O12,"MODERADA")</f>
        <v>0</v>
      </c>
      <c r="V17" s="5"/>
      <c r="X17" s="5"/>
      <c r="Z17" s="5"/>
    </row>
    <row r="18" spans="2:27" x14ac:dyDescent="0.2">
      <c r="B18" s="196"/>
      <c r="D18" s="196"/>
      <c r="F18" s="328" t="s">
        <v>71</v>
      </c>
      <c r="G18" s="328"/>
      <c r="H18" s="26">
        <f>COUNTIF(H11:H12,"ALTA")</f>
        <v>0</v>
      </c>
      <c r="M18" s="328" t="s">
        <v>71</v>
      </c>
      <c r="N18" s="328"/>
      <c r="O18" s="26">
        <f>COUNTIF(O11:O12,"ALTA")</f>
        <v>0</v>
      </c>
      <c r="P18" s="5"/>
      <c r="U18" s="5"/>
      <c r="V18" s="5"/>
      <c r="X18" s="5"/>
      <c r="Z18" s="5"/>
    </row>
    <row r="19" spans="2:27" ht="15.75" x14ac:dyDescent="0.2">
      <c r="B19" s="203" t="s">
        <v>222</v>
      </c>
      <c r="D19" s="197" t="s">
        <v>223</v>
      </c>
      <c r="E19" s="10"/>
      <c r="F19" s="328" t="s">
        <v>73</v>
      </c>
      <c r="G19" s="328"/>
      <c r="H19" s="26">
        <f>COUNTIF(H11:H12,"EXTREMA")</f>
        <v>1</v>
      </c>
      <c r="L19" s="9"/>
      <c r="M19" s="328" t="s">
        <v>73</v>
      </c>
      <c r="N19" s="328"/>
      <c r="O19" s="26">
        <f>COUNTIF(O11:O12,"EXTREMA")</f>
        <v>1</v>
      </c>
      <c r="V19" s="5"/>
      <c r="X19" s="5"/>
      <c r="Z19" s="5"/>
    </row>
    <row r="20" spans="2:27" x14ac:dyDescent="0.2">
      <c r="L20" s="5" t="s">
        <v>19</v>
      </c>
      <c r="O20" s="5"/>
      <c r="P20" s="5"/>
      <c r="U20" s="5"/>
    </row>
    <row r="23" spans="2:27" x14ac:dyDescent="0.2">
      <c r="W23" s="292"/>
    </row>
    <row r="25" spans="2:27" x14ac:dyDescent="0.2">
      <c r="V25" s="28"/>
      <c r="W25" s="28"/>
      <c r="X25" s="28"/>
      <c r="Y25" s="28"/>
      <c r="Z25" s="28"/>
      <c r="AA25" s="28"/>
    </row>
  </sheetData>
  <customSheetViews>
    <customSheetView guid="{97D65C1E-976A-4956-97FC-0E8188ABCFAA}" scale="55" hiddenColumns="1">
      <selection activeCell="AC9" sqref="AC9"/>
      <pageMargins left="1.1599999999999999" right="0.27559055118110237" top="0.46" bottom="0.23622047244094491" header="0.31496062992125984" footer="0.15748031496062992"/>
      <printOptions horizontalCentered="1"/>
      <pageSetup paperSize="5" scale="85" fitToHeight="0" orientation="landscape" r:id="rId1"/>
    </customSheetView>
    <customSheetView guid="{ADD38025-F4B2-44E2-9D06-07A9BF0F3A51}" scale="55" hiddenColumns="1">
      <selection activeCell="AC9" sqref="AC9"/>
      <pageMargins left="1.1599999999999999" right="0.27559055118110237" top="0.46" bottom="0.23622047244094491" header="0.31496062992125984" footer="0.15748031496062992"/>
      <printOptions horizontalCentered="1"/>
      <pageSetup paperSize="5" scale="85" fitToHeight="0" orientation="landscape" r:id="rId2"/>
    </customSheetView>
    <customSheetView guid="{AF3BF2A1-5C19-43AE-A08B-3E418E8AE543}" scale="55" printArea="1" hiddenColumns="1">
      <selection activeCell="AC9" sqref="AC9"/>
      <pageMargins left="1.1599999999999999" right="0.27559055118110237" top="0.46" bottom="0.23622047244094491" header="0.31496062992125984" footer="0.15748031496062992"/>
      <printOptions horizontalCentered="1"/>
      <pageSetup paperSize="5" scale="85" fitToHeight="0" orientation="landscape" r:id="rId3"/>
    </customSheetView>
    <customSheetView guid="{CC42E740-ADA2-4B3E-AB77-9BBCCE9EC444}" scale="55" printArea="1" hiddenColumns="1">
      <selection activeCell="AC9" sqref="AC9"/>
      <pageMargins left="1.1599999999999999" right="0.27559055118110237" top="0.46" bottom="0.23622047244094491" header="0.31496062992125984" footer="0.15748031496062992"/>
      <printOptions horizontalCentered="1"/>
      <pageSetup paperSize="5" scale="85" fitToHeight="0" orientation="landscape" r:id="rId4"/>
    </customSheetView>
    <customSheetView guid="{DC041AD4-35AB-4F1B-9F3D-F08C88A9A16C}" scale="55" printArea="1" hiddenColumns="1">
      <selection activeCell="AC9" sqref="AC9"/>
      <pageMargins left="1.1599999999999999" right="0.27559055118110237" top="0.46" bottom="0.23622047244094491" header="0.31496062992125984" footer="0.15748031496062992"/>
      <printOptions horizontalCentered="1"/>
      <pageSetup paperSize="5" scale="85" fitToHeight="0" orientation="landscape" r:id="rId5"/>
    </customSheetView>
    <customSheetView guid="{C9A17BF0-2451-44C4-898F-CFB8403323EA}" scale="55" printArea="1" hiddenColumns="1">
      <selection activeCell="AC9" sqref="AC9"/>
      <pageMargins left="1.1599999999999999" right="0.27559055118110237" top="0.46" bottom="0.23622047244094491" header="0.31496062992125984" footer="0.15748031496062992"/>
      <printOptions horizontalCentered="1"/>
      <pageSetup paperSize="5" scale="85" fitToHeight="0" orientation="landscape" r:id="rId6"/>
    </customSheetView>
    <customSheetView guid="{E51A7B7A-B72C-4D0D-BEC9-3100296DDB1B}" scale="55" printArea="1" hiddenColumns="1">
      <selection activeCell="AC9" sqref="AC9"/>
      <pageMargins left="1.1599999999999999" right="0.27559055118110237" top="0.46" bottom="0.23622047244094491" header="0.31496062992125984" footer="0.15748031496062992"/>
      <printOptions horizontalCentered="1"/>
      <pageSetup paperSize="5" scale="85" fitToHeight="0" orientation="landscape" r:id="rId7"/>
    </customSheetView>
    <customSheetView guid="{D674221F-3F50-45D7-B99E-107AE99970DE}" scale="55" printArea="1" hiddenColumns="1">
      <selection activeCell="AC9" sqref="AC9"/>
      <pageMargins left="1.1599999999999999" right="0.27559055118110237" top="0.46" bottom="0.23622047244094491" header="0.31496062992125984" footer="0.15748031496062992"/>
      <printOptions horizontalCentered="1"/>
      <pageSetup paperSize="5" scale="85" fitToHeight="0" orientation="landscape" r:id="rId8"/>
    </customSheetView>
    <customSheetView guid="{C8C25E0F-313C-40E1-BC27-B55128053FAD}" scale="55" printArea="1" hiddenColumns="1">
      <selection activeCell="AC9" sqref="AC9"/>
      <pageMargins left="1.1599999999999999" right="0.27559055118110237" top="0.46" bottom="0.23622047244094491" header="0.31496062992125984" footer="0.15748031496062992"/>
      <printOptions horizontalCentered="1"/>
      <pageSetup paperSize="5" scale="85" fitToHeight="0" orientation="landscape" r:id="rId9"/>
    </customSheetView>
    <customSheetView guid="{31578BE1-199E-4DDD-BD28-180CDA7042A3}" scale="55" printArea="1" hiddenColumns="1">
      <selection activeCell="AC9" sqref="AC9"/>
      <pageMargins left="1.1599999999999999" right="0.27559055118110237" top="0.46" bottom="0.23622047244094491" header="0.31496062992125984" footer="0.15748031496062992"/>
      <printOptions horizontalCentered="1"/>
      <pageSetup paperSize="5" scale="85" fitToHeight="0" orientation="landscape" r:id="rId10"/>
    </customSheetView>
    <customSheetView guid="{915A0EBC-A358-405B-93F7-90752DA34B9F}" scale="55" fitToPage="1" printArea="1" hiddenColumns="1">
      <selection activeCell="U20" sqref="A1:V20"/>
      <pageMargins left="0.88" right="0.51181102362204722" top="0.75" bottom="0.55118110236220474" header="0.31496062992125984" footer="0.31496062992125984"/>
      <printOptions horizontalCentered="1"/>
      <pageSetup scale="65" fitToHeight="99" orientation="landscape" r:id="rId11"/>
    </customSheetView>
    <customSheetView guid="{B74BB35E-E214-422E-BB39-6D168553F4C5}" fitToPage="1" topLeftCell="G3">
      <selection activeCell="U9" sqref="U9"/>
      <pageMargins left="0.59055118110236227" right="0.51181102362204722" top="0.94488188976377963" bottom="0.55118110236220474" header="0.31496062992125984" footer="0.31496062992125984"/>
      <printOptions horizontalCentered="1"/>
      <pageSetup paperSize="219" scale="57" fitToHeight="99" orientation="landscape" r:id="rId12"/>
    </customSheetView>
    <customSheetView guid="{C9A812A3-B23E-4057-8694-158B0DEE8D06}" fitToPage="1" topLeftCell="G3">
      <selection activeCell="U9" sqref="U9"/>
      <pageMargins left="0.59055118110236227" right="0.51181102362204722" top="0.94488188976377963" bottom="0.55118110236220474" header="0.31496062992125984" footer="0.31496062992125984"/>
      <printOptions horizontalCentered="1"/>
      <pageSetup paperSize="219" scale="57" fitToHeight="99" orientation="landscape" r:id="rId13"/>
    </customSheetView>
    <customSheetView guid="{D504B807-AE7E-4042-848D-21D8E9CBBAC1}" fitToPage="1" topLeftCell="G3">
      <selection activeCell="U9" sqref="U9"/>
      <pageMargins left="0.59055118110236227" right="0.51181102362204722" top="0.94488188976377963" bottom="0.55118110236220474" header="0.31496062992125984" footer="0.31496062992125984"/>
      <printOptions horizontalCentered="1"/>
      <pageSetup paperSize="219" scale="57" fitToHeight="99" orientation="landscape" r:id="rId14"/>
    </customSheetView>
    <customSheetView guid="{4890415D-ABA4-4363-9A7D-9DAD39F08A9F}" fitToPage="1" printArea="1" topLeftCell="G3">
      <selection activeCell="U9" sqref="U9"/>
      <pageMargins left="0.59055118110236227" right="0.51181102362204722" top="0.94488188976377963" bottom="0.55118110236220474" header="0.31496062992125984" footer="0.31496062992125984"/>
      <printOptions horizontalCentered="1"/>
      <pageSetup paperSize="219" scale="57" fitToHeight="99" orientation="landscape" r:id="rId15"/>
    </customSheetView>
    <customSheetView guid="{F7D68F61-F89A-4541-9A78-C25C58CA23E3}" fitToPage="1" printArea="1" topLeftCell="G3">
      <selection activeCell="U9" sqref="U9"/>
      <pageMargins left="0.59055118110236227" right="0.51181102362204722" top="0.94488188976377963" bottom="0.55118110236220474" header="0.31496062992125984" footer="0.31496062992125984"/>
      <printOptions horizontalCentered="1"/>
      <pageSetup paperSize="219" scale="57" fitToHeight="99" orientation="landscape" r:id="rId16"/>
    </customSheetView>
    <customSheetView guid="{D8BB7E15-0E8F-45FC-AD1A-6D8C295A087C}" scale="55" hiddenColumns="1">
      <selection activeCell="AC9" sqref="AC9"/>
      <pageMargins left="1.1599999999999999" right="0.27559055118110237" top="0.46" bottom="0.23622047244094491" header="0.31496062992125984" footer="0.15748031496062992"/>
      <printOptions horizontalCentered="1"/>
      <pageSetup paperSize="5" scale="85" fitToHeight="0" orientation="landscape" r:id="rId17"/>
    </customSheetView>
    <customSheetView guid="{42BB51DB-DC3E-4DA5-9499-5574EB19780E}" scale="55" hiddenColumns="1">
      <selection activeCell="AC9" sqref="AC9"/>
      <pageMargins left="1.1599999999999999" right="0.27559055118110237" top="0.46" bottom="0.23622047244094491" header="0.31496062992125984" footer="0.15748031496062992"/>
      <printOptions horizontalCentered="1"/>
      <pageSetup paperSize="5" scale="85" fitToHeight="0" orientation="landscape" r:id="rId18"/>
    </customSheetView>
    <customSheetView guid="{B83C9EB8-C964-4489-98C8-19C81BFAE010}" scale="55" hiddenColumns="1">
      <selection activeCell="AC9" sqref="AC9"/>
      <pageMargins left="1.1599999999999999" right="0.27559055118110237" top="0.46" bottom="0.23622047244094491" header="0.31496062992125984" footer="0.15748031496062992"/>
      <printOptions horizontalCentered="1"/>
      <pageSetup paperSize="5" scale="85" fitToHeight="0" orientation="landscape" r:id="rId19"/>
    </customSheetView>
  </customSheetViews>
  <mergeCells count="35">
    <mergeCell ref="D5:D7"/>
    <mergeCell ref="E5:U7"/>
    <mergeCell ref="E4:P4"/>
    <mergeCell ref="Q4:R4"/>
    <mergeCell ref="S4:U4"/>
    <mergeCell ref="B17:E17"/>
    <mergeCell ref="M9:N9"/>
    <mergeCell ref="O9:O10"/>
    <mergeCell ref="F16:G16"/>
    <mergeCell ref="F17:G17"/>
    <mergeCell ref="L9:L10"/>
    <mergeCell ref="J9:K9"/>
    <mergeCell ref="B9:B10"/>
    <mergeCell ref="C9:C10"/>
    <mergeCell ref="D9:D10"/>
    <mergeCell ref="E9:E10"/>
    <mergeCell ref="F9:G9"/>
    <mergeCell ref="H9:H10"/>
    <mergeCell ref="I9:I10"/>
    <mergeCell ref="AB9:AC9"/>
    <mergeCell ref="Z9:AA9"/>
    <mergeCell ref="X9:Y9"/>
    <mergeCell ref="M19:N19"/>
    <mergeCell ref="V9:W9"/>
    <mergeCell ref="P9:P10"/>
    <mergeCell ref="Q9:Q10"/>
    <mergeCell ref="T9:T10"/>
    <mergeCell ref="R9:R10"/>
    <mergeCell ref="S9:S10"/>
    <mergeCell ref="U9:U10"/>
    <mergeCell ref="F19:G19"/>
    <mergeCell ref="F18:G18"/>
    <mergeCell ref="M16:N16"/>
    <mergeCell ref="M17:N17"/>
    <mergeCell ref="M18:N18"/>
  </mergeCells>
  <conditionalFormatting sqref="H8 O8 H15:H1048576 O15:O1048576">
    <cfRule type="cellIs" dxfId="27" priority="67" operator="equal">
      <formula>"BAJA"</formula>
    </cfRule>
  </conditionalFormatting>
  <conditionalFormatting sqref="H8 O8 H15:H1048576 O15:O1048576">
    <cfRule type="cellIs" dxfId="26" priority="64" operator="equal">
      <formula>"EXTREMA"</formula>
    </cfRule>
    <cfRule type="cellIs" dxfId="25" priority="65" operator="equal">
      <formula>"ALTA"</formula>
    </cfRule>
    <cfRule type="cellIs" dxfId="24" priority="66" operator="equal">
      <formula>"MODERADA"</formula>
    </cfRule>
  </conditionalFormatting>
  <conditionalFormatting sqref="E8:F8 F11:G14 M8:N8 E15:F1048576 M15:N1048576">
    <cfRule type="colorScale" priority="63">
      <colorScale>
        <cfvo type="num" val="1"/>
        <cfvo type="num" val="3"/>
        <cfvo type="num" val="5"/>
        <color theme="6" tint="-0.499984740745262"/>
        <color rgb="FFFFFF00"/>
        <color rgb="FFC00000"/>
      </colorScale>
    </cfRule>
  </conditionalFormatting>
  <conditionalFormatting sqref="H11:H14">
    <cfRule type="cellIs" dxfId="23" priority="11" operator="equal">
      <formula>"EXTREMA"</formula>
    </cfRule>
    <cfRule type="cellIs" dxfId="22" priority="12" operator="equal">
      <formula>"ALTA"</formula>
    </cfRule>
    <cfRule type="cellIs" dxfId="21" priority="13" operator="equal">
      <formula>"MODERADA"</formula>
    </cfRule>
    <cfRule type="cellIs" dxfId="20" priority="14" operator="equal">
      <formula>"BAJA"</formula>
    </cfRule>
  </conditionalFormatting>
  <conditionalFormatting sqref="O11:O14">
    <cfRule type="cellIs" dxfId="19" priority="7" operator="equal">
      <formula>"EXTREMA"</formula>
    </cfRule>
    <cfRule type="cellIs" dxfId="18" priority="8" operator="equal">
      <formula>"ALTA"</formula>
    </cfRule>
    <cfRule type="cellIs" dxfId="17" priority="9" operator="equal">
      <formula>"MODERADA"</formula>
    </cfRule>
    <cfRule type="cellIs" dxfId="16" priority="10" operator="equal">
      <formula>"BAJA"</formula>
    </cfRule>
  </conditionalFormatting>
  <conditionalFormatting sqref="M11:N14">
    <cfRule type="colorScale" priority="6">
      <colorScale>
        <cfvo type="num" val="1"/>
        <cfvo type="num" val="3"/>
        <cfvo type="num" val="5"/>
        <color theme="6" tint="-0.499984740745262"/>
        <color rgb="FFFFFF00"/>
        <color rgb="FFC00000"/>
      </colorScale>
    </cfRule>
  </conditionalFormatting>
  <conditionalFormatting sqref="F9:G10 M9:N10">
    <cfRule type="colorScale" priority="1">
      <colorScale>
        <cfvo type="num" val="1"/>
        <cfvo type="num" val="3"/>
        <cfvo type="num" val="5"/>
        <color theme="6" tint="-0.499984740745262"/>
        <color rgb="FFFFFF00"/>
        <color rgb="FFC00000"/>
      </colorScale>
    </cfRule>
  </conditionalFormatting>
  <conditionalFormatting sqref="H9:H10 O9:O10">
    <cfRule type="cellIs" dxfId="15" priority="5" operator="equal">
      <formula>"BAJA"</formula>
    </cfRule>
  </conditionalFormatting>
  <conditionalFormatting sqref="H9:H10 O9:O10">
    <cfRule type="cellIs" dxfId="14" priority="2" operator="equal">
      <formula>"EXTREMA"</formula>
    </cfRule>
    <cfRule type="cellIs" dxfId="13" priority="3" operator="equal">
      <formula>"ALTA"</formula>
    </cfRule>
    <cfRule type="cellIs" dxfId="12" priority="4" operator="equal">
      <formula>"MODERADA"</formula>
    </cfRule>
  </conditionalFormatting>
  <printOptions horizontalCentered="1"/>
  <pageMargins left="0.35433070866141736" right="0.27559055118110237" top="0.86614173228346458" bottom="0.23622047244094491" header="0.31496062992125984" footer="0.15748031496062992"/>
  <pageSetup paperSize="258" scale="41" fitToHeight="0" orientation="landscape" r:id="rId20"/>
  <drawing r:id="rId2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400-000000000000}">
          <x14:formula1>
            <xm:f>Listas!$A$4:$A$10</xm:f>
          </x14:formula1>
          <xm:sqref>E11:E14</xm:sqref>
        </x14:dataValidation>
        <x14:dataValidation type="list" showInputMessage="1" showErrorMessage="1" xr:uid="{00000000-0002-0000-0400-000001000000}">
          <x14:formula1>
            <xm:f>Listas!$C$4:$C$7</xm:f>
          </x14:formula1>
          <xm:sqref>J11:J14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0000"/>
    <pageSetUpPr fitToPage="1"/>
  </sheetPr>
  <dimension ref="A1:Y16"/>
  <sheetViews>
    <sheetView view="pageBreakPreview" zoomScale="70" zoomScaleNormal="70" zoomScaleSheetLayoutView="70" workbookViewId="0">
      <pane xSplit="2" ySplit="3" topLeftCell="C4" activePane="bottomRight" state="frozen"/>
      <selection activeCell="E1" sqref="E1:V1"/>
      <selection pane="topRight" activeCell="E1" sqref="E1:V1"/>
      <selection pane="bottomLeft" activeCell="E1" sqref="E1:V1"/>
      <selection pane="bottomRight" activeCell="E1" sqref="E1:V1"/>
    </sheetView>
  </sheetViews>
  <sheetFormatPr baseColWidth="10" defaultColWidth="11.42578125" defaultRowHeight="15" x14ac:dyDescent="0.25"/>
  <cols>
    <col min="1" max="1" width="2.7109375" style="134" customWidth="1"/>
    <col min="2" max="2" width="6.7109375" style="142" customWidth="1"/>
    <col min="3" max="3" width="6.7109375" style="133" customWidth="1"/>
    <col min="4" max="4" width="24.7109375" style="136" customWidth="1"/>
    <col min="5" max="5" width="24.5703125" style="139" customWidth="1"/>
    <col min="6" max="9" width="4.7109375" style="7" customWidth="1"/>
    <col min="10" max="10" width="6.5703125" style="7" customWidth="1"/>
    <col min="11" max="11" width="7" style="7" customWidth="1"/>
    <col min="12" max="23" width="4.7109375" style="7" customWidth="1"/>
    <col min="24" max="24" width="8.7109375" style="2" customWidth="1"/>
    <col min="25" max="25" width="24.7109375" style="7" customWidth="1"/>
    <col min="26" max="16384" width="11.42578125" style="7"/>
  </cols>
  <sheetData>
    <row r="1" spans="1:25" s="136" customFormat="1" ht="135.94999999999999" customHeight="1" x14ac:dyDescent="0.25">
      <c r="A1" s="135"/>
      <c r="C1" s="143"/>
      <c r="D1" s="359" t="s">
        <v>195</v>
      </c>
      <c r="E1" s="360"/>
      <c r="F1" s="356" t="s">
        <v>210</v>
      </c>
      <c r="G1" s="356"/>
      <c r="H1" s="356" t="s">
        <v>209</v>
      </c>
      <c r="I1" s="356"/>
      <c r="J1" s="356" t="s">
        <v>211</v>
      </c>
      <c r="K1" s="356"/>
      <c r="L1" s="356" t="s">
        <v>212</v>
      </c>
      <c r="M1" s="356"/>
      <c r="N1" s="356" t="s">
        <v>213</v>
      </c>
      <c r="O1" s="356"/>
      <c r="P1" s="356" t="s">
        <v>214</v>
      </c>
      <c r="Q1" s="356"/>
      <c r="R1" s="356" t="s">
        <v>215</v>
      </c>
      <c r="S1" s="356"/>
      <c r="T1" s="356" t="s">
        <v>216</v>
      </c>
      <c r="U1" s="356"/>
      <c r="V1" s="356" t="s">
        <v>217</v>
      </c>
      <c r="W1" s="356"/>
      <c r="X1" s="361" t="s">
        <v>319</v>
      </c>
      <c r="Y1" s="362"/>
    </row>
    <row r="2" spans="1:25" s="136" customFormat="1" ht="18" customHeight="1" x14ac:dyDescent="0.25">
      <c r="A2" s="135"/>
      <c r="B2" s="353" t="s">
        <v>194</v>
      </c>
      <c r="C2" s="357" t="s">
        <v>187</v>
      </c>
      <c r="D2" s="351" t="s">
        <v>188</v>
      </c>
      <c r="E2" s="351" t="s">
        <v>183</v>
      </c>
      <c r="F2" s="350" t="s">
        <v>175</v>
      </c>
      <c r="G2" s="350"/>
      <c r="H2" s="350" t="s">
        <v>175</v>
      </c>
      <c r="I2" s="350"/>
      <c r="J2" s="350" t="s">
        <v>189</v>
      </c>
      <c r="K2" s="350"/>
      <c r="L2" s="350" t="s">
        <v>190</v>
      </c>
      <c r="M2" s="350"/>
      <c r="N2" s="350" t="s">
        <v>189</v>
      </c>
      <c r="O2" s="350"/>
      <c r="P2" s="350" t="s">
        <v>191</v>
      </c>
      <c r="Q2" s="350"/>
      <c r="R2" s="350" t="s">
        <v>189</v>
      </c>
      <c r="S2" s="350"/>
      <c r="T2" s="350" t="s">
        <v>191</v>
      </c>
      <c r="U2" s="350"/>
      <c r="V2" s="350" t="s">
        <v>192</v>
      </c>
      <c r="W2" s="350"/>
      <c r="X2" s="365" t="s">
        <v>193</v>
      </c>
      <c r="Y2" s="363" t="s">
        <v>184</v>
      </c>
    </row>
    <row r="3" spans="1:25" s="2" customFormat="1" ht="33" customHeight="1" x14ac:dyDescent="0.25">
      <c r="A3" s="133"/>
      <c r="B3" s="353"/>
      <c r="C3" s="358"/>
      <c r="D3" s="352"/>
      <c r="E3" s="352"/>
      <c r="F3" s="24" t="s">
        <v>185</v>
      </c>
      <c r="G3" s="24" t="s">
        <v>186</v>
      </c>
      <c r="H3" s="24" t="s">
        <v>185</v>
      </c>
      <c r="I3" s="24" t="s">
        <v>186</v>
      </c>
      <c r="J3" s="24" t="s">
        <v>185</v>
      </c>
      <c r="K3" s="24" t="s">
        <v>186</v>
      </c>
      <c r="L3" s="24" t="s">
        <v>185</v>
      </c>
      <c r="M3" s="24" t="s">
        <v>186</v>
      </c>
      <c r="N3" s="24" t="s">
        <v>185</v>
      </c>
      <c r="O3" s="24" t="s">
        <v>186</v>
      </c>
      <c r="P3" s="24" t="s">
        <v>185</v>
      </c>
      <c r="Q3" s="24" t="s">
        <v>186</v>
      </c>
      <c r="R3" s="24" t="s">
        <v>185</v>
      </c>
      <c r="S3" s="24" t="s">
        <v>186</v>
      </c>
      <c r="T3" s="24" t="s">
        <v>185</v>
      </c>
      <c r="U3" s="24" t="s">
        <v>186</v>
      </c>
      <c r="V3" s="24" t="s">
        <v>185</v>
      </c>
      <c r="W3" s="24" t="s">
        <v>186</v>
      </c>
      <c r="X3" s="366"/>
      <c r="Y3" s="364"/>
    </row>
    <row r="4" spans="1:25" ht="66" customHeight="1" x14ac:dyDescent="0.25">
      <c r="B4" s="354" t="s">
        <v>231</v>
      </c>
      <c r="C4" s="141">
        <v>1.1000000000000001</v>
      </c>
      <c r="D4" s="140" t="s">
        <v>240</v>
      </c>
      <c r="E4" s="140" t="s">
        <v>237</v>
      </c>
      <c r="F4" s="3" t="s">
        <v>200</v>
      </c>
      <c r="G4" s="3"/>
      <c r="H4" s="3"/>
      <c r="I4" s="3" t="s">
        <v>200</v>
      </c>
      <c r="J4" s="3"/>
      <c r="K4" s="3" t="s">
        <v>200</v>
      </c>
      <c r="L4" s="3"/>
      <c r="M4" s="3" t="s">
        <v>200</v>
      </c>
      <c r="N4" s="3"/>
      <c r="O4" s="3" t="s">
        <v>200</v>
      </c>
      <c r="P4" s="3" t="s">
        <v>200</v>
      </c>
      <c r="Q4" s="3"/>
      <c r="R4" s="3" t="s">
        <v>200</v>
      </c>
      <c r="S4" s="3"/>
      <c r="T4" s="3" t="s">
        <v>200</v>
      </c>
      <c r="U4" s="3"/>
      <c r="V4" s="3" t="s">
        <v>200</v>
      </c>
      <c r="W4" s="3"/>
      <c r="X4" s="202">
        <f>IF(J4="X",15,0)+IF(L4="X",5,0)+IF(N4="X",15,0)+IF(P4="X",10,0)+IF(R4="X",15,0)+IF(T4="X",10,0)+IF(V4="X",30,0)</f>
        <v>65</v>
      </c>
      <c r="Y4" s="23" t="s">
        <v>226</v>
      </c>
    </row>
    <row r="5" spans="1:25" ht="109.5" customHeight="1" x14ac:dyDescent="0.25">
      <c r="B5" s="355"/>
      <c r="C5" s="141">
        <v>1.2</v>
      </c>
      <c r="D5" s="140" t="s">
        <v>246</v>
      </c>
      <c r="E5" s="140" t="s">
        <v>238</v>
      </c>
      <c r="F5" s="3" t="s">
        <v>200</v>
      </c>
      <c r="G5" s="3"/>
      <c r="H5" s="3"/>
      <c r="I5" s="3" t="s">
        <v>200</v>
      </c>
      <c r="J5" s="3"/>
      <c r="K5" s="3" t="s">
        <v>200</v>
      </c>
      <c r="L5" s="3"/>
      <c r="M5" s="3" t="s">
        <v>200</v>
      </c>
      <c r="N5" s="3"/>
      <c r="O5" s="3" t="s">
        <v>200</v>
      </c>
      <c r="P5" s="3" t="s">
        <v>200</v>
      </c>
      <c r="Q5" s="3"/>
      <c r="R5" s="3" t="s">
        <v>200</v>
      </c>
      <c r="S5" s="3"/>
      <c r="T5" s="3" t="s">
        <v>200</v>
      </c>
      <c r="U5" s="3"/>
      <c r="V5" s="3" t="s">
        <v>200</v>
      </c>
      <c r="W5" s="3"/>
      <c r="X5" s="210">
        <f t="shared" ref="X5:X7" si="0">IF(J5="X",15,0)+IF(L5="X",5,0)+IF(N5="X",15,0)+IF(P5="X",10,0)+IF(R5="X",15,0)+IF(T5="X",10,0)+IF(V5="X",30,0)</f>
        <v>65</v>
      </c>
      <c r="Y5" s="23" t="s">
        <v>226</v>
      </c>
    </row>
    <row r="6" spans="1:25" ht="111.75" customHeight="1" x14ac:dyDescent="0.25">
      <c r="B6" s="354" t="s">
        <v>233</v>
      </c>
      <c r="C6" s="141">
        <v>2.1</v>
      </c>
      <c r="D6" s="140" t="s">
        <v>248</v>
      </c>
      <c r="E6" s="140" t="s">
        <v>250</v>
      </c>
      <c r="F6" s="3" t="s">
        <v>200</v>
      </c>
      <c r="G6" s="3"/>
      <c r="H6" s="3"/>
      <c r="I6" s="3" t="s">
        <v>200</v>
      </c>
      <c r="J6" s="3"/>
      <c r="K6" s="3" t="s">
        <v>200</v>
      </c>
      <c r="L6" s="3"/>
      <c r="M6" s="3" t="s">
        <v>200</v>
      </c>
      <c r="N6" s="3"/>
      <c r="O6" s="3" t="s">
        <v>200</v>
      </c>
      <c r="P6" s="3" t="s">
        <v>200</v>
      </c>
      <c r="Q6" s="3"/>
      <c r="R6" s="3" t="s">
        <v>200</v>
      </c>
      <c r="S6" s="3"/>
      <c r="T6" s="3" t="s">
        <v>200</v>
      </c>
      <c r="U6" s="3"/>
      <c r="V6" s="3" t="s">
        <v>200</v>
      </c>
      <c r="W6" s="3"/>
      <c r="X6" s="202">
        <f>IF(J6="X",15,0)+IF(L6="X",5,0)+IF(N6="X",15,0)+IF(P6="X",10,0)+IF(R6="X",15,0)+IF(T6="X",10,0)+IF(V6="X",30,0)</f>
        <v>65</v>
      </c>
      <c r="Y6" s="23" t="s">
        <v>226</v>
      </c>
    </row>
    <row r="7" spans="1:25" ht="83.25" customHeight="1" x14ac:dyDescent="0.25">
      <c r="B7" s="355"/>
      <c r="C7" s="141">
        <v>2.2000000000000002</v>
      </c>
      <c r="D7" s="140" t="s">
        <v>249</v>
      </c>
      <c r="E7" s="140" t="s">
        <v>251</v>
      </c>
      <c r="F7" s="3" t="s">
        <v>200</v>
      </c>
      <c r="G7" s="3"/>
      <c r="H7" s="3"/>
      <c r="I7" s="3" t="s">
        <v>200</v>
      </c>
      <c r="J7" s="3"/>
      <c r="K7" s="3" t="s">
        <v>200</v>
      </c>
      <c r="L7" s="3"/>
      <c r="M7" s="3" t="s">
        <v>200</v>
      </c>
      <c r="N7" s="3"/>
      <c r="O7" s="3" t="s">
        <v>200</v>
      </c>
      <c r="P7" s="3" t="s">
        <v>200</v>
      </c>
      <c r="Q7" s="3"/>
      <c r="R7" s="3" t="s">
        <v>200</v>
      </c>
      <c r="S7" s="3"/>
      <c r="T7" s="3" t="s">
        <v>200</v>
      </c>
      <c r="U7" s="3"/>
      <c r="V7" s="3" t="s">
        <v>200</v>
      </c>
      <c r="W7" s="3"/>
      <c r="X7" s="202">
        <f t="shared" si="0"/>
        <v>65</v>
      </c>
      <c r="Y7" s="23" t="s">
        <v>226</v>
      </c>
    </row>
    <row r="8" spans="1:25" ht="93" customHeight="1" x14ac:dyDescent="0.25">
      <c r="B8" s="354" t="s">
        <v>234</v>
      </c>
      <c r="C8" s="141">
        <v>3.1</v>
      </c>
      <c r="D8" s="140" t="s">
        <v>242</v>
      </c>
      <c r="E8" s="140" t="s">
        <v>254</v>
      </c>
      <c r="F8" s="3" t="s">
        <v>200</v>
      </c>
      <c r="G8" s="3"/>
      <c r="H8" s="3"/>
      <c r="I8" s="3" t="s">
        <v>200</v>
      </c>
      <c r="J8" s="3"/>
      <c r="K8" s="3" t="s">
        <v>200</v>
      </c>
      <c r="L8" s="3"/>
      <c r="M8" s="3" t="s">
        <v>200</v>
      </c>
      <c r="N8" s="3"/>
      <c r="O8" s="3" t="s">
        <v>200</v>
      </c>
      <c r="P8" s="3" t="s">
        <v>200</v>
      </c>
      <c r="Q8" s="3"/>
      <c r="R8" s="3" t="s">
        <v>200</v>
      </c>
      <c r="S8" s="3"/>
      <c r="T8" s="3" t="s">
        <v>200</v>
      </c>
      <c r="U8" s="3"/>
      <c r="V8" s="3"/>
      <c r="W8" s="3" t="s">
        <v>200</v>
      </c>
      <c r="X8" s="202">
        <f t="shared" ref="X8" si="1">IF(J8="X",15,0)+IF(L8="X",5,0)+IF(N8="X",15,0)+IF(P8="X",10,0)+IF(R8="X",15,0)+IF(T8="X",10,0)+IF(V8="X",30,0)</f>
        <v>35</v>
      </c>
      <c r="Y8" s="23" t="s">
        <v>226</v>
      </c>
    </row>
    <row r="9" spans="1:25" ht="84.75" customHeight="1" x14ac:dyDescent="0.25">
      <c r="B9" s="355"/>
      <c r="C9" s="141">
        <v>3.2</v>
      </c>
      <c r="D9" s="140" t="s">
        <v>244</v>
      </c>
      <c r="E9" s="140" t="s">
        <v>255</v>
      </c>
      <c r="F9" s="3" t="s">
        <v>200</v>
      </c>
      <c r="G9" s="3"/>
      <c r="H9" s="3" t="s">
        <v>200</v>
      </c>
      <c r="I9" s="3"/>
      <c r="J9" s="3"/>
      <c r="K9" s="3" t="s">
        <v>200</v>
      </c>
      <c r="L9" s="3" t="s">
        <v>200</v>
      </c>
      <c r="M9" s="3"/>
      <c r="N9" s="3"/>
      <c r="O9" s="3" t="s">
        <v>200</v>
      </c>
      <c r="P9" s="3" t="s">
        <v>200</v>
      </c>
      <c r="Q9" s="3"/>
      <c r="R9" s="3" t="s">
        <v>200</v>
      </c>
      <c r="S9" s="3"/>
      <c r="T9" s="3" t="s">
        <v>200</v>
      </c>
      <c r="U9" s="3"/>
      <c r="V9" s="3"/>
      <c r="W9" s="3" t="s">
        <v>200</v>
      </c>
      <c r="X9" s="202">
        <f>IF(J9="X",15,0)+IF(L9="X",5,0)+IF(N9="X",15,0)+IF(P9="X",10,0)+IF(R9="X",15,0)+IF(T9="X",10,0)+IF(V9="X",30,0)</f>
        <v>40</v>
      </c>
      <c r="Y9" s="23" t="s">
        <v>226</v>
      </c>
    </row>
    <row r="10" spans="1:25" ht="170.25" customHeight="1" x14ac:dyDescent="0.25">
      <c r="B10" s="291" t="s">
        <v>235</v>
      </c>
      <c r="C10" s="141">
        <v>4.0999999999999996</v>
      </c>
      <c r="D10" s="286" t="s">
        <v>257</v>
      </c>
      <c r="E10" s="286" t="s">
        <v>258</v>
      </c>
      <c r="F10" s="3" t="s">
        <v>200</v>
      </c>
      <c r="G10" s="3"/>
      <c r="H10" s="3"/>
      <c r="I10" s="3" t="s">
        <v>200</v>
      </c>
      <c r="J10" s="3"/>
      <c r="K10" s="3" t="s">
        <v>200</v>
      </c>
      <c r="L10" s="3"/>
      <c r="M10" s="3" t="s">
        <v>200</v>
      </c>
      <c r="N10" s="3"/>
      <c r="O10" s="3" t="s">
        <v>200</v>
      </c>
      <c r="P10" s="3" t="s">
        <v>200</v>
      </c>
      <c r="Q10" s="3"/>
      <c r="R10" s="3" t="s">
        <v>200</v>
      </c>
      <c r="S10" s="3"/>
      <c r="T10" s="3" t="s">
        <v>200</v>
      </c>
      <c r="U10" s="3"/>
      <c r="V10" s="3"/>
      <c r="W10" s="3" t="s">
        <v>200</v>
      </c>
      <c r="X10" s="202">
        <f>IF(J10="X",15,0)+IF(L10="X",5,0)+IF(N10="X",15,0)+IF(P10="X",10,0)+IF(R10="X",15,0)+IF(T10="X",10,0)+IF(V10="X",30,0)</f>
        <v>35</v>
      </c>
      <c r="Y10" s="287" t="s">
        <v>226</v>
      </c>
    </row>
    <row r="11" spans="1:25" ht="204.75" customHeight="1" x14ac:dyDescent="0.25">
      <c r="B11" s="228" t="s">
        <v>236</v>
      </c>
      <c r="C11" s="141">
        <v>5.0999999999999996</v>
      </c>
      <c r="D11" s="140" t="s">
        <v>260</v>
      </c>
      <c r="E11" s="140" t="s">
        <v>261</v>
      </c>
      <c r="F11" s="3" t="s">
        <v>200</v>
      </c>
      <c r="G11" s="3"/>
      <c r="H11" s="3"/>
      <c r="I11" s="3" t="s">
        <v>200</v>
      </c>
      <c r="J11" s="3"/>
      <c r="K11" s="3" t="s">
        <v>200</v>
      </c>
      <c r="L11" s="3"/>
      <c r="M11" s="3" t="s">
        <v>200</v>
      </c>
      <c r="N11" s="3"/>
      <c r="O11" s="3" t="s">
        <v>200</v>
      </c>
      <c r="P11" s="3" t="s">
        <v>200</v>
      </c>
      <c r="Q11" s="3"/>
      <c r="R11" s="3" t="s">
        <v>200</v>
      </c>
      <c r="S11" s="3"/>
      <c r="T11" s="3" t="s">
        <v>200</v>
      </c>
      <c r="U11" s="3"/>
      <c r="V11" s="3"/>
      <c r="W11" s="3" t="s">
        <v>200</v>
      </c>
      <c r="X11" s="202">
        <f t="shared" ref="X11" si="2">IF(J11="X",15,0)+IF(L11="X",5,0)+IF(N11="X",15,0)+IF(P11="X",10,0)+IF(R11="X",15,0)+IF(T11="X",10,0)+IF(V11="X",30,0)</f>
        <v>35</v>
      </c>
      <c r="Y11" s="23" t="s">
        <v>226</v>
      </c>
    </row>
    <row r="12" spans="1:25" ht="50.1" customHeight="1" x14ac:dyDescent="0.25">
      <c r="B12" s="349"/>
      <c r="C12" s="349"/>
      <c r="D12" s="349"/>
      <c r="E12" s="349"/>
      <c r="F12" s="349"/>
      <c r="G12" s="349"/>
      <c r="H12" s="349"/>
      <c r="I12" s="349"/>
      <c r="J12" s="349"/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138"/>
      <c r="Y12" s="137"/>
    </row>
    <row r="14" spans="1:25" ht="27" customHeight="1" x14ac:dyDescent="0.25"/>
    <row r="15" spans="1:25" x14ac:dyDescent="0.25">
      <c r="C15" s="198"/>
      <c r="D15" s="199"/>
      <c r="F15" s="201"/>
      <c r="G15" s="201"/>
      <c r="H15" s="201"/>
      <c r="I15" s="201"/>
      <c r="J15" s="201"/>
      <c r="K15" s="201"/>
    </row>
    <row r="16" spans="1:25" x14ac:dyDescent="0.25">
      <c r="C16" s="200" t="s">
        <v>224</v>
      </c>
      <c r="F16" s="200" t="s">
        <v>225</v>
      </c>
      <c r="G16" s="136"/>
    </row>
  </sheetData>
  <customSheetViews>
    <customSheetView guid="{97D65C1E-976A-4956-97FC-0E8188ABCFAA}" fitToPage="1" topLeftCell="B1">
      <pane xSplit="1" ySplit="3" topLeftCell="C4" activePane="bottomRight" state="frozen"/>
      <selection pane="bottomRight" activeCell="B90" sqref="B90:W90"/>
      <pageMargins left="0.70866141732283472" right="0.70866141732283472" top="0.74803149606299213" bottom="0.74803149606299213" header="0.31496062992125984" footer="0.31496062992125984"/>
      <printOptions horizontalCentered="1"/>
      <pageSetup paperSize="219" scale="81" fitToHeight="0" orientation="landscape" r:id="rId1"/>
    </customSheetView>
    <customSheetView guid="{ADD38025-F4B2-44E2-9D06-07A9BF0F3A51}" fitToPage="1" topLeftCell="B1">
      <pane xSplit="1" ySplit="3" topLeftCell="C4" activePane="bottomRight" state="frozen"/>
      <selection pane="bottomRight" activeCell="B90" sqref="B90:W90"/>
      <pageMargins left="0.70866141732283472" right="0.70866141732283472" top="0.74803149606299213" bottom="0.74803149606299213" header="0.31496062992125984" footer="0.31496062992125984"/>
      <printOptions horizontalCentered="1"/>
      <pageSetup paperSize="219" scale="81" fitToHeight="0" orientation="landscape" r:id="rId2"/>
    </customSheetView>
    <customSheetView guid="{AF3BF2A1-5C19-43AE-A08B-3E418E8AE543}" fitToPage="1" topLeftCell="B1">
      <pane xSplit="1" ySplit="3" topLeftCell="C4" activePane="bottomRight" state="frozen"/>
      <selection pane="bottomRight" activeCell="B90" sqref="B90:W90"/>
      <pageMargins left="0.70866141732283472" right="0.70866141732283472" top="0.74803149606299213" bottom="0.74803149606299213" header="0.31496062992125984" footer="0.31496062992125984"/>
      <printOptions horizontalCentered="1"/>
      <pageSetup paperSize="219" scale="81" fitToHeight="0" orientation="landscape" r:id="rId3"/>
    </customSheetView>
    <customSheetView guid="{CC42E740-ADA2-4B3E-AB77-9BBCCE9EC444}" fitToPage="1" topLeftCell="B1">
      <pane xSplit="1" ySplit="3" topLeftCell="C4" activePane="bottomRight" state="frozen"/>
      <selection pane="bottomRight" activeCell="B90" sqref="B90:W90"/>
      <pageMargins left="0.70866141732283472" right="0.70866141732283472" top="0.74803149606299213" bottom="0.74803149606299213" header="0.31496062992125984" footer="0.31496062992125984"/>
      <printOptions horizontalCentered="1"/>
      <pageSetup paperSize="219" scale="81" fitToHeight="0" orientation="landscape" r:id="rId4"/>
    </customSheetView>
    <customSheetView guid="{DC041AD4-35AB-4F1B-9F3D-F08C88A9A16C}" fitToPage="1" topLeftCell="B1">
      <pane xSplit="1" ySplit="3" topLeftCell="C4" activePane="bottomRight" state="frozen"/>
      <selection pane="bottomRight" activeCell="B90" sqref="B90:W90"/>
      <pageMargins left="0.70866141732283472" right="0.70866141732283472" top="0.74803149606299213" bottom="0.74803149606299213" header="0.31496062992125984" footer="0.31496062992125984"/>
      <printOptions horizontalCentered="1"/>
      <pageSetup paperSize="219" scale="81" fitToHeight="0" orientation="landscape" r:id="rId5"/>
    </customSheetView>
    <customSheetView guid="{C9A17BF0-2451-44C4-898F-CFB8403323EA}" fitToPage="1" topLeftCell="B1">
      <pane xSplit="1" ySplit="3" topLeftCell="C4" activePane="bottomRight" state="frozen"/>
      <selection pane="bottomRight" activeCell="B90" sqref="B90:W90"/>
      <pageMargins left="0.70866141732283472" right="0.70866141732283472" top="0.74803149606299213" bottom="0.74803149606299213" header="0.31496062992125984" footer="0.31496062992125984"/>
      <printOptions horizontalCentered="1"/>
      <pageSetup paperSize="219" scale="81" fitToHeight="0" orientation="landscape" r:id="rId6"/>
    </customSheetView>
    <customSheetView guid="{E51A7B7A-B72C-4D0D-BEC9-3100296DDB1B}" fitToPage="1" topLeftCell="B1">
      <pane xSplit="1" ySplit="3" topLeftCell="C4" activePane="bottomRight" state="frozen"/>
      <selection pane="bottomRight" activeCell="B90" sqref="B90:W90"/>
      <pageMargins left="0.70866141732283472" right="0.70866141732283472" top="0.74803149606299213" bottom="0.74803149606299213" header="0.31496062992125984" footer="0.31496062992125984"/>
      <printOptions horizontalCentered="1"/>
      <pageSetup paperSize="219" scale="81" fitToHeight="0" orientation="landscape" r:id="rId7"/>
    </customSheetView>
    <customSheetView guid="{D674221F-3F50-45D7-B99E-107AE99970DE}" fitToPage="1" topLeftCell="B1">
      <pane xSplit="1" ySplit="3" topLeftCell="C4" activePane="bottomRight" state="frozen"/>
      <selection pane="bottomRight" activeCell="B90" sqref="B90:W90"/>
      <pageMargins left="0.70866141732283472" right="0.70866141732283472" top="0.74803149606299213" bottom="0.74803149606299213" header="0.31496062992125984" footer="0.31496062992125984"/>
      <printOptions horizontalCentered="1"/>
      <pageSetup paperSize="219" scale="81" fitToHeight="0" orientation="landscape" r:id="rId8"/>
    </customSheetView>
    <customSheetView guid="{C8C25E0F-313C-40E1-BC27-B55128053FAD}" fitToPage="1" topLeftCell="B1">
      <pane xSplit="1" ySplit="3" topLeftCell="C4" activePane="bottomRight" state="frozen"/>
      <selection pane="bottomRight" activeCell="B90" sqref="B90:W90"/>
      <pageMargins left="0.70866141732283472" right="0.70866141732283472" top="0.74803149606299213" bottom="0.74803149606299213" header="0.31496062992125984" footer="0.31496062992125984"/>
      <printOptions horizontalCentered="1"/>
      <pageSetup paperSize="219" scale="81" fitToHeight="0" orientation="landscape" r:id="rId9"/>
    </customSheetView>
    <customSheetView guid="{31578BE1-199E-4DDD-BD28-180CDA7042A3}" fitToPage="1" topLeftCell="B1">
      <pane xSplit="1" ySplit="3" topLeftCell="C4" activePane="bottomRight" state="frozen"/>
      <selection pane="bottomRight" activeCell="B90" sqref="B90:W90"/>
      <pageMargins left="0.70866141732283472" right="0.70866141732283472" top="0.74803149606299213" bottom="0.74803149606299213" header="0.31496062992125984" footer="0.31496062992125984"/>
      <printOptions horizontalCentered="1"/>
      <pageSetup paperSize="219" scale="81" fitToHeight="0" orientation="landscape" r:id="rId10"/>
    </customSheetView>
    <customSheetView guid="{915A0EBC-A358-405B-93F7-90752DA34B9F}" fitToPage="1" topLeftCell="B1">
      <pane xSplit="1" ySplit="3" topLeftCell="C4" activePane="bottomRight" state="frozen"/>
      <selection pane="bottomRight" activeCell="B90" sqref="B90:W90"/>
      <pageMargins left="0.70866141732283472" right="0.70866141732283472" top="0.74803149606299213" bottom="0.74803149606299213" header="0.31496062992125984" footer="0.31496062992125984"/>
      <printOptions horizontalCentered="1"/>
      <pageSetup paperSize="219" scale="81" fitToHeight="0" orientation="landscape" r:id="rId11"/>
    </customSheetView>
    <customSheetView guid="{B74BB35E-E214-422E-BB39-6D168553F4C5}" fitToPage="1" topLeftCell="B1">
      <pane xSplit="1" ySplit="3" topLeftCell="C4" activePane="bottomRight" state="frozen"/>
      <selection pane="bottomRight" activeCell="B90" sqref="B90:W90"/>
      <pageMargins left="0.70866141732283472" right="0.70866141732283472" top="0.74803149606299213" bottom="0.74803149606299213" header="0.31496062992125984" footer="0.31496062992125984"/>
      <printOptions horizontalCentered="1"/>
      <pageSetup paperSize="219" scale="81" fitToHeight="0" orientation="landscape" r:id="rId12"/>
    </customSheetView>
    <customSheetView guid="{C9A812A3-B23E-4057-8694-158B0DEE8D06}" fitToPage="1" topLeftCell="B1">
      <pane xSplit="1" ySplit="3" topLeftCell="C4" activePane="bottomRight" state="frozen"/>
      <selection pane="bottomRight" activeCell="B90" sqref="B90:W90"/>
      <pageMargins left="0.70866141732283472" right="0.70866141732283472" top="0.74803149606299213" bottom="0.74803149606299213" header="0.31496062992125984" footer="0.31496062992125984"/>
      <printOptions horizontalCentered="1"/>
      <pageSetup paperSize="219" scale="81" fitToHeight="0" orientation="landscape" r:id="rId13"/>
    </customSheetView>
    <customSheetView guid="{D504B807-AE7E-4042-848D-21D8E9CBBAC1}" fitToPage="1" topLeftCell="B1">
      <pane xSplit="1" ySplit="3" topLeftCell="C4" activePane="bottomRight" state="frozen"/>
      <selection pane="bottomRight" activeCell="B90" sqref="B90:W90"/>
      <pageMargins left="0.70866141732283472" right="0.70866141732283472" top="0.74803149606299213" bottom="0.74803149606299213" header="0.31496062992125984" footer="0.31496062992125984"/>
      <printOptions horizontalCentered="1"/>
      <pageSetup paperSize="219" scale="81" fitToHeight="0" orientation="landscape" r:id="rId14"/>
    </customSheetView>
    <customSheetView guid="{4890415D-ABA4-4363-9A7D-9DAD39F08A9F}" showPageBreaks="1" fitToPage="1" printArea="1" topLeftCell="B1">
      <pane xSplit="1" ySplit="3" topLeftCell="C4" activePane="bottomRight" state="frozen"/>
      <selection pane="bottomRight" activeCell="B90" sqref="B90:W90"/>
      <pageMargins left="0.70866141732283472" right="0.70866141732283472" top="0.74803149606299213" bottom="0.74803149606299213" header="0.31496062992125984" footer="0.31496062992125984"/>
      <printOptions horizontalCentered="1"/>
      <pageSetup paperSize="219" scale="81" fitToHeight="0" orientation="landscape" r:id="rId15"/>
    </customSheetView>
    <customSheetView guid="{F7D68F61-F89A-4541-9A78-C25C58CA23E3}" showPageBreaks="1" fitToPage="1" printArea="1" topLeftCell="B1">
      <pane xSplit="1" ySplit="3" topLeftCell="C4" activePane="bottomRight" state="frozen"/>
      <selection pane="bottomRight" activeCell="B90" sqref="B90:W90"/>
      <pageMargins left="0.70866141732283472" right="0.70866141732283472" top="0.74803149606299213" bottom="0.74803149606299213" header="0.31496062992125984" footer="0.31496062992125984"/>
      <printOptions horizontalCentered="1"/>
      <pageSetup paperSize="219" scale="81" fitToHeight="0" orientation="landscape" r:id="rId16"/>
    </customSheetView>
    <customSheetView guid="{D8BB7E15-0E8F-45FC-AD1A-6D8C295A087C}" fitToPage="1" topLeftCell="B1">
      <pane xSplit="1" ySplit="3" topLeftCell="C4" activePane="bottomRight" state="frozen"/>
      <selection pane="bottomRight" activeCell="B90" sqref="B90:W90"/>
      <pageMargins left="0.70866141732283472" right="0.70866141732283472" top="0.74803149606299213" bottom="0.74803149606299213" header="0.31496062992125984" footer="0.31496062992125984"/>
      <printOptions horizontalCentered="1"/>
      <pageSetup paperSize="219" scale="81" fitToHeight="0" orientation="landscape" r:id="rId17"/>
    </customSheetView>
    <customSheetView guid="{42BB51DB-DC3E-4DA5-9499-5574EB19780E}" fitToPage="1" topLeftCell="B1">
      <pane xSplit="1" ySplit="3" topLeftCell="C4" activePane="bottomRight" state="frozen"/>
      <selection pane="bottomRight" activeCell="B90" sqref="B90:W90"/>
      <pageMargins left="0.70866141732283472" right="0.70866141732283472" top="0.74803149606299213" bottom="0.74803149606299213" header="0.31496062992125984" footer="0.31496062992125984"/>
      <printOptions horizontalCentered="1"/>
      <pageSetup paperSize="219" scale="81" fitToHeight="0" orientation="landscape" r:id="rId18"/>
    </customSheetView>
    <customSheetView guid="{B83C9EB8-C964-4489-98C8-19C81BFAE010}" fitToPage="1" topLeftCell="B1">
      <pane xSplit="1" ySplit="3" topLeftCell="C4" activePane="bottomRight" state="frozen"/>
      <selection pane="bottomRight" activeCell="B90" sqref="B90:W90"/>
      <pageMargins left="0.70866141732283472" right="0.70866141732283472" top="0.74803149606299213" bottom="0.74803149606299213" header="0.31496062992125984" footer="0.31496062992125984"/>
      <printOptions horizontalCentered="1"/>
      <pageSetup paperSize="219" scale="81" fitToHeight="0" orientation="landscape" r:id="rId19"/>
    </customSheetView>
  </customSheetViews>
  <mergeCells count="30">
    <mergeCell ref="Y2:Y3"/>
    <mergeCell ref="X2:X3"/>
    <mergeCell ref="H2:I2"/>
    <mergeCell ref="J2:K2"/>
    <mergeCell ref="L2:M2"/>
    <mergeCell ref="R2:S2"/>
    <mergeCell ref="X1:Y1"/>
    <mergeCell ref="R1:S1"/>
    <mergeCell ref="J1:K1"/>
    <mergeCell ref="H1:I1"/>
    <mergeCell ref="P1:Q1"/>
    <mergeCell ref="N1:O1"/>
    <mergeCell ref="L1:M1"/>
    <mergeCell ref="V1:W1"/>
    <mergeCell ref="T1:U1"/>
    <mergeCell ref="F1:G1"/>
    <mergeCell ref="F2:G2"/>
    <mergeCell ref="C2:C3"/>
    <mergeCell ref="B4:B5"/>
    <mergeCell ref="D1:E1"/>
    <mergeCell ref="B12:W12"/>
    <mergeCell ref="T2:U2"/>
    <mergeCell ref="V2:W2"/>
    <mergeCell ref="E2:E3"/>
    <mergeCell ref="B2:B3"/>
    <mergeCell ref="D2:D3"/>
    <mergeCell ref="N2:O2"/>
    <mergeCell ref="P2:Q2"/>
    <mergeCell ref="B6:B7"/>
    <mergeCell ref="B8:B9"/>
  </mergeCells>
  <dataValidations count="1">
    <dataValidation type="list" allowBlank="1" showDropDown="1" showInputMessage="1" showErrorMessage="1" sqref="F4:W11" xr:uid="{00000000-0002-0000-0500-000000000000}">
      <formula1>"X"</formula1>
    </dataValidation>
  </dataValidations>
  <printOptions horizontalCentered="1"/>
  <pageMargins left="0.70866141732283472" right="0.70866141732283472" top="1.1417322834645669" bottom="0.15748031496062992" header="0.31496062992125984" footer="0.31496062992125984"/>
  <pageSetup paperSize="258" scale="65" fitToHeight="0" orientation="landscape" r:id="rId20"/>
  <drawing r:id="rId2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0000"/>
    <pageSetUpPr autoPageBreaks="0"/>
  </sheetPr>
  <dimension ref="A1:AZ37"/>
  <sheetViews>
    <sheetView showGridLines="0" view="pageBreakPreview" zoomScale="60" zoomScaleNormal="70" workbookViewId="0">
      <selection activeCell="E1" sqref="E1:V1"/>
    </sheetView>
  </sheetViews>
  <sheetFormatPr baseColWidth="10" defaultColWidth="11.42578125" defaultRowHeight="15" x14ac:dyDescent="0.25"/>
  <cols>
    <col min="1" max="1" width="5.7109375" style="4" customWidth="1"/>
    <col min="2" max="2" width="18.7109375" style="4" customWidth="1"/>
    <col min="3" max="6" width="5.7109375" style="4" customWidth="1"/>
    <col min="7" max="7" width="12.28515625" style="2" customWidth="1"/>
    <col min="8" max="8" width="7.7109375" style="2" customWidth="1"/>
    <col min="9" max="12" width="5.7109375" style="4" hidden="1" customWidth="1"/>
    <col min="13" max="13" width="13.140625" style="2" hidden="1" customWidth="1"/>
    <col min="14" max="14" width="7.7109375" style="2" hidden="1" customWidth="1"/>
    <col min="15" max="15" width="14.7109375" style="4" hidden="1" customWidth="1"/>
    <col min="16" max="16" width="11.42578125" style="4"/>
    <col min="17" max="17" width="5.7109375" style="4" hidden="1" customWidth="1"/>
    <col min="18" max="18" width="36.7109375" style="4" hidden="1" customWidth="1"/>
    <col min="19" max="22" width="5.7109375" style="4" hidden="1" customWidth="1"/>
    <col min="23" max="23" width="12.85546875" style="2" hidden="1" customWidth="1"/>
    <col min="24" max="24" width="10.7109375" style="2" hidden="1" customWidth="1"/>
    <col min="25" max="28" width="5.7109375" style="4" hidden="1" customWidth="1"/>
    <col min="29" max="29" width="14.140625" style="2" hidden="1" customWidth="1"/>
    <col min="30" max="30" width="10.7109375" style="2" hidden="1" customWidth="1"/>
    <col min="31" max="31" width="12.7109375" style="4" hidden="1" customWidth="1"/>
    <col min="32" max="32" width="0" style="4" hidden="1" customWidth="1"/>
    <col min="33" max="33" width="30.85546875" style="4" customWidth="1"/>
    <col min="34" max="34" width="12.140625" style="4" customWidth="1"/>
    <col min="35" max="35" width="7.28515625" style="4" customWidth="1"/>
    <col min="36" max="36" width="7.5703125" style="4" customWidth="1"/>
    <col min="37" max="37" width="7.28515625" style="4" customWidth="1"/>
    <col min="38" max="38" width="7.5703125" style="4" customWidth="1"/>
    <col min="39" max="49" width="5.7109375" style="4" hidden="1" customWidth="1"/>
    <col min="50" max="50" width="1.5703125" style="4" hidden="1" customWidth="1"/>
    <col min="51" max="51" width="11.42578125" style="4"/>
    <col min="52" max="52" width="17.140625" style="4" customWidth="1"/>
    <col min="53" max="55" width="11.42578125" style="4"/>
    <col min="56" max="56" width="16.140625" style="4" customWidth="1"/>
    <col min="57" max="16384" width="11.42578125" style="4"/>
  </cols>
  <sheetData>
    <row r="1" spans="1:52" ht="39.75" customHeight="1" x14ac:dyDescent="0.25"/>
    <row r="2" spans="1:52" ht="74.25" customHeight="1" x14ac:dyDescent="0.25">
      <c r="C2" s="322" t="s">
        <v>272</v>
      </c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W2" s="4"/>
      <c r="X2" s="4"/>
      <c r="AC2" s="4"/>
      <c r="AD2" s="4"/>
    </row>
    <row r="3" spans="1:52" ht="36" customHeight="1" thickBot="1" x14ac:dyDescent="0.3">
      <c r="C3" s="372" t="s">
        <v>287</v>
      </c>
      <c r="D3" s="372"/>
      <c r="E3" s="372"/>
      <c r="F3" s="372"/>
      <c r="G3" s="372"/>
      <c r="H3" s="372"/>
      <c r="I3" s="372" t="s">
        <v>202</v>
      </c>
      <c r="J3" s="372"/>
      <c r="K3" s="372"/>
      <c r="L3" s="372"/>
      <c r="M3" s="372"/>
      <c r="N3" s="372"/>
      <c r="O3" s="368" t="s">
        <v>179</v>
      </c>
      <c r="W3" s="4"/>
      <c r="X3" s="4"/>
      <c r="AC3" s="4"/>
      <c r="AD3" s="4"/>
      <c r="AG3" s="373" t="s">
        <v>122</v>
      </c>
      <c r="AH3" s="373"/>
      <c r="AI3" s="373"/>
      <c r="AJ3" s="373"/>
      <c r="AK3" s="373"/>
      <c r="AL3" s="373"/>
      <c r="AM3" s="373"/>
      <c r="AN3" s="373"/>
      <c r="AO3" s="373"/>
      <c r="AP3" s="373"/>
      <c r="AQ3" s="373"/>
      <c r="AR3" s="373"/>
      <c r="AS3" s="373"/>
      <c r="AT3" s="373"/>
      <c r="AU3" s="373"/>
      <c r="AV3" s="373"/>
      <c r="AW3" s="373"/>
      <c r="AX3" s="373"/>
      <c r="AY3" s="373"/>
      <c r="AZ3" s="373"/>
    </row>
    <row r="4" spans="1:52" s="37" customFormat="1" ht="36" customHeight="1" thickBot="1" x14ac:dyDescent="0.3">
      <c r="C4" s="369" t="s">
        <v>67</v>
      </c>
      <c r="D4" s="369"/>
      <c r="E4" s="369"/>
      <c r="F4" s="369"/>
      <c r="G4" s="352" t="s">
        <v>66</v>
      </c>
      <c r="H4" s="370" t="s">
        <v>86</v>
      </c>
      <c r="I4" s="369" t="s">
        <v>267</v>
      </c>
      <c r="J4" s="369"/>
      <c r="K4" s="369"/>
      <c r="L4" s="369"/>
      <c r="M4" s="352" t="s">
        <v>66</v>
      </c>
      <c r="N4" s="370" t="s">
        <v>86</v>
      </c>
      <c r="O4" s="368"/>
      <c r="AG4" s="234" t="s">
        <v>118</v>
      </c>
      <c r="AH4" s="234">
        <v>1</v>
      </c>
      <c r="AI4" s="234">
        <v>2</v>
      </c>
      <c r="AJ4" s="234">
        <v>3</v>
      </c>
      <c r="AK4" s="234">
        <v>4</v>
      </c>
      <c r="AL4" s="234">
        <v>5</v>
      </c>
      <c r="AM4" s="234">
        <v>6</v>
      </c>
      <c r="AN4" s="234">
        <v>7</v>
      </c>
      <c r="AO4" s="234">
        <v>8</v>
      </c>
      <c r="AP4" s="234">
        <v>9</v>
      </c>
      <c r="AQ4" s="234">
        <v>10</v>
      </c>
      <c r="AR4" s="234">
        <v>11</v>
      </c>
      <c r="AS4" s="234">
        <v>12</v>
      </c>
      <c r="AT4" s="234">
        <v>13</v>
      </c>
      <c r="AU4" s="234">
        <v>14</v>
      </c>
      <c r="AV4" s="234">
        <v>15</v>
      </c>
      <c r="AW4" s="234">
        <v>16</v>
      </c>
      <c r="AX4" s="234">
        <v>17</v>
      </c>
      <c r="AY4" s="237" t="s">
        <v>119</v>
      </c>
      <c r="AZ4" s="237" t="s">
        <v>120</v>
      </c>
    </row>
    <row r="5" spans="1:52" s="2" customFormat="1" ht="72" customHeight="1" thickTop="1" thickBot="1" x14ac:dyDescent="0.3">
      <c r="A5" s="35" t="s">
        <v>69</v>
      </c>
      <c r="B5" s="36" t="s">
        <v>65</v>
      </c>
      <c r="C5" s="25" t="s">
        <v>47</v>
      </c>
      <c r="D5" s="25" t="s">
        <v>48</v>
      </c>
      <c r="E5" s="25" t="s">
        <v>49</v>
      </c>
      <c r="F5" s="25" t="s">
        <v>50</v>
      </c>
      <c r="G5" s="352"/>
      <c r="H5" s="371"/>
      <c r="I5" s="25" t="s">
        <v>47</v>
      </c>
      <c r="J5" s="25" t="s">
        <v>48</v>
      </c>
      <c r="K5" s="25" t="s">
        <v>49</v>
      </c>
      <c r="L5" s="25" t="s">
        <v>50</v>
      </c>
      <c r="M5" s="352"/>
      <c r="N5" s="371"/>
      <c r="O5" s="368"/>
      <c r="Q5" s="40" t="s">
        <v>69</v>
      </c>
      <c r="R5" s="41" t="s">
        <v>65</v>
      </c>
      <c r="S5" s="40" t="s">
        <v>47</v>
      </c>
      <c r="T5" s="40" t="s">
        <v>48</v>
      </c>
      <c r="U5" s="40" t="s">
        <v>49</v>
      </c>
      <c r="V5" s="40" t="s">
        <v>50</v>
      </c>
      <c r="W5" s="24" t="s">
        <v>66</v>
      </c>
      <c r="X5" s="25" t="s">
        <v>101</v>
      </c>
      <c r="Y5" s="40" t="s">
        <v>47</v>
      </c>
      <c r="Z5" s="40" t="s">
        <v>48</v>
      </c>
      <c r="AA5" s="40" t="s">
        <v>49</v>
      </c>
      <c r="AB5" s="40" t="s">
        <v>50</v>
      </c>
      <c r="AC5" s="24" t="s">
        <v>66</v>
      </c>
      <c r="AD5" s="40" t="s">
        <v>101</v>
      </c>
      <c r="AE5" s="24" t="s">
        <v>102</v>
      </c>
      <c r="AG5" s="242" t="s">
        <v>26</v>
      </c>
      <c r="AH5" s="243">
        <v>2</v>
      </c>
      <c r="AI5" s="243">
        <v>2</v>
      </c>
      <c r="AJ5" s="244">
        <v>3</v>
      </c>
      <c r="AK5" s="243">
        <v>2</v>
      </c>
      <c r="AL5" s="243">
        <v>1</v>
      </c>
      <c r="AM5" s="244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5">
        <f>SUM(AH5:AX5)</f>
        <v>10</v>
      </c>
      <c r="AZ5" s="246">
        <f t="shared" ref="AZ5:AZ10" si="0">AY5/$AY$11</f>
        <v>1</v>
      </c>
    </row>
    <row r="6" spans="1:52" ht="30" customHeight="1" thickTop="1" thickBot="1" x14ac:dyDescent="0.3">
      <c r="A6" s="2">
        <v>1</v>
      </c>
      <c r="B6" s="204" t="s">
        <v>262</v>
      </c>
      <c r="C6" s="3">
        <f>+'(1) Deporte Asociado'!H11</f>
        <v>0</v>
      </c>
      <c r="D6" s="3">
        <f>+'(1) Deporte Asociado'!H12</f>
        <v>0</v>
      </c>
      <c r="E6" s="3">
        <f>+'(1) Deporte Asociado'!H13</f>
        <v>1</v>
      </c>
      <c r="F6" s="3">
        <f>+'(1) Deporte Asociado'!H14</f>
        <v>1</v>
      </c>
      <c r="G6" s="24">
        <f>SUM(C6:F6)</f>
        <v>2</v>
      </c>
      <c r="H6" s="39">
        <f t="shared" ref="H6:H11" si="1">IF(F6&gt;0,F6/G6,IF(E6&gt;0,E6/G6,0))</f>
        <v>0.5</v>
      </c>
      <c r="I6" s="3">
        <f>'(1) Deporte Asociado'!O11</f>
        <v>0</v>
      </c>
      <c r="J6" s="3">
        <f>'(1) Deporte Asociado'!O12</f>
        <v>1</v>
      </c>
      <c r="K6" s="3">
        <f>'(1) Deporte Asociado'!O13</f>
        <v>0</v>
      </c>
      <c r="L6" s="3">
        <f>'(1) Deporte Asociado'!O14</f>
        <v>1</v>
      </c>
      <c r="M6" s="24">
        <f>SUM(I6:L6)</f>
        <v>2</v>
      </c>
      <c r="N6" s="39">
        <f>IF(L6&gt;0,L6/M6,IF(K6&gt;0,K6/M6,0))</f>
        <v>0.5</v>
      </c>
      <c r="O6" s="30">
        <f>H6-N6</f>
        <v>0</v>
      </c>
      <c r="Q6" s="41">
        <v>1</v>
      </c>
      <c r="R6" s="46" t="s">
        <v>62</v>
      </c>
      <c r="S6" s="42">
        <v>0</v>
      </c>
      <c r="T6" s="42">
        <v>0</v>
      </c>
      <c r="U6" s="42">
        <v>1</v>
      </c>
      <c r="V6" s="42">
        <v>1</v>
      </c>
      <c r="W6" s="41">
        <f>SUM(S6:V6)</f>
        <v>2</v>
      </c>
      <c r="X6" s="43">
        <v>0.5</v>
      </c>
      <c r="Y6" s="42">
        <v>0</v>
      </c>
      <c r="Z6" s="42">
        <v>1</v>
      </c>
      <c r="AA6" s="42">
        <v>0</v>
      </c>
      <c r="AB6" s="42">
        <v>1</v>
      </c>
      <c r="AC6" s="41">
        <f>SUM(Y6:AB6)</f>
        <v>2</v>
      </c>
      <c r="AD6" s="43">
        <v>0.5</v>
      </c>
      <c r="AE6" s="44">
        <v>0</v>
      </c>
      <c r="AG6" s="235" t="s">
        <v>27</v>
      </c>
      <c r="AH6" s="123"/>
      <c r="AI6" s="123"/>
      <c r="AJ6" s="123"/>
      <c r="AK6" s="124"/>
      <c r="AL6" s="123"/>
      <c r="AM6" s="124"/>
      <c r="AN6" s="124"/>
      <c r="AO6" s="123"/>
      <c r="AP6" s="123"/>
      <c r="AQ6" s="123"/>
      <c r="AR6" s="123"/>
      <c r="AS6" s="124"/>
      <c r="AT6" s="123"/>
      <c r="AU6" s="124"/>
      <c r="AV6" s="124"/>
      <c r="AW6" s="124"/>
      <c r="AX6" s="124"/>
      <c r="AY6" s="238">
        <f t="shared" ref="AY6:AY10" si="2">SUM(AH6:AX6)</f>
        <v>0</v>
      </c>
      <c r="AZ6" s="240">
        <f t="shared" si="0"/>
        <v>0</v>
      </c>
    </row>
    <row r="7" spans="1:52" ht="30" customHeight="1" thickTop="1" thickBot="1" x14ac:dyDescent="0.3">
      <c r="A7" s="2">
        <v>2</v>
      </c>
      <c r="B7" s="204" t="s">
        <v>263</v>
      </c>
      <c r="C7" s="3">
        <f>'(2) Juegos Intercolegiados'!H14</f>
        <v>0</v>
      </c>
      <c r="D7" s="3">
        <f>'(2) Juegos Intercolegiados'!H15</f>
        <v>0</v>
      </c>
      <c r="E7" s="3">
        <f>'(2) Juegos Intercolegiados'!H16</f>
        <v>1</v>
      </c>
      <c r="F7" s="3">
        <f>'(2) Juegos Intercolegiados'!H17</f>
        <v>1</v>
      </c>
      <c r="G7" s="24">
        <f t="shared" ref="G7:G11" si="3">SUM(C7:F7)</f>
        <v>2</v>
      </c>
      <c r="H7" s="39">
        <f t="shared" si="1"/>
        <v>0.5</v>
      </c>
      <c r="I7" s="3">
        <f>'(2) Juegos Intercolegiados'!O14</f>
        <v>0</v>
      </c>
      <c r="J7" s="3">
        <f>'(2) Juegos Intercolegiados'!O15</f>
        <v>0</v>
      </c>
      <c r="K7" s="3">
        <f>'(2) Juegos Intercolegiados'!O16</f>
        <v>1</v>
      </c>
      <c r="L7" s="3">
        <f>'(2) Juegos Intercolegiados'!O17</f>
        <v>1</v>
      </c>
      <c r="M7" s="24">
        <f t="shared" ref="M7:M11" si="4">SUM(I7:L7)</f>
        <v>2</v>
      </c>
      <c r="N7" s="39">
        <f t="shared" ref="N7:N11" si="5">IF(L7&gt;0,L7/M7,IF(K7&gt;0,K7/M7,0))</f>
        <v>0.5</v>
      </c>
      <c r="O7" s="30">
        <f t="shared" ref="O7:O11" si="6">H7-N7</f>
        <v>0</v>
      </c>
      <c r="Q7" s="41">
        <v>2</v>
      </c>
      <c r="R7" s="46" t="s">
        <v>55</v>
      </c>
      <c r="S7" s="42">
        <v>0</v>
      </c>
      <c r="T7" s="42">
        <v>0</v>
      </c>
      <c r="U7" s="42">
        <v>0</v>
      </c>
      <c r="V7" s="42">
        <v>4</v>
      </c>
      <c r="W7" s="41">
        <f t="shared" ref="W7:W10" si="7">SUM(S7:V7)</f>
        <v>4</v>
      </c>
      <c r="X7" s="43">
        <v>1</v>
      </c>
      <c r="Y7" s="42">
        <v>0</v>
      </c>
      <c r="Z7" s="42">
        <v>0</v>
      </c>
      <c r="AA7" s="42">
        <v>0</v>
      </c>
      <c r="AB7" s="42">
        <v>4</v>
      </c>
      <c r="AC7" s="41">
        <f>SUM(Y7:AB7)</f>
        <v>4</v>
      </c>
      <c r="AD7" s="43">
        <v>1</v>
      </c>
      <c r="AE7" s="44">
        <v>0</v>
      </c>
      <c r="AG7" s="235" t="s">
        <v>13</v>
      </c>
      <c r="AH7" s="123"/>
      <c r="AI7" s="123"/>
      <c r="AJ7" s="123"/>
      <c r="AK7" s="124"/>
      <c r="AL7" s="124"/>
      <c r="AM7" s="123"/>
      <c r="AN7" s="123"/>
      <c r="AO7" s="124"/>
      <c r="AP7" s="123"/>
      <c r="AQ7" s="124"/>
      <c r="AR7" s="124"/>
      <c r="AS7" s="123"/>
      <c r="AT7" s="124"/>
      <c r="AU7" s="123"/>
      <c r="AV7" s="123"/>
      <c r="AW7" s="124"/>
      <c r="AX7" s="123"/>
      <c r="AY7" s="238">
        <f t="shared" si="2"/>
        <v>0</v>
      </c>
      <c r="AZ7" s="240">
        <f t="shared" si="0"/>
        <v>0</v>
      </c>
    </row>
    <row r="8" spans="1:52" ht="30" customHeight="1" thickTop="1" thickBot="1" x14ac:dyDescent="0.3">
      <c r="A8" s="2">
        <v>3</v>
      </c>
      <c r="B8" s="204" t="s">
        <v>264</v>
      </c>
      <c r="C8" s="3">
        <f>'(3) Deporte Social y C'!H14</f>
        <v>0</v>
      </c>
      <c r="D8" s="3">
        <f>'(3) Deporte Social y C'!H15</f>
        <v>0</v>
      </c>
      <c r="E8" s="3">
        <f>'(3) Deporte Social y C'!H16</f>
        <v>0</v>
      </c>
      <c r="F8" s="3">
        <f>'(3) Deporte Social y C'!H17</f>
        <v>2</v>
      </c>
      <c r="G8" s="24">
        <f t="shared" si="3"/>
        <v>2</v>
      </c>
      <c r="H8" s="39">
        <f t="shared" si="1"/>
        <v>1</v>
      </c>
      <c r="I8" s="3">
        <f>'(3) Deporte Social y C'!O14</f>
        <v>0</v>
      </c>
      <c r="J8" s="3">
        <f>'(3) Deporte Social y C'!O15</f>
        <v>0</v>
      </c>
      <c r="K8" s="3">
        <f>'(3) Deporte Social y C'!O16</f>
        <v>0</v>
      </c>
      <c r="L8" s="3">
        <f>'(3) Deporte Social y C'!O17</f>
        <v>2</v>
      </c>
      <c r="M8" s="24">
        <f t="shared" si="4"/>
        <v>2</v>
      </c>
      <c r="N8" s="39">
        <f t="shared" si="5"/>
        <v>1</v>
      </c>
      <c r="O8" s="30">
        <f t="shared" si="6"/>
        <v>0</v>
      </c>
      <c r="Q8" s="41">
        <v>3</v>
      </c>
      <c r="R8" s="46" t="s">
        <v>63</v>
      </c>
      <c r="S8" s="42">
        <v>0</v>
      </c>
      <c r="T8" s="42">
        <v>0</v>
      </c>
      <c r="U8" s="42">
        <v>0</v>
      </c>
      <c r="V8" s="42">
        <v>8</v>
      </c>
      <c r="W8" s="41">
        <f t="shared" si="7"/>
        <v>8</v>
      </c>
      <c r="X8" s="43">
        <v>1</v>
      </c>
      <c r="Y8" s="42">
        <v>0</v>
      </c>
      <c r="Z8" s="42">
        <v>0</v>
      </c>
      <c r="AA8" s="42">
        <v>0</v>
      </c>
      <c r="AB8" s="42">
        <v>8</v>
      </c>
      <c r="AC8" s="41">
        <f t="shared" ref="AC8:AC10" si="8">SUM(Y8:AB8)</f>
        <v>8</v>
      </c>
      <c r="AD8" s="43">
        <v>1</v>
      </c>
      <c r="AE8" s="44">
        <v>0</v>
      </c>
      <c r="AG8" s="235" t="s">
        <v>23</v>
      </c>
      <c r="AH8" s="124"/>
      <c r="AI8" s="124"/>
      <c r="AJ8" s="124"/>
      <c r="AK8" s="124"/>
      <c r="AL8" s="124"/>
      <c r="AM8" s="124"/>
      <c r="AN8" s="123"/>
      <c r="AO8" s="124"/>
      <c r="AP8" s="124"/>
      <c r="AQ8" s="123"/>
      <c r="AR8" s="123"/>
      <c r="AS8" s="124"/>
      <c r="AT8" s="124"/>
      <c r="AU8" s="124"/>
      <c r="AV8" s="123"/>
      <c r="AW8" s="123"/>
      <c r="AX8" s="124"/>
      <c r="AY8" s="238">
        <f t="shared" si="2"/>
        <v>0</v>
      </c>
      <c r="AZ8" s="240">
        <f t="shared" si="0"/>
        <v>0</v>
      </c>
    </row>
    <row r="9" spans="1:52" ht="30" customHeight="1" thickTop="1" thickBot="1" x14ac:dyDescent="0.3">
      <c r="A9" s="2">
        <v>4</v>
      </c>
      <c r="B9" s="204" t="s">
        <v>266</v>
      </c>
      <c r="C9" s="3">
        <f>'(4) Recreacion y Aprove T'!H13</f>
        <v>0</v>
      </c>
      <c r="D9" s="3">
        <f>'(4) Recreacion y Aprove T'!H14</f>
        <v>0</v>
      </c>
      <c r="E9" s="3">
        <f>'(4) Recreacion y Aprove T'!H15</f>
        <v>0</v>
      </c>
      <c r="F9" s="3">
        <f>'(4) Recreacion y Aprove T'!H16</f>
        <v>1</v>
      </c>
      <c r="G9" s="24">
        <f t="shared" si="3"/>
        <v>1</v>
      </c>
      <c r="H9" s="39">
        <f t="shared" si="1"/>
        <v>1</v>
      </c>
      <c r="I9" s="3">
        <f>'(4) Recreacion y Aprove T'!O13</f>
        <v>0</v>
      </c>
      <c r="J9" s="3">
        <f>'(4) Recreacion y Aprove T'!O14</f>
        <v>0</v>
      </c>
      <c r="K9" s="3">
        <f>'(4) Recreacion y Aprove T'!O15</f>
        <v>0</v>
      </c>
      <c r="L9" s="3">
        <f>'(4) Recreacion y Aprove T'!O16</f>
        <v>1</v>
      </c>
      <c r="M9" s="24">
        <f t="shared" si="4"/>
        <v>1</v>
      </c>
      <c r="N9" s="39">
        <f t="shared" si="5"/>
        <v>1</v>
      </c>
      <c r="O9" s="30">
        <f>H9-N9</f>
        <v>0</v>
      </c>
      <c r="Q9" s="41">
        <v>4</v>
      </c>
      <c r="R9" s="46" t="s">
        <v>64</v>
      </c>
      <c r="S9" s="42">
        <v>0</v>
      </c>
      <c r="T9" s="42">
        <v>0</v>
      </c>
      <c r="U9" s="42">
        <v>1</v>
      </c>
      <c r="V9" s="42">
        <v>2</v>
      </c>
      <c r="W9" s="41">
        <f t="shared" si="7"/>
        <v>3</v>
      </c>
      <c r="X9" s="43">
        <v>0.66666666666666663</v>
      </c>
      <c r="Y9" s="42">
        <v>0</v>
      </c>
      <c r="Z9" s="42">
        <v>1</v>
      </c>
      <c r="AA9" s="42">
        <v>0</v>
      </c>
      <c r="AB9" s="42">
        <v>2</v>
      </c>
      <c r="AC9" s="41">
        <f t="shared" si="8"/>
        <v>3</v>
      </c>
      <c r="AD9" s="43">
        <v>0.66666666666666663</v>
      </c>
      <c r="AE9" s="44">
        <v>0</v>
      </c>
      <c r="AG9" s="235" t="s">
        <v>28</v>
      </c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4"/>
      <c r="AU9" s="124"/>
      <c r="AV9" s="123"/>
      <c r="AW9" s="123"/>
      <c r="AX9" s="123"/>
      <c r="AY9" s="238">
        <f t="shared" si="2"/>
        <v>0</v>
      </c>
      <c r="AZ9" s="240">
        <f t="shared" si="0"/>
        <v>0</v>
      </c>
    </row>
    <row r="10" spans="1:52" ht="30" customHeight="1" thickTop="1" thickBot="1" x14ac:dyDescent="0.3">
      <c r="A10" s="2">
        <v>5</v>
      </c>
      <c r="B10" s="204" t="s">
        <v>265</v>
      </c>
      <c r="C10" s="3">
        <f>'(5) Habitos y Estilo VS'!H16</f>
        <v>0</v>
      </c>
      <c r="D10" s="3">
        <f>'(5) Habitos y Estilo VS'!H17</f>
        <v>0</v>
      </c>
      <c r="E10" s="3">
        <f>'(5) Habitos y Estilo VS'!H18</f>
        <v>0</v>
      </c>
      <c r="F10" s="3">
        <f>'(5) Habitos y Estilo VS'!H19</f>
        <v>1</v>
      </c>
      <c r="G10" s="24">
        <f t="shared" si="3"/>
        <v>1</v>
      </c>
      <c r="H10" s="39">
        <f t="shared" si="1"/>
        <v>1</v>
      </c>
      <c r="I10" s="3">
        <f>'(5) Habitos y Estilo VS'!O16</f>
        <v>0</v>
      </c>
      <c r="J10" s="3">
        <f>'(5) Habitos y Estilo VS'!O17</f>
        <v>0</v>
      </c>
      <c r="K10" s="3">
        <f>'(5) Habitos y Estilo VS'!O18</f>
        <v>0</v>
      </c>
      <c r="L10" s="3">
        <f>'(5) Habitos y Estilo VS'!O19</f>
        <v>1</v>
      </c>
      <c r="M10" s="24">
        <f t="shared" si="4"/>
        <v>1</v>
      </c>
      <c r="N10" s="39">
        <f t="shared" si="5"/>
        <v>1</v>
      </c>
      <c r="O10" s="30">
        <f t="shared" si="6"/>
        <v>0</v>
      </c>
      <c r="Q10" s="41">
        <v>5</v>
      </c>
      <c r="R10" s="46" t="s">
        <v>54</v>
      </c>
      <c r="S10" s="42">
        <v>0</v>
      </c>
      <c r="T10" s="42">
        <v>0</v>
      </c>
      <c r="U10" s="42">
        <v>4</v>
      </c>
      <c r="V10" s="42">
        <v>3</v>
      </c>
      <c r="W10" s="41">
        <f t="shared" si="7"/>
        <v>7</v>
      </c>
      <c r="X10" s="43">
        <v>0.42857142857142855</v>
      </c>
      <c r="Y10" s="42">
        <v>0</v>
      </c>
      <c r="Z10" s="42">
        <v>4</v>
      </c>
      <c r="AA10" s="42">
        <v>1</v>
      </c>
      <c r="AB10" s="42">
        <v>2</v>
      </c>
      <c r="AC10" s="41">
        <f t="shared" si="8"/>
        <v>7</v>
      </c>
      <c r="AD10" s="43">
        <v>0.2857142857142857</v>
      </c>
      <c r="AE10" s="44">
        <v>0.14285714285714285</v>
      </c>
      <c r="AG10" s="236" t="s">
        <v>58</v>
      </c>
      <c r="AH10" s="121"/>
      <c r="AI10" s="121"/>
      <c r="AJ10" s="121"/>
      <c r="AK10" s="121"/>
      <c r="AL10" s="121"/>
      <c r="AM10" s="122"/>
      <c r="AN10" s="121"/>
      <c r="AO10" s="122"/>
      <c r="AP10" s="122"/>
      <c r="AQ10" s="121"/>
      <c r="AR10" s="121"/>
      <c r="AS10" s="122"/>
      <c r="AT10" s="122"/>
      <c r="AU10" s="121"/>
      <c r="AV10" s="122"/>
      <c r="AW10" s="122"/>
      <c r="AX10" s="122"/>
      <c r="AY10" s="238">
        <f t="shared" si="2"/>
        <v>0</v>
      </c>
      <c r="AZ10" s="240">
        <f t="shared" si="0"/>
        <v>0</v>
      </c>
    </row>
    <row r="11" spans="1:52" ht="30" customHeight="1" thickBot="1" x14ac:dyDescent="0.3">
      <c r="A11" s="2"/>
      <c r="B11" s="129" t="s">
        <v>68</v>
      </c>
      <c r="C11" s="130">
        <f>SUM(C6:C10)</f>
        <v>0</v>
      </c>
      <c r="D11" s="130">
        <f>SUM(D6:D10)</f>
        <v>0</v>
      </c>
      <c r="E11" s="130">
        <f>SUM(E6:E10)</f>
        <v>2</v>
      </c>
      <c r="F11" s="130">
        <f>SUM(F6:F10)</f>
        <v>6</v>
      </c>
      <c r="G11" s="95">
        <f t="shared" si="3"/>
        <v>8</v>
      </c>
      <c r="H11" s="131">
        <f t="shared" si="1"/>
        <v>0.75</v>
      </c>
      <c r="I11" s="130">
        <f>SUM(I6:I10)</f>
        <v>0</v>
      </c>
      <c r="J11" s="130">
        <f>SUM(J6:J10)</f>
        <v>1</v>
      </c>
      <c r="K11" s="130">
        <f>SUM(K6:K10)</f>
        <v>1</v>
      </c>
      <c r="L11" s="130">
        <f>SUM(L6:L10)</f>
        <v>6</v>
      </c>
      <c r="M11" s="130">
        <f t="shared" si="4"/>
        <v>8</v>
      </c>
      <c r="N11" s="131">
        <f t="shared" si="5"/>
        <v>0.75</v>
      </c>
      <c r="O11" s="132">
        <f t="shared" si="6"/>
        <v>0</v>
      </c>
      <c r="Q11" s="128"/>
      <c r="R11" s="46"/>
      <c r="S11" s="42"/>
      <c r="T11" s="42"/>
      <c r="U11" s="42"/>
      <c r="V11" s="42"/>
      <c r="W11" s="41"/>
      <c r="X11" s="43"/>
      <c r="Y11" s="42"/>
      <c r="Z11" s="42"/>
      <c r="AA11" s="42"/>
      <c r="AB11" s="42"/>
      <c r="AC11" s="41"/>
      <c r="AD11" s="43"/>
      <c r="AE11" s="44"/>
      <c r="AG11" s="82" t="s">
        <v>121</v>
      </c>
      <c r="AH11" s="83">
        <v>2</v>
      </c>
      <c r="AI11" s="83">
        <v>1</v>
      </c>
      <c r="AJ11" s="83">
        <v>4</v>
      </c>
      <c r="AK11" s="83">
        <v>8</v>
      </c>
      <c r="AL11" s="83">
        <v>3</v>
      </c>
      <c r="AM11" s="83">
        <v>7</v>
      </c>
      <c r="AN11" s="83">
        <v>5</v>
      </c>
      <c r="AO11" s="83">
        <v>5</v>
      </c>
      <c r="AP11" s="83">
        <v>3</v>
      </c>
      <c r="AQ11" s="83">
        <v>1</v>
      </c>
      <c r="AR11" s="83">
        <v>4</v>
      </c>
      <c r="AS11" s="83">
        <v>5</v>
      </c>
      <c r="AT11" s="83">
        <v>6</v>
      </c>
      <c r="AU11" s="83">
        <v>4</v>
      </c>
      <c r="AV11" s="83">
        <v>4</v>
      </c>
      <c r="AW11" s="83">
        <v>4</v>
      </c>
      <c r="AX11" s="83">
        <v>4</v>
      </c>
      <c r="AY11" s="239">
        <f>SUM(AY5:AY10)</f>
        <v>10</v>
      </c>
      <c r="AZ11" s="241">
        <v>1</v>
      </c>
    </row>
    <row r="12" spans="1:52" ht="41.25" customHeight="1" x14ac:dyDescent="0.25">
      <c r="A12" s="2"/>
      <c r="Q12" s="45"/>
      <c r="R12" s="41" t="s">
        <v>68</v>
      </c>
      <c r="S12" s="41">
        <f>SUM(S6:S11)</f>
        <v>0</v>
      </c>
      <c r="T12" s="41">
        <f>SUM(T6:T11)</f>
        <v>0</v>
      </c>
      <c r="U12" s="41">
        <f>SUM(U6:U11)</f>
        <v>6</v>
      </c>
      <c r="V12" s="41">
        <f>SUM(V6:V11)</f>
        <v>18</v>
      </c>
      <c r="W12" s="41">
        <f>SUM(W6:W11)</f>
        <v>24</v>
      </c>
      <c r="X12" s="43">
        <v>0.35714285714285715</v>
      </c>
      <c r="Y12" s="41">
        <f>SUM(Y6:Y11)</f>
        <v>0</v>
      </c>
      <c r="Z12" s="41">
        <f>SUM(Z6:Z11)</f>
        <v>6</v>
      </c>
      <c r="AA12" s="41">
        <f>SUM(AA6:AA11)</f>
        <v>1</v>
      </c>
      <c r="AB12" s="41">
        <f>SUM(AB6:AB11)</f>
        <v>17</v>
      </c>
      <c r="AC12" s="41">
        <f>SUM(AC6:AC11)</f>
        <v>24</v>
      </c>
      <c r="AD12" s="43">
        <v>0.34285714285714286</v>
      </c>
      <c r="AE12" s="44">
        <v>1.428571428571429E-2</v>
      </c>
    </row>
    <row r="13" spans="1:52" ht="30" customHeight="1" x14ac:dyDescent="0.25">
      <c r="A13" s="2"/>
    </row>
    <row r="14" spans="1:52" ht="30" customHeight="1" x14ac:dyDescent="0.25">
      <c r="A14" s="2"/>
    </row>
    <row r="15" spans="1:52" ht="30" customHeight="1" x14ac:dyDescent="0.25">
      <c r="A15" s="2"/>
      <c r="G15" s="4"/>
      <c r="H15" s="229"/>
      <c r="I15" s="229"/>
      <c r="J15" s="229"/>
      <c r="K15" s="229"/>
      <c r="L15" s="229"/>
      <c r="M15" s="229"/>
      <c r="N15" s="229"/>
      <c r="O15" s="229"/>
    </row>
    <row r="16" spans="1:52" ht="33.75" customHeight="1" x14ac:dyDescent="0.25">
      <c r="A16" s="2"/>
      <c r="G16" s="4"/>
      <c r="H16" s="4"/>
      <c r="M16" s="4"/>
      <c r="N16" s="4"/>
    </row>
    <row r="17" spans="1:51" ht="36.75" customHeight="1" x14ac:dyDescent="0.25">
      <c r="A17" s="2"/>
      <c r="G17" s="4"/>
      <c r="H17" s="4"/>
      <c r="M17" s="4"/>
      <c r="N17" s="4"/>
      <c r="W17" s="4"/>
      <c r="X17" s="4"/>
      <c r="AC17" s="4"/>
      <c r="AD17" s="4"/>
    </row>
    <row r="18" spans="1:51" ht="30" customHeight="1" x14ac:dyDescent="0.25">
      <c r="A18" s="2"/>
      <c r="G18" s="4"/>
      <c r="H18" s="4"/>
      <c r="M18" s="4"/>
      <c r="N18" s="4"/>
      <c r="W18" s="4"/>
      <c r="X18" s="4"/>
      <c r="AC18" s="4"/>
      <c r="AD18" s="4"/>
    </row>
    <row r="19" spans="1:51" ht="30" customHeight="1" x14ac:dyDescent="0.25">
      <c r="A19" s="2"/>
      <c r="G19" s="4"/>
      <c r="H19" s="4"/>
      <c r="M19" s="4"/>
      <c r="N19" s="4"/>
      <c r="W19" s="4"/>
      <c r="X19" s="4"/>
      <c r="AC19" s="4"/>
      <c r="AD19" s="4"/>
      <c r="AH19" s="233"/>
      <c r="AI19" s="233"/>
      <c r="AJ19" s="233"/>
      <c r="AK19" s="233"/>
      <c r="AL19" s="233"/>
      <c r="AM19" s="233"/>
      <c r="AN19" s="233"/>
      <c r="AO19" s="233"/>
      <c r="AP19" s="233"/>
      <c r="AQ19" s="233"/>
      <c r="AR19" s="233"/>
      <c r="AS19" s="233"/>
      <c r="AT19" s="233"/>
      <c r="AU19" s="233"/>
      <c r="AV19" s="233"/>
      <c r="AW19" s="233"/>
      <c r="AX19" s="233"/>
      <c r="AY19" s="233"/>
    </row>
    <row r="20" spans="1:51" ht="30" customHeight="1" x14ac:dyDescent="0.25">
      <c r="A20" s="2"/>
      <c r="G20" s="4"/>
      <c r="H20" s="4"/>
      <c r="M20" s="4"/>
      <c r="N20" s="4"/>
      <c r="W20" s="4"/>
      <c r="X20" s="4"/>
      <c r="AC20" s="4"/>
      <c r="AD20" s="4"/>
      <c r="AH20" s="232" t="s">
        <v>288</v>
      </c>
      <c r="AM20" s="2"/>
    </row>
    <row r="21" spans="1:51" ht="30" customHeight="1" x14ac:dyDescent="0.25">
      <c r="A21" s="2"/>
      <c r="G21" s="4"/>
      <c r="H21" s="4"/>
      <c r="M21" s="4"/>
      <c r="N21" s="4"/>
      <c r="W21" s="4"/>
      <c r="X21" s="4"/>
      <c r="AC21" s="4"/>
      <c r="AD21" s="4"/>
      <c r="AH21" s="232" t="s">
        <v>270</v>
      </c>
      <c r="AM21" s="2"/>
    </row>
    <row r="22" spans="1:51" ht="9.75" customHeight="1" x14ac:dyDescent="0.25">
      <c r="A22" s="2"/>
      <c r="G22" s="4"/>
      <c r="H22" s="4"/>
      <c r="M22" s="4"/>
      <c r="N22" s="4"/>
      <c r="W22" s="4"/>
      <c r="X22" s="4"/>
      <c r="AC22" s="4"/>
      <c r="AD22" s="4"/>
      <c r="AI22" s="33"/>
      <c r="AJ22" s="33"/>
      <c r="AK22" s="33"/>
      <c r="AL22" s="33"/>
      <c r="AM22" s="32"/>
    </row>
    <row r="23" spans="1:51" ht="30" customHeight="1" x14ac:dyDescent="0.25">
      <c r="A23" s="2"/>
      <c r="G23" s="4"/>
      <c r="H23" s="4"/>
      <c r="M23" s="4"/>
      <c r="N23" s="4"/>
      <c r="W23" s="4"/>
      <c r="X23" s="4"/>
      <c r="AC23" s="4"/>
      <c r="AD23" s="4"/>
      <c r="AH23" s="367" t="s">
        <v>180</v>
      </c>
      <c r="AI23" s="367"/>
      <c r="AJ23" s="230" t="s">
        <v>227</v>
      </c>
      <c r="AK23" s="230"/>
      <c r="AL23" s="230"/>
      <c r="AM23" s="230"/>
    </row>
    <row r="24" spans="1:51" ht="30" customHeight="1" x14ac:dyDescent="0.25">
      <c r="A24" s="2"/>
      <c r="AH24" s="367" t="s">
        <v>228</v>
      </c>
      <c r="AI24" s="367"/>
      <c r="AJ24" s="230" t="s">
        <v>268</v>
      </c>
      <c r="AK24" s="230"/>
      <c r="AL24" s="230"/>
      <c r="AM24" s="230"/>
    </row>
    <row r="25" spans="1:51" ht="30" customHeight="1" x14ac:dyDescent="0.25">
      <c r="A25" s="2"/>
      <c r="AH25" s="367" t="s">
        <v>181</v>
      </c>
      <c r="AI25" s="367"/>
      <c r="AJ25" s="231" t="s">
        <v>286</v>
      </c>
      <c r="AK25" s="231"/>
      <c r="AL25" s="231"/>
      <c r="AM25" s="231"/>
    </row>
    <row r="26" spans="1:51" ht="30" customHeight="1" x14ac:dyDescent="0.25">
      <c r="A26" s="2"/>
    </row>
    <row r="27" spans="1:51" s="2" customFormat="1" ht="30" customHeight="1" x14ac:dyDescent="0.25">
      <c r="A27" s="4"/>
      <c r="B27" s="4"/>
      <c r="C27" s="4"/>
      <c r="D27" s="4"/>
      <c r="E27" s="4"/>
      <c r="F27" s="4"/>
      <c r="I27" s="4"/>
      <c r="J27" s="4"/>
      <c r="K27" s="4"/>
      <c r="L27" s="4"/>
      <c r="O27" s="4"/>
      <c r="Q27" s="4"/>
      <c r="R27" s="4"/>
      <c r="S27" s="4"/>
      <c r="T27" s="4"/>
      <c r="U27" s="4"/>
      <c r="V27" s="4"/>
      <c r="Y27" s="4"/>
      <c r="Z27" s="4"/>
      <c r="AA27" s="4"/>
      <c r="AB27" s="4"/>
      <c r="AE27" s="4"/>
    </row>
    <row r="31" spans="1:51" x14ac:dyDescent="0.25">
      <c r="B31" s="2"/>
      <c r="H31" s="4"/>
      <c r="M31" s="4"/>
      <c r="N31" s="4"/>
    </row>
    <row r="32" spans="1:51" ht="15.75" x14ac:dyDescent="0.25">
      <c r="G32" s="4"/>
      <c r="H32" s="229"/>
      <c r="I32" s="229"/>
      <c r="J32" s="229"/>
      <c r="K32" s="229"/>
      <c r="L32" s="229"/>
      <c r="M32" s="229"/>
      <c r="N32" s="229"/>
      <c r="O32" s="229"/>
    </row>
    <row r="33" spans="7:15" ht="15.75" x14ac:dyDescent="0.25">
      <c r="G33" s="4"/>
      <c r="H33" s="206"/>
      <c r="I33" s="206"/>
      <c r="J33" s="206"/>
      <c r="K33" s="206"/>
      <c r="L33" s="206"/>
      <c r="M33" s="206"/>
      <c r="N33" s="206"/>
      <c r="O33" s="206"/>
    </row>
    <row r="34" spans="7:15" x14ac:dyDescent="0.25">
      <c r="G34" s="4"/>
      <c r="H34" s="32"/>
      <c r="I34" s="33"/>
      <c r="J34" s="33"/>
      <c r="K34" s="33"/>
      <c r="L34" s="33"/>
      <c r="M34" s="32"/>
      <c r="N34" s="32"/>
      <c r="O34" s="33"/>
    </row>
    <row r="35" spans="7:15" x14ac:dyDescent="0.25">
      <c r="G35" s="4"/>
    </row>
    <row r="36" spans="7:15" x14ac:dyDescent="0.25">
      <c r="G36" s="4"/>
    </row>
    <row r="37" spans="7:15" x14ac:dyDescent="0.25">
      <c r="G37" s="4"/>
    </row>
  </sheetData>
  <customSheetViews>
    <customSheetView guid="{97D65C1E-976A-4956-97FC-0E8188ABCFAA}" scale="161" showGridLines="0" fitToPage="1" hiddenColumns="1" topLeftCell="A4">
      <selection activeCell="A10" sqref="A10"/>
      <pageMargins left="1.0236220472440944" right="0.70866141732283472" top="1.1811023622047245" bottom="0.94488188976377963" header="0.31496062992125984" footer="0.31496062992125984"/>
      <printOptions horizontalCentered="1"/>
      <pageSetup scale="74" orientation="portrait" r:id="rId1"/>
    </customSheetView>
    <customSheetView guid="{ADD38025-F4B2-44E2-9D06-07A9BF0F3A51}" scale="161" showGridLines="0" fitToPage="1" hiddenColumns="1" topLeftCell="A4">
      <selection activeCell="A10" sqref="A10"/>
      <pageMargins left="1.0236220472440944" right="0.70866141732283472" top="1.1811023622047245" bottom="0.94488188976377963" header="0.31496062992125984" footer="0.31496062992125984"/>
      <printOptions horizontalCentered="1"/>
      <pageSetup scale="74" orientation="portrait" r:id="rId2"/>
    </customSheetView>
    <customSheetView guid="{AF3BF2A1-5C19-43AE-A08B-3E418E8AE543}" scale="161" showGridLines="0" fitToPage="1" hiddenColumns="1" topLeftCell="A4">
      <selection activeCell="A10" sqref="A10"/>
      <pageMargins left="1.0236220472440944" right="0.70866141732283472" top="1.1811023622047245" bottom="0.94488188976377963" header="0.31496062992125984" footer="0.31496062992125984"/>
      <printOptions horizontalCentered="1"/>
      <pageSetup scale="74" orientation="portrait" r:id="rId3"/>
    </customSheetView>
    <customSheetView guid="{CC42E740-ADA2-4B3E-AB77-9BBCCE9EC444}" scale="161" showGridLines="0" fitToPage="1" hiddenColumns="1" topLeftCell="A4">
      <selection activeCell="A10" sqref="A10"/>
      <pageMargins left="1.0236220472440944" right="0.70866141732283472" top="1.1811023622047245" bottom="0.94488188976377963" header="0.31496062992125984" footer="0.31496062992125984"/>
      <printOptions horizontalCentered="1"/>
      <pageSetup scale="74" orientation="portrait" r:id="rId4"/>
    </customSheetView>
    <customSheetView guid="{DC041AD4-35AB-4F1B-9F3D-F08C88A9A16C}" scale="161" showGridLines="0" fitToPage="1" hiddenColumns="1" topLeftCell="A4">
      <selection activeCell="A10" sqref="A10"/>
      <pageMargins left="1.0236220472440944" right="0.70866141732283472" top="1.1811023622047245" bottom="0.94488188976377963" header="0.31496062992125984" footer="0.31496062992125984"/>
      <printOptions horizontalCentered="1"/>
      <pageSetup scale="74" orientation="portrait" r:id="rId5"/>
    </customSheetView>
    <customSheetView guid="{C9A17BF0-2451-44C4-898F-CFB8403323EA}" scale="161" showGridLines="0" fitToPage="1" hiddenColumns="1" topLeftCell="A4">
      <selection activeCell="A10" sqref="A10"/>
      <pageMargins left="1.0236220472440944" right="0.70866141732283472" top="1.1811023622047245" bottom="0.94488188976377963" header="0.31496062992125984" footer="0.31496062992125984"/>
      <printOptions horizontalCentered="1"/>
      <pageSetup scale="74" orientation="portrait" r:id="rId6"/>
    </customSheetView>
    <customSheetView guid="{E51A7B7A-B72C-4D0D-BEC9-3100296DDB1B}" scale="161" showGridLines="0" fitToPage="1" hiddenColumns="1" topLeftCell="A4">
      <selection activeCell="A10" sqref="A10"/>
      <pageMargins left="1.0236220472440944" right="0.70866141732283472" top="1.1811023622047245" bottom="0.94488188976377963" header="0.31496062992125984" footer="0.31496062992125984"/>
      <printOptions horizontalCentered="1"/>
      <pageSetup scale="74" orientation="portrait" r:id="rId7"/>
    </customSheetView>
    <customSheetView guid="{D674221F-3F50-45D7-B99E-107AE99970DE}" scale="161" showGridLines="0" fitToPage="1" hiddenColumns="1" topLeftCell="A4">
      <selection activeCell="A10" sqref="A10"/>
      <pageMargins left="1.0236220472440944" right="0.70866141732283472" top="1.1811023622047245" bottom="0.94488188976377963" header="0.31496062992125984" footer="0.31496062992125984"/>
      <printOptions horizontalCentered="1"/>
      <pageSetup scale="74" orientation="portrait" r:id="rId8"/>
    </customSheetView>
    <customSheetView guid="{C8C25E0F-313C-40E1-BC27-B55128053FAD}" scale="161" showGridLines="0" fitToPage="1" hiddenColumns="1" topLeftCell="A4">
      <selection activeCell="A10" sqref="A10"/>
      <pageMargins left="1.0236220472440944" right="0.70866141732283472" top="1.1811023622047245" bottom="0.94488188976377963" header="0.31496062992125984" footer="0.31496062992125984"/>
      <printOptions horizontalCentered="1"/>
      <pageSetup scale="74" orientation="portrait" r:id="rId9"/>
    </customSheetView>
    <customSheetView guid="{31578BE1-199E-4DDD-BD28-180CDA7042A3}" scale="161" showGridLines="0" fitToPage="1" hiddenColumns="1" topLeftCell="A4">
      <selection activeCell="A10" sqref="A10"/>
      <pageMargins left="1.0236220472440944" right="0.70866141732283472" top="1.1811023622047245" bottom="0.94488188976377963" header="0.31496062992125984" footer="0.31496062992125984"/>
      <printOptions horizontalCentered="1"/>
      <pageSetup scale="74" orientation="portrait" r:id="rId10"/>
    </customSheetView>
    <customSheetView guid="{915A0EBC-A358-405B-93F7-90752DA34B9F}" scale="161" showGridLines="0" fitToPage="1" hiddenColumns="1" topLeftCell="A4">
      <selection activeCell="A10" sqref="A10"/>
      <pageMargins left="1.0236220472440944" right="0.70866141732283472" top="1.1811023622047245" bottom="0.94488188976377963" header="0.31496062992125984" footer="0.31496062992125984"/>
      <printOptions horizontalCentered="1"/>
      <pageSetup scale="74" orientation="portrait" r:id="rId11"/>
    </customSheetView>
    <customSheetView guid="{B74BB35E-E214-422E-BB39-6D168553F4C5}" scale="161" showGridLines="0" fitToPage="1" hiddenColumns="1" topLeftCell="A4">
      <selection activeCell="A10" sqref="A10"/>
      <pageMargins left="1.0236220472440944" right="0.70866141732283472" top="1.1811023622047245" bottom="0.94488188976377963" header="0.31496062992125984" footer="0.31496062992125984"/>
      <printOptions horizontalCentered="1"/>
      <pageSetup scale="74" orientation="portrait" r:id="rId12"/>
    </customSheetView>
    <customSheetView guid="{C9A812A3-B23E-4057-8694-158B0DEE8D06}" scale="161" showGridLines="0" fitToPage="1" hiddenColumns="1" topLeftCell="A4">
      <selection activeCell="A10" sqref="A10"/>
      <pageMargins left="1.0236220472440944" right="0.70866141732283472" top="1.1811023622047245" bottom="0.94488188976377963" header="0.31496062992125984" footer="0.31496062992125984"/>
      <printOptions horizontalCentered="1"/>
      <pageSetup scale="74" orientation="portrait" r:id="rId13"/>
    </customSheetView>
    <customSheetView guid="{D504B807-AE7E-4042-848D-21D8E9CBBAC1}" scale="161" showGridLines="0" fitToPage="1" hiddenColumns="1" topLeftCell="A4">
      <selection activeCell="A10" sqref="A10"/>
      <pageMargins left="1.0236220472440944" right="0.70866141732283472" top="1.1811023622047245" bottom="0.94488188976377963" header="0.31496062992125984" footer="0.31496062992125984"/>
      <printOptions horizontalCentered="1"/>
      <pageSetup scale="74" orientation="portrait" r:id="rId14"/>
    </customSheetView>
    <customSheetView guid="{4890415D-ABA4-4363-9A7D-9DAD39F08A9F}" scale="161" showGridLines="0" fitToPage="1" printArea="1" hiddenColumns="1" topLeftCell="A4">
      <selection activeCell="A10" sqref="A10"/>
      <pageMargins left="1.0236220472440944" right="0.70866141732283472" top="1.1811023622047245" bottom="0.94488188976377963" header="0.31496062992125984" footer="0.31496062992125984"/>
      <printOptions horizontalCentered="1"/>
      <pageSetup scale="74" orientation="portrait" r:id="rId15"/>
    </customSheetView>
    <customSheetView guid="{F7D68F61-F89A-4541-9A78-C25C58CA23E3}" scale="161" showGridLines="0" fitToPage="1" printArea="1" hiddenColumns="1" topLeftCell="A4">
      <selection activeCell="A10" sqref="A10"/>
      <pageMargins left="1.0236220472440944" right="0.70866141732283472" top="1.1811023622047245" bottom="0.94488188976377963" header="0.31496062992125984" footer="0.31496062992125984"/>
      <printOptions horizontalCentered="1"/>
      <pageSetup scale="74" orientation="portrait" r:id="rId16"/>
    </customSheetView>
    <customSheetView guid="{D8BB7E15-0E8F-45FC-AD1A-6D8C295A087C}" scale="161" showGridLines="0" fitToPage="1" hiddenColumns="1" topLeftCell="A4">
      <selection activeCell="A10" sqref="A10"/>
      <pageMargins left="1.0236220472440944" right="0.70866141732283472" top="1.1811023622047245" bottom="0.94488188976377963" header="0.31496062992125984" footer="0.31496062992125984"/>
      <printOptions horizontalCentered="1"/>
      <pageSetup scale="74" orientation="portrait" r:id="rId17"/>
    </customSheetView>
    <customSheetView guid="{42BB51DB-DC3E-4DA5-9499-5574EB19780E}" scale="161" showGridLines="0" fitToPage="1" hiddenColumns="1" topLeftCell="A4">
      <selection activeCell="A10" sqref="A10"/>
      <pageMargins left="1.0236220472440944" right="0.70866141732283472" top="1.1811023622047245" bottom="0.94488188976377963" header="0.31496062992125984" footer="0.31496062992125984"/>
      <printOptions horizontalCentered="1"/>
      <pageSetup scale="74" orientation="portrait" r:id="rId18"/>
    </customSheetView>
    <customSheetView guid="{B83C9EB8-C964-4489-98C8-19C81BFAE010}" scale="161" showGridLines="0" fitToPage="1" hiddenColumns="1" topLeftCell="A4">
      <selection activeCell="A10" sqref="A10"/>
      <pageMargins left="1.0236220472440944" right="0.70866141732283472" top="1.1811023622047245" bottom="0.94488188976377963" header="0.31496062992125984" footer="0.31496062992125984"/>
      <printOptions horizontalCentered="1"/>
      <pageSetup scale="74" orientation="portrait" r:id="rId19"/>
    </customSheetView>
  </customSheetViews>
  <mergeCells count="14">
    <mergeCell ref="AH25:AI25"/>
    <mergeCell ref="AH24:AI24"/>
    <mergeCell ref="AH23:AI23"/>
    <mergeCell ref="C2:O2"/>
    <mergeCell ref="O3:O5"/>
    <mergeCell ref="I4:L4"/>
    <mergeCell ref="H4:H5"/>
    <mergeCell ref="C3:H3"/>
    <mergeCell ref="N4:N5"/>
    <mergeCell ref="I3:N3"/>
    <mergeCell ref="M4:M5"/>
    <mergeCell ref="C4:F4"/>
    <mergeCell ref="G4:G5"/>
    <mergeCell ref="AG3:AZ3"/>
  </mergeCells>
  <conditionalFormatting sqref="M6:M11 AC6:AC10">
    <cfRule type="cellIs" dxfId="11" priority="23" operator="notEqual">
      <formula>$G6</formula>
    </cfRule>
  </conditionalFormatting>
  <conditionalFormatting sqref="N6:N11 H6:H11">
    <cfRule type="cellIs" dxfId="10" priority="17" operator="greaterThan">
      <formula>0.5</formula>
    </cfRule>
    <cfRule type="cellIs" dxfId="9" priority="18" operator="lessThanOrEqual">
      <formula>0.2</formula>
    </cfRule>
  </conditionalFormatting>
  <conditionalFormatting sqref="X6:X12 AD6:AD12">
    <cfRule type="cellIs" dxfId="8" priority="11" operator="greaterThan">
      <formula>0.5</formula>
    </cfRule>
    <cfRule type="cellIs" dxfId="7" priority="12" operator="lessThanOrEqual">
      <formula>0.2</formula>
    </cfRule>
  </conditionalFormatting>
  <conditionalFormatting sqref="O6:O11">
    <cfRule type="cellIs" dxfId="6" priority="9" operator="lessThan">
      <formula>0</formula>
    </cfRule>
    <cfRule type="cellIs" dxfId="5" priority="10" operator="greaterThan">
      <formula>0</formula>
    </cfRule>
  </conditionalFormatting>
  <conditionalFormatting sqref="AC11">
    <cfRule type="cellIs" dxfId="4" priority="71" operator="notEqual">
      <formula>$G11</formula>
    </cfRule>
  </conditionalFormatting>
  <printOptions horizontalCentered="1"/>
  <pageMargins left="0.23622047244094491" right="0.31496062992125984" top="0.39370078740157483" bottom="0.15748031496062992" header="0.31496062992125984" footer="0.31496062992125984"/>
  <pageSetup paperSize="258" scale="66" fitToHeight="0" orientation="landscape" r:id="rId20"/>
  <drawing r:id="rId2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0000"/>
    <pageSetUpPr autoPageBreaks="0"/>
  </sheetPr>
  <dimension ref="A1:AC21"/>
  <sheetViews>
    <sheetView showGridLines="0" topLeftCell="A4" zoomScale="70" zoomScaleNormal="70" workbookViewId="0">
      <selection activeCell="E1" sqref="E1:V1"/>
    </sheetView>
  </sheetViews>
  <sheetFormatPr baseColWidth="10" defaultRowHeight="15" x14ac:dyDescent="0.25"/>
  <cols>
    <col min="1" max="1" width="4.7109375" customWidth="1"/>
    <col min="2" max="2" width="3.7109375" style="5" customWidth="1"/>
    <col min="3" max="3" width="5.7109375" style="27" customWidth="1"/>
    <col min="4" max="8" width="16.7109375" style="5" customWidth="1"/>
    <col min="9" max="10" width="7.7109375" customWidth="1"/>
    <col min="11" max="11" width="3.7109375" style="5" hidden="1" customWidth="1"/>
    <col min="12" max="12" width="5.7109375" style="27" hidden="1" customWidth="1"/>
    <col min="13" max="17" width="16.7109375" style="5" hidden="1" customWidth="1"/>
  </cols>
  <sheetData>
    <row r="1" spans="1:29" ht="96" customHeight="1" x14ac:dyDescent="0.25">
      <c r="A1" s="115"/>
      <c r="B1" s="115"/>
      <c r="C1" s="115"/>
      <c r="D1" s="115"/>
      <c r="E1" s="377" t="s">
        <v>273</v>
      </c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</row>
    <row r="2" spans="1:29" ht="36" customHeight="1" x14ac:dyDescent="0.25"/>
    <row r="3" spans="1:29" s="5" customFormat="1" ht="36" customHeight="1" x14ac:dyDescent="0.2">
      <c r="A3" s="15"/>
      <c r="C3" s="247"/>
      <c r="D3" s="379" t="s">
        <v>197</v>
      </c>
      <c r="E3" s="379"/>
      <c r="F3" s="379"/>
      <c r="G3" s="379"/>
      <c r="H3" s="379"/>
      <c r="I3" s="8"/>
      <c r="K3" s="378" t="s">
        <v>201</v>
      </c>
      <c r="L3" s="378"/>
      <c r="M3" s="378"/>
      <c r="N3" s="378"/>
      <c r="O3" s="378"/>
      <c r="P3" s="378"/>
      <c r="Q3" s="378"/>
      <c r="R3" s="8"/>
      <c r="V3" s="14"/>
      <c r="AB3" s="374"/>
      <c r="AC3" s="374"/>
    </row>
    <row r="4" spans="1:29" s="5" customFormat="1" ht="80.099999999999994" customHeight="1" x14ac:dyDescent="0.2">
      <c r="A4" s="15"/>
      <c r="B4" s="375" t="s">
        <v>84</v>
      </c>
      <c r="C4" s="27" t="s">
        <v>78</v>
      </c>
      <c r="D4" s="151"/>
      <c r="E4" s="149"/>
      <c r="F4" s="145">
        <v>1</v>
      </c>
      <c r="G4" s="147"/>
      <c r="H4" s="147"/>
      <c r="I4" s="8"/>
      <c r="K4" s="375" t="s">
        <v>84</v>
      </c>
      <c r="L4" s="27" t="s">
        <v>78</v>
      </c>
      <c r="M4" s="151">
        <v>1</v>
      </c>
      <c r="N4" s="149">
        <v>1</v>
      </c>
      <c r="O4" s="145">
        <v>2</v>
      </c>
      <c r="P4" s="147"/>
      <c r="Q4" s="147"/>
      <c r="R4" s="8"/>
      <c r="V4" s="14"/>
      <c r="AB4" s="375"/>
      <c r="AC4" s="27"/>
    </row>
    <row r="5" spans="1:29" s="5" customFormat="1" ht="80.099999999999994" customHeight="1" x14ac:dyDescent="0.2">
      <c r="A5" s="15"/>
      <c r="B5" s="375"/>
      <c r="C5" s="27" t="s">
        <v>77</v>
      </c>
      <c r="D5" s="158"/>
      <c r="E5" s="146"/>
      <c r="F5" s="146"/>
      <c r="G5" s="145">
        <f>1+1</f>
        <v>2</v>
      </c>
      <c r="H5" s="147"/>
      <c r="I5" s="8"/>
      <c r="K5" s="375"/>
      <c r="L5" s="27" t="s">
        <v>77</v>
      </c>
      <c r="M5" s="159">
        <v>1</v>
      </c>
      <c r="N5" s="146">
        <v>1</v>
      </c>
      <c r="O5" s="146"/>
      <c r="P5" s="145"/>
      <c r="Q5" s="147"/>
      <c r="R5" s="8"/>
      <c r="V5" s="14"/>
      <c r="AB5" s="375"/>
      <c r="AC5" s="27"/>
    </row>
    <row r="6" spans="1:29" s="5" customFormat="1" ht="80.099999999999994" customHeight="1" x14ac:dyDescent="0.2">
      <c r="A6" s="15"/>
      <c r="B6" s="375"/>
      <c r="C6" s="27" t="s">
        <v>76</v>
      </c>
      <c r="D6" s="152"/>
      <c r="E6" s="153"/>
      <c r="F6" s="149">
        <v>1</v>
      </c>
      <c r="G6" s="145">
        <f>1+1+1</f>
        <v>3</v>
      </c>
      <c r="H6" s="145">
        <v>1</v>
      </c>
      <c r="I6" s="8"/>
      <c r="K6" s="375"/>
      <c r="L6" s="27" t="s">
        <v>76</v>
      </c>
      <c r="M6" s="152">
        <v>1</v>
      </c>
      <c r="N6" s="153">
        <v>2</v>
      </c>
      <c r="O6" s="149"/>
      <c r="P6" s="145"/>
      <c r="Q6" s="145"/>
      <c r="R6" s="8"/>
      <c r="V6" s="14"/>
      <c r="AB6" s="375"/>
      <c r="AC6" s="27"/>
    </row>
    <row r="7" spans="1:29" s="5" customFormat="1" ht="80.099999999999994" customHeight="1" x14ac:dyDescent="0.2">
      <c r="A7" s="15"/>
      <c r="B7" s="375"/>
      <c r="C7" s="27" t="s">
        <v>75</v>
      </c>
      <c r="D7" s="148"/>
      <c r="E7" s="154"/>
      <c r="F7" s="153"/>
      <c r="G7" s="149"/>
      <c r="H7" s="147"/>
      <c r="I7" s="8"/>
      <c r="K7" s="375"/>
      <c r="L7" s="27" t="s">
        <v>75</v>
      </c>
      <c r="M7" s="152">
        <v>3</v>
      </c>
      <c r="N7" s="154">
        <v>6</v>
      </c>
      <c r="O7" s="153"/>
      <c r="P7" s="149"/>
      <c r="Q7" s="147"/>
      <c r="R7" s="8"/>
      <c r="V7" s="14"/>
      <c r="AB7" s="375"/>
      <c r="AC7" s="27"/>
    </row>
    <row r="8" spans="1:29" s="5" customFormat="1" ht="80.099999999999994" customHeight="1" thickBot="1" x14ac:dyDescent="0.25">
      <c r="A8" s="15"/>
      <c r="B8" s="375"/>
      <c r="C8" s="27" t="s">
        <v>74</v>
      </c>
      <c r="D8" s="157"/>
      <c r="E8" s="156"/>
      <c r="F8" s="155"/>
      <c r="G8" s="150">
        <v>1</v>
      </c>
      <c r="H8" s="150">
        <v>1</v>
      </c>
      <c r="I8" s="8"/>
      <c r="K8" s="375"/>
      <c r="L8" s="27" t="s">
        <v>74</v>
      </c>
      <c r="M8" s="157">
        <v>36</v>
      </c>
      <c r="N8" s="156">
        <v>13</v>
      </c>
      <c r="O8" s="155">
        <v>12</v>
      </c>
      <c r="P8" s="150">
        <v>4</v>
      </c>
      <c r="Q8" s="150">
        <v>2</v>
      </c>
      <c r="R8" s="8"/>
      <c r="V8" s="14"/>
      <c r="AB8" s="375"/>
      <c r="AC8" s="27"/>
    </row>
    <row r="9" spans="1:29" s="28" customFormat="1" ht="36" customHeight="1" thickTop="1" x14ac:dyDescent="0.25">
      <c r="A9" s="29"/>
      <c r="D9" s="28" t="s">
        <v>79</v>
      </c>
      <c r="E9" s="28" t="s">
        <v>80</v>
      </c>
      <c r="F9" s="28" t="s">
        <v>81</v>
      </c>
      <c r="G9" s="28" t="s">
        <v>82</v>
      </c>
      <c r="H9" s="28" t="s">
        <v>83</v>
      </c>
      <c r="M9" s="28" t="s">
        <v>79</v>
      </c>
      <c r="N9" s="28" t="s">
        <v>80</v>
      </c>
      <c r="O9" s="28" t="s">
        <v>81</v>
      </c>
      <c r="P9" s="28" t="s">
        <v>82</v>
      </c>
      <c r="Q9" s="28" t="s">
        <v>83</v>
      </c>
    </row>
    <row r="10" spans="1:29" s="5" customFormat="1" ht="24" customHeight="1" x14ac:dyDescent="0.2">
      <c r="A10" s="15"/>
      <c r="C10" s="27"/>
      <c r="D10" s="376" t="s">
        <v>85</v>
      </c>
      <c r="E10" s="376"/>
      <c r="F10" s="376"/>
      <c r="G10" s="376"/>
      <c r="H10" s="376"/>
      <c r="I10" s="8"/>
      <c r="L10" s="27"/>
      <c r="M10" s="376" t="s">
        <v>85</v>
      </c>
      <c r="N10" s="376"/>
      <c r="O10" s="376"/>
      <c r="P10" s="376"/>
      <c r="Q10" s="376"/>
      <c r="R10" s="8"/>
      <c r="V10" s="14"/>
      <c r="AC10" s="27"/>
    </row>
    <row r="14" spans="1:29" s="125" customFormat="1" ht="15.75" x14ac:dyDescent="0.25">
      <c r="B14" s="126"/>
      <c r="C14" s="127"/>
      <c r="D14" s="233"/>
      <c r="E14" s="23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9" ht="23.25" customHeight="1" x14ac:dyDescent="0.25">
      <c r="D15" s="232" t="s">
        <v>269</v>
      </c>
      <c r="E15" s="4"/>
      <c r="F15" s="4"/>
      <c r="G15" s="4"/>
      <c r="H15" s="4"/>
      <c r="I15" s="2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9" ht="25.5" customHeight="1" x14ac:dyDescent="0.25">
      <c r="D16" s="232" t="s">
        <v>270</v>
      </c>
      <c r="E16" s="4"/>
      <c r="F16" s="4"/>
      <c r="G16" s="4"/>
      <c r="H16" s="4"/>
      <c r="I16" s="2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4:25" ht="25.5" customHeight="1" x14ac:dyDescent="0.25">
      <c r="D17" s="4"/>
      <c r="E17" s="33"/>
      <c r="F17" s="33"/>
      <c r="G17" s="33"/>
      <c r="H17" s="33"/>
      <c r="I17" s="32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4:25" ht="15.75" x14ac:dyDescent="0.25">
      <c r="D18" s="205" t="s">
        <v>180</v>
      </c>
      <c r="E18" s="230" t="s">
        <v>227</v>
      </c>
      <c r="G18" s="230"/>
      <c r="H18" s="230"/>
      <c r="I18" s="230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4:25" ht="30.75" customHeight="1" x14ac:dyDescent="0.25">
      <c r="D19" s="205" t="s">
        <v>228</v>
      </c>
      <c r="E19" s="230" t="s">
        <v>268</v>
      </c>
      <c r="G19" s="230"/>
      <c r="H19" s="230"/>
      <c r="I19" s="230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4:25" ht="26.25" customHeight="1" x14ac:dyDescent="0.25">
      <c r="D20" s="205" t="s">
        <v>181</v>
      </c>
      <c r="E20" s="231" t="s">
        <v>271</v>
      </c>
      <c r="G20" s="231"/>
      <c r="H20" s="231"/>
      <c r="I20" s="23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4:25" ht="23.25" customHeight="1" x14ac:dyDescent="0.25"/>
  </sheetData>
  <customSheetViews>
    <customSheetView guid="{97D65C1E-976A-4956-97FC-0E8188ABCFAA}" scale="55" showGridLines="0" fitToPage="1">
      <selection activeCell="D4" sqref="D4"/>
      <pageMargins left="1.299212598425197" right="0.70866141732283472" top="0.74803149606299213" bottom="0.74803149606299213" header="0.31496062992125984" footer="0.31496062992125984"/>
      <printOptions horizontalCentered="1" verticalCentered="1"/>
      <pageSetup scale="71" orientation="landscape" r:id="rId1"/>
    </customSheetView>
    <customSheetView guid="{ADD38025-F4B2-44E2-9D06-07A9BF0F3A51}" scale="55" showGridLines="0" fitToPage="1">
      <selection activeCell="D4" sqref="D4"/>
      <pageMargins left="1.299212598425197" right="0.70866141732283472" top="0.74803149606299213" bottom="0.74803149606299213" header="0.31496062992125984" footer="0.31496062992125984"/>
      <printOptions horizontalCentered="1" verticalCentered="1"/>
      <pageSetup scale="71" orientation="landscape" r:id="rId2"/>
    </customSheetView>
    <customSheetView guid="{AF3BF2A1-5C19-43AE-A08B-3E418E8AE543}" scale="90" showGridLines="0" fitToPage="1" topLeftCell="C1">
      <selection activeCell="D4" sqref="D4"/>
      <pageMargins left="1.299212598425197" right="0.70866141732283472" top="0.74803149606299213" bottom="0.74803149606299213" header="0.31496062992125984" footer="0.31496062992125984"/>
      <printOptions horizontalCentered="1" verticalCentered="1"/>
      <pageSetup scale="71" orientation="landscape" r:id="rId3"/>
    </customSheetView>
    <customSheetView guid="{CC42E740-ADA2-4B3E-AB77-9BBCCE9EC444}" scale="90" showGridLines="0" fitToPage="1" topLeftCell="C1">
      <selection activeCell="D4" sqref="D4"/>
      <pageMargins left="1.299212598425197" right="0.70866141732283472" top="0.74803149606299213" bottom="0.74803149606299213" header="0.31496062992125984" footer="0.31496062992125984"/>
      <printOptions horizontalCentered="1" verticalCentered="1"/>
      <pageSetup scale="71" orientation="landscape" r:id="rId4"/>
    </customSheetView>
    <customSheetView guid="{DC041AD4-35AB-4F1B-9F3D-F08C88A9A16C}" scale="90" showGridLines="0" fitToPage="1" topLeftCell="C1">
      <selection activeCell="D4" sqref="D4"/>
      <pageMargins left="1.299212598425197" right="0.70866141732283472" top="0.74803149606299213" bottom="0.74803149606299213" header="0.31496062992125984" footer="0.31496062992125984"/>
      <printOptions horizontalCentered="1" verticalCentered="1"/>
      <pageSetup scale="71" orientation="landscape" r:id="rId5"/>
    </customSheetView>
    <customSheetView guid="{C9A17BF0-2451-44C4-898F-CFB8403323EA}" scale="90" showGridLines="0" fitToPage="1" topLeftCell="C1">
      <selection activeCell="D4" sqref="D4"/>
      <pageMargins left="1.299212598425197" right="0.70866141732283472" top="0.74803149606299213" bottom="0.74803149606299213" header="0.31496062992125984" footer="0.31496062992125984"/>
      <printOptions horizontalCentered="1" verticalCentered="1"/>
      <pageSetup scale="71" orientation="landscape" r:id="rId6"/>
    </customSheetView>
    <customSheetView guid="{E51A7B7A-B72C-4D0D-BEC9-3100296DDB1B}" scale="90" showGridLines="0" fitToPage="1" topLeftCell="C1">
      <selection activeCell="D4" sqref="D4"/>
      <pageMargins left="1.299212598425197" right="0.70866141732283472" top="0.74803149606299213" bottom="0.74803149606299213" header="0.31496062992125984" footer="0.31496062992125984"/>
      <printOptions horizontalCentered="1" verticalCentered="1"/>
      <pageSetup scale="71" orientation="landscape" r:id="rId7"/>
    </customSheetView>
    <customSheetView guid="{D674221F-3F50-45D7-B99E-107AE99970DE}" scale="90" showGridLines="0" fitToPage="1" topLeftCell="C1">
      <selection activeCell="D4" sqref="D4"/>
      <pageMargins left="1.299212598425197" right="0.70866141732283472" top="0.74803149606299213" bottom="0.74803149606299213" header="0.31496062992125984" footer="0.31496062992125984"/>
      <printOptions horizontalCentered="1" verticalCentered="1"/>
      <pageSetup scale="71" orientation="landscape" r:id="rId8"/>
    </customSheetView>
    <customSheetView guid="{C8C25E0F-313C-40E1-BC27-B55128053FAD}" scale="90" showGridLines="0" fitToPage="1" topLeftCell="C1">
      <selection activeCell="D4" sqref="D4"/>
      <pageMargins left="1.299212598425197" right="0.70866141732283472" top="0.74803149606299213" bottom="0.74803149606299213" header="0.31496062992125984" footer="0.31496062992125984"/>
      <printOptions horizontalCentered="1" verticalCentered="1"/>
      <pageSetup scale="71" orientation="landscape" r:id="rId9"/>
    </customSheetView>
    <customSheetView guid="{31578BE1-199E-4DDD-BD28-180CDA7042A3}" scale="90" showGridLines="0" fitToPage="1" topLeftCell="C1">
      <selection activeCell="D4" sqref="D4"/>
      <pageMargins left="1.299212598425197" right="0.70866141732283472" top="0.74803149606299213" bottom="0.74803149606299213" header="0.31496062992125984" footer="0.31496062992125984"/>
      <printOptions horizontalCentered="1" verticalCentered="1"/>
      <pageSetup scale="71" orientation="landscape" r:id="rId10"/>
    </customSheetView>
    <customSheetView guid="{915A0EBC-A358-405B-93F7-90752DA34B9F}" scale="90" showGridLines="0" fitToPage="1" topLeftCell="C1">
      <selection activeCell="D4" sqref="D4"/>
      <pageMargins left="1.299212598425197" right="0.70866141732283472" top="0.74803149606299213" bottom="0.74803149606299213" header="0.31496062992125984" footer="0.31496062992125984"/>
      <printOptions horizontalCentered="1" verticalCentered="1"/>
      <pageSetup scale="71" orientation="landscape" r:id="rId11"/>
    </customSheetView>
    <customSheetView guid="{B74BB35E-E214-422E-BB39-6D168553F4C5}" scale="90" showGridLines="0" fitToPage="1" topLeftCell="C1">
      <selection activeCell="D4" sqref="D4"/>
      <pageMargins left="1.299212598425197" right="0.70866141732283472" top="0.74803149606299213" bottom="0.74803149606299213" header="0.31496062992125984" footer="0.31496062992125984"/>
      <printOptions horizontalCentered="1" verticalCentered="1"/>
      <pageSetup scale="71" orientation="landscape" r:id="rId12"/>
    </customSheetView>
    <customSheetView guid="{C9A812A3-B23E-4057-8694-158B0DEE8D06}" scale="90" showGridLines="0" fitToPage="1" topLeftCell="C1">
      <selection activeCell="D4" sqref="D4"/>
      <pageMargins left="1.299212598425197" right="0.70866141732283472" top="0.74803149606299213" bottom="0.74803149606299213" header="0.31496062992125984" footer="0.31496062992125984"/>
      <printOptions horizontalCentered="1" verticalCentered="1"/>
      <pageSetup scale="71" orientation="landscape" r:id="rId13"/>
    </customSheetView>
    <customSheetView guid="{D504B807-AE7E-4042-848D-21D8E9CBBAC1}" scale="90" showGridLines="0" fitToPage="1" topLeftCell="C1">
      <selection activeCell="D4" sqref="D4"/>
      <pageMargins left="1.299212598425197" right="0.70866141732283472" top="0.74803149606299213" bottom="0.74803149606299213" header="0.31496062992125984" footer="0.31496062992125984"/>
      <printOptions horizontalCentered="1" verticalCentered="1"/>
      <pageSetup scale="71" orientation="landscape" r:id="rId14"/>
    </customSheetView>
    <customSheetView guid="{4890415D-ABA4-4363-9A7D-9DAD39F08A9F}" scale="90" showGridLines="0" fitToPage="1" printArea="1" topLeftCell="C1">
      <selection activeCell="D4" sqref="D4"/>
      <pageMargins left="1.299212598425197" right="0.70866141732283472" top="0.74803149606299213" bottom="0.74803149606299213" header="0.31496062992125984" footer="0.31496062992125984"/>
      <printOptions horizontalCentered="1" verticalCentered="1"/>
      <pageSetup scale="71" orientation="landscape" r:id="rId15"/>
    </customSheetView>
    <customSheetView guid="{F7D68F61-F89A-4541-9A78-C25C58CA23E3}" scale="90" showGridLines="0" fitToPage="1" printArea="1" topLeftCell="C1">
      <selection activeCell="D4" sqref="D4"/>
      <pageMargins left="1.299212598425197" right="0.70866141732283472" top="0.74803149606299213" bottom="0.74803149606299213" header="0.31496062992125984" footer="0.31496062992125984"/>
      <printOptions horizontalCentered="1" verticalCentered="1"/>
      <pageSetup scale="71" orientation="landscape" r:id="rId16"/>
    </customSheetView>
    <customSheetView guid="{D8BB7E15-0E8F-45FC-AD1A-6D8C295A087C}" scale="90" showGridLines="0" fitToPage="1" topLeftCell="C1">
      <selection activeCell="D4" sqref="D4"/>
      <pageMargins left="1.299212598425197" right="0.70866141732283472" top="0.74803149606299213" bottom="0.74803149606299213" header="0.31496062992125984" footer="0.31496062992125984"/>
      <printOptions horizontalCentered="1" verticalCentered="1"/>
      <pageSetup scale="71" orientation="landscape" r:id="rId17"/>
    </customSheetView>
    <customSheetView guid="{42BB51DB-DC3E-4DA5-9499-5574EB19780E}" scale="90" showGridLines="0" fitToPage="1" topLeftCell="C1">
      <selection activeCell="D4" sqref="D4"/>
      <pageMargins left="1.299212598425197" right="0.70866141732283472" top="0.74803149606299213" bottom="0.74803149606299213" header="0.31496062992125984" footer="0.31496062992125984"/>
      <printOptions horizontalCentered="1" verticalCentered="1"/>
      <pageSetup scale="71" orientation="landscape" r:id="rId18"/>
    </customSheetView>
    <customSheetView guid="{B83C9EB8-C964-4489-98C8-19C81BFAE010}" scale="90" showGridLines="0" fitToPage="1" topLeftCell="C1">
      <selection activeCell="D4" sqref="D4"/>
      <pageMargins left="1.299212598425197" right="0.70866141732283472" top="0.74803149606299213" bottom="0.74803149606299213" header="0.31496062992125984" footer="0.31496062992125984"/>
      <printOptions horizontalCentered="1" verticalCentered="1"/>
      <pageSetup scale="71" orientation="landscape" r:id="rId19"/>
    </customSheetView>
  </customSheetViews>
  <mergeCells count="9">
    <mergeCell ref="B4:B8"/>
    <mergeCell ref="D10:H10"/>
    <mergeCell ref="D3:H3"/>
    <mergeCell ref="AB3:AC3"/>
    <mergeCell ref="AB4:AB8"/>
    <mergeCell ref="K4:K8"/>
    <mergeCell ref="M10:Q10"/>
    <mergeCell ref="E1:V1"/>
    <mergeCell ref="K3:Q3"/>
  </mergeCells>
  <conditionalFormatting sqref="I3:I10">
    <cfRule type="cellIs" dxfId="3" priority="5" operator="equal">
      <formula>"BAJA"</formula>
    </cfRule>
  </conditionalFormatting>
  <conditionalFormatting sqref="I3:I10">
    <cfRule type="cellIs" dxfId="2" priority="2" operator="equal">
      <formula>"EXTREMA"</formula>
    </cfRule>
    <cfRule type="cellIs" dxfId="1" priority="3" operator="equal">
      <formula>"ALTA"</formula>
    </cfRule>
    <cfRule type="cellIs" dxfId="0" priority="4" operator="equal">
      <formula>"MODERADA"</formula>
    </cfRule>
  </conditionalFormatting>
  <printOptions horizontalCentered="1" verticalCentered="1"/>
  <pageMargins left="0.31496062992125984" right="0.31496062992125984" top="0.15748031496062992" bottom="0.35433070866141736" header="0.31496062992125984" footer="0.31496062992125984"/>
  <pageSetup paperSize="258" scale="75" fitToWidth="0" orientation="landscape" r:id="rId20"/>
  <drawing r:id="rId2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14"/>
  <sheetViews>
    <sheetView showGridLines="0" topLeftCell="R1" zoomScaleNormal="100" workbookViewId="0">
      <selection activeCell="C3" sqref="C3:E5"/>
    </sheetView>
  </sheetViews>
  <sheetFormatPr baseColWidth="10" defaultColWidth="11.42578125" defaultRowHeight="24" customHeight="1" x14ac:dyDescent="0.25"/>
  <cols>
    <col min="1" max="1" width="20.7109375" style="31" customWidth="1"/>
    <col min="2" max="2" width="4.7109375" style="31" customWidth="1"/>
    <col min="3" max="4" width="20.7109375" style="31" customWidth="1"/>
    <col min="5" max="5" width="4.7109375" style="31" customWidth="1"/>
    <col min="6" max="6" width="5.7109375" style="31" customWidth="1"/>
    <col min="7" max="7" width="12.7109375" style="31" customWidth="1"/>
    <col min="8" max="8" width="40.7109375" style="31" customWidth="1"/>
    <col min="9" max="9" width="4.7109375" style="31" customWidth="1"/>
    <col min="10" max="10" width="5.7109375" style="31" customWidth="1"/>
    <col min="11" max="11" width="12.7109375" style="32" customWidth="1"/>
    <col min="12" max="16" width="16.7109375" style="33" customWidth="1"/>
    <col min="17" max="17" width="10.7109375" style="31" customWidth="1"/>
    <col min="18" max="18" width="11.42578125" style="31"/>
    <col min="19" max="19" width="6.7109375" style="33" customWidth="1"/>
    <col min="20" max="20" width="16.7109375" style="33" customWidth="1"/>
    <col min="21" max="21" width="6.7109375" style="33" customWidth="1"/>
    <col min="22" max="22" width="16.7109375" style="33" customWidth="1"/>
    <col min="23" max="23" width="6.7109375" style="33" customWidth="1"/>
    <col min="24" max="24" width="16.7109375" style="33" customWidth="1"/>
    <col min="25" max="25" width="6.7109375" style="33" customWidth="1"/>
    <col min="26" max="26" width="16.7109375" style="31" customWidth="1"/>
    <col min="27" max="28" width="11.42578125" style="31"/>
    <col min="29" max="29" width="16.7109375" style="31" customWidth="1"/>
    <col min="30" max="30" width="20.5703125" style="31" customWidth="1"/>
    <col min="31" max="31" width="5.7109375" style="31" customWidth="1"/>
    <col min="32" max="32" width="20.7109375" style="31" customWidth="1"/>
    <col min="33" max="33" width="36.7109375" style="31" customWidth="1"/>
    <col min="34" max="16384" width="11.42578125" style="31"/>
  </cols>
  <sheetData>
    <row r="1" spans="1:33" ht="24" customHeight="1" thickBot="1" x14ac:dyDescent="0.3">
      <c r="AC1" s="84" t="s">
        <v>103</v>
      </c>
    </row>
    <row r="2" spans="1:33" ht="24" customHeight="1" thickBot="1" x14ac:dyDescent="0.3">
      <c r="J2" s="392" t="s">
        <v>46</v>
      </c>
      <c r="K2" s="393"/>
      <c r="L2" s="390" t="s">
        <v>6</v>
      </c>
      <c r="M2" s="390"/>
      <c r="N2" s="390"/>
      <c r="O2" s="390"/>
      <c r="P2" s="391"/>
      <c r="S2" s="387" t="s">
        <v>100</v>
      </c>
      <c r="T2" s="387"/>
      <c r="U2" s="387"/>
      <c r="V2" s="387"/>
      <c r="W2" s="387"/>
      <c r="X2" s="387"/>
      <c r="Y2" s="387"/>
      <c r="Z2" s="387"/>
      <c r="AC2" s="85" t="s">
        <v>104</v>
      </c>
    </row>
    <row r="3" spans="1:33" ht="24" customHeight="1" x14ac:dyDescent="0.25">
      <c r="A3" s="62" t="s">
        <v>25</v>
      </c>
      <c r="B3" s="34"/>
      <c r="C3" s="399" t="s">
        <v>29</v>
      </c>
      <c r="D3" s="400"/>
      <c r="F3" s="401" t="s">
        <v>31</v>
      </c>
      <c r="G3" s="402"/>
      <c r="H3" s="403"/>
      <c r="J3" s="394"/>
      <c r="K3" s="395"/>
      <c r="L3" s="50" t="s">
        <v>42</v>
      </c>
      <c r="M3" s="50" t="s">
        <v>43</v>
      </c>
      <c r="N3" s="50" t="s">
        <v>12</v>
      </c>
      <c r="O3" s="50" t="s">
        <v>44</v>
      </c>
      <c r="P3" s="51" t="s">
        <v>45</v>
      </c>
      <c r="S3" s="387" t="s">
        <v>98</v>
      </c>
      <c r="T3" s="387"/>
      <c r="U3" s="387"/>
      <c r="V3" s="396"/>
      <c r="W3" s="405" t="s">
        <v>99</v>
      </c>
      <c r="X3" s="406"/>
      <c r="Y3" s="406"/>
      <c r="Z3" s="406"/>
      <c r="AC3" s="86" t="s">
        <v>20</v>
      </c>
      <c r="AF3" s="383" t="s">
        <v>51</v>
      </c>
      <c r="AG3" s="384"/>
    </row>
    <row r="4" spans="1:33" ht="24" customHeight="1" thickBot="1" x14ac:dyDescent="0.3">
      <c r="A4" s="63" t="s">
        <v>26</v>
      </c>
      <c r="C4" s="57" t="s">
        <v>204</v>
      </c>
      <c r="D4" s="58" t="s">
        <v>5</v>
      </c>
      <c r="F4" s="65">
        <v>1</v>
      </c>
      <c r="G4" s="66" t="s">
        <v>32</v>
      </c>
      <c r="H4" s="67" t="s">
        <v>37</v>
      </c>
      <c r="J4" s="388" t="s">
        <v>5</v>
      </c>
      <c r="K4" s="50" t="s">
        <v>93</v>
      </c>
      <c r="L4" s="52" t="s">
        <v>47</v>
      </c>
      <c r="M4" s="52" t="s">
        <v>47</v>
      </c>
      <c r="N4" s="52" t="s">
        <v>48</v>
      </c>
      <c r="O4" s="52" t="s">
        <v>49</v>
      </c>
      <c r="P4" s="53" t="s">
        <v>49</v>
      </c>
      <c r="S4" s="397" t="s">
        <v>87</v>
      </c>
      <c r="T4" s="397"/>
      <c r="U4" s="397" t="s">
        <v>88</v>
      </c>
      <c r="V4" s="398"/>
      <c r="W4" s="404" t="s">
        <v>87</v>
      </c>
      <c r="X4" s="397"/>
      <c r="Y4" s="397" t="s">
        <v>88</v>
      </c>
      <c r="Z4" s="397"/>
      <c r="AC4" s="86" t="s">
        <v>16</v>
      </c>
      <c r="AF4" s="385"/>
      <c r="AG4" s="386"/>
    </row>
    <row r="5" spans="1:33" ht="24" customHeight="1" thickTop="1" x14ac:dyDescent="0.25">
      <c r="A5" s="63" t="s">
        <v>27</v>
      </c>
      <c r="C5" s="57" t="s">
        <v>205</v>
      </c>
      <c r="D5" s="59" t="s">
        <v>6</v>
      </c>
      <c r="F5" s="65">
        <v>2</v>
      </c>
      <c r="G5" s="68" t="s">
        <v>33</v>
      </c>
      <c r="H5" s="67" t="s">
        <v>38</v>
      </c>
      <c r="J5" s="388"/>
      <c r="K5" s="50" t="s">
        <v>94</v>
      </c>
      <c r="L5" s="52" t="s">
        <v>47</v>
      </c>
      <c r="M5" s="52" t="s">
        <v>47</v>
      </c>
      <c r="N5" s="52" t="s">
        <v>48</v>
      </c>
      <c r="O5" s="52" t="s">
        <v>49</v>
      </c>
      <c r="P5" s="53" t="s">
        <v>50</v>
      </c>
      <c r="S5" s="47">
        <v>1</v>
      </c>
      <c r="T5" s="47" t="s">
        <v>91</v>
      </c>
      <c r="U5" s="47">
        <v>1</v>
      </c>
      <c r="V5" s="48" t="s">
        <v>93</v>
      </c>
      <c r="W5" s="49">
        <v>5</v>
      </c>
      <c r="X5" s="47" t="s">
        <v>92</v>
      </c>
      <c r="Y5" s="47">
        <v>1</v>
      </c>
      <c r="Z5" s="47" t="s">
        <v>42</v>
      </c>
      <c r="AC5" s="86" t="s">
        <v>57</v>
      </c>
      <c r="AE5" s="380" t="s">
        <v>116</v>
      </c>
      <c r="AF5" s="77" t="s">
        <v>112</v>
      </c>
      <c r="AG5" s="72" t="s">
        <v>52</v>
      </c>
    </row>
    <row r="6" spans="1:33" ht="24" customHeight="1" thickBot="1" x14ac:dyDescent="0.3">
      <c r="A6" s="63" t="s">
        <v>13</v>
      </c>
      <c r="C6" s="60" t="s">
        <v>206</v>
      </c>
      <c r="D6" s="61"/>
      <c r="F6" s="65">
        <v>3</v>
      </c>
      <c r="G6" s="68" t="s">
        <v>34</v>
      </c>
      <c r="H6" s="67" t="s">
        <v>39</v>
      </c>
      <c r="J6" s="388"/>
      <c r="K6" s="50" t="s">
        <v>123</v>
      </c>
      <c r="L6" s="52" t="s">
        <v>47</v>
      </c>
      <c r="M6" s="52" t="s">
        <v>48</v>
      </c>
      <c r="N6" s="52" t="s">
        <v>49</v>
      </c>
      <c r="O6" s="52" t="s">
        <v>50</v>
      </c>
      <c r="P6" s="53" t="s">
        <v>50</v>
      </c>
      <c r="S6" s="47"/>
      <c r="T6" s="47"/>
      <c r="U6" s="47">
        <v>2</v>
      </c>
      <c r="V6" s="48" t="s">
        <v>94</v>
      </c>
      <c r="W6" s="49"/>
      <c r="X6" s="47"/>
      <c r="Y6" s="47">
        <v>2</v>
      </c>
      <c r="Z6" s="47" t="s">
        <v>43</v>
      </c>
      <c r="AC6" s="86" t="s">
        <v>17</v>
      </c>
      <c r="AE6" s="381"/>
      <c r="AF6" s="77" t="s">
        <v>113</v>
      </c>
      <c r="AG6" s="72" t="s">
        <v>106</v>
      </c>
    </row>
    <row r="7" spans="1:33" ht="24" customHeight="1" x14ac:dyDescent="0.25">
      <c r="A7" s="63" t="s">
        <v>23</v>
      </c>
      <c r="F7" s="65">
        <v>4</v>
      </c>
      <c r="G7" s="68" t="s">
        <v>35</v>
      </c>
      <c r="H7" s="67" t="s">
        <v>40</v>
      </c>
      <c r="J7" s="388"/>
      <c r="K7" s="50" t="s">
        <v>96</v>
      </c>
      <c r="L7" s="52" t="s">
        <v>48</v>
      </c>
      <c r="M7" s="52" t="s">
        <v>49</v>
      </c>
      <c r="N7" s="52" t="s">
        <v>49</v>
      </c>
      <c r="O7" s="52" t="s">
        <v>50</v>
      </c>
      <c r="P7" s="53" t="s">
        <v>50</v>
      </c>
      <c r="S7" s="47">
        <v>2</v>
      </c>
      <c r="T7" s="47" t="s">
        <v>90</v>
      </c>
      <c r="U7" s="47">
        <v>3</v>
      </c>
      <c r="V7" s="48" t="s">
        <v>95</v>
      </c>
      <c r="W7" s="49">
        <v>10</v>
      </c>
      <c r="X7" s="47" t="s">
        <v>12</v>
      </c>
      <c r="Y7" s="47">
        <v>3</v>
      </c>
      <c r="Z7" s="47" t="s">
        <v>12</v>
      </c>
      <c r="AC7" s="86" t="s">
        <v>53</v>
      </c>
      <c r="AE7" s="381"/>
      <c r="AF7" s="77" t="s">
        <v>114</v>
      </c>
      <c r="AG7" s="72" t="s">
        <v>107</v>
      </c>
    </row>
    <row r="8" spans="1:33" ht="24" customHeight="1" thickBot="1" x14ac:dyDescent="0.3">
      <c r="A8" s="63" t="s">
        <v>28</v>
      </c>
      <c r="F8" s="69">
        <v>5</v>
      </c>
      <c r="G8" s="70" t="s">
        <v>36</v>
      </c>
      <c r="H8" s="71" t="s">
        <v>41</v>
      </c>
      <c r="J8" s="389"/>
      <c r="K8" s="54" t="s">
        <v>124</v>
      </c>
      <c r="L8" s="55" t="s">
        <v>49</v>
      </c>
      <c r="M8" s="55" t="s">
        <v>49</v>
      </c>
      <c r="N8" s="55" t="s">
        <v>50</v>
      </c>
      <c r="O8" s="55" t="s">
        <v>50</v>
      </c>
      <c r="P8" s="56" t="s">
        <v>50</v>
      </c>
      <c r="S8" s="47"/>
      <c r="T8" s="47"/>
      <c r="U8" s="47">
        <v>4</v>
      </c>
      <c r="V8" s="48" t="s">
        <v>96</v>
      </c>
      <c r="W8" s="49"/>
      <c r="X8" s="47"/>
      <c r="Y8" s="47">
        <v>4</v>
      </c>
      <c r="Z8" s="47" t="s">
        <v>44</v>
      </c>
      <c r="AC8" s="86" t="s">
        <v>18</v>
      </c>
      <c r="AE8" s="382"/>
      <c r="AF8" s="78" t="s">
        <v>115</v>
      </c>
      <c r="AG8" s="73" t="s">
        <v>107</v>
      </c>
    </row>
    <row r="9" spans="1:33" ht="24" customHeight="1" thickBot="1" x14ac:dyDescent="0.3">
      <c r="A9" s="64" t="s">
        <v>58</v>
      </c>
      <c r="S9" s="47">
        <v>3</v>
      </c>
      <c r="T9" s="47" t="s">
        <v>89</v>
      </c>
      <c r="U9" s="47">
        <v>5</v>
      </c>
      <c r="V9" s="48" t="s">
        <v>97</v>
      </c>
      <c r="W9" s="49">
        <v>20</v>
      </c>
      <c r="X9" s="47" t="s">
        <v>45</v>
      </c>
      <c r="Y9" s="47">
        <v>5</v>
      </c>
      <c r="Z9" s="47" t="s">
        <v>45</v>
      </c>
      <c r="AC9" s="87" t="s">
        <v>105</v>
      </c>
    </row>
    <row r="10" spans="1:33" ht="36" customHeight="1" thickTop="1" x14ac:dyDescent="0.25">
      <c r="AE10" s="380" t="s">
        <v>117</v>
      </c>
      <c r="AF10" s="79" t="s">
        <v>60</v>
      </c>
      <c r="AG10" s="74" t="s">
        <v>108</v>
      </c>
    </row>
    <row r="11" spans="1:33" ht="66" customHeight="1" x14ac:dyDescent="0.25">
      <c r="AC11" s="2"/>
      <c r="AE11" s="381"/>
      <c r="AF11" s="80" t="s">
        <v>59</v>
      </c>
      <c r="AG11" s="75" t="s">
        <v>109</v>
      </c>
    </row>
    <row r="12" spans="1:33" ht="51" customHeight="1" x14ac:dyDescent="0.25">
      <c r="AE12" s="381"/>
      <c r="AF12" s="80" t="s">
        <v>61</v>
      </c>
      <c r="AG12" s="75" t="s">
        <v>110</v>
      </c>
    </row>
    <row r="13" spans="1:33" ht="36.950000000000003" customHeight="1" thickBot="1" x14ac:dyDescent="0.3">
      <c r="AE13" s="382"/>
      <c r="AF13" s="81" t="s">
        <v>52</v>
      </c>
      <c r="AG13" s="76" t="s">
        <v>111</v>
      </c>
    </row>
    <row r="14" spans="1:33" ht="30" customHeight="1" thickTop="1" x14ac:dyDescent="0.25">
      <c r="AC14" s="7"/>
    </row>
  </sheetData>
  <dataConsolidate/>
  <customSheetViews>
    <customSheetView guid="{97D65C1E-976A-4956-97FC-0E8188ABCFAA}" showGridLines="0" topLeftCell="I1">
      <selection activeCell="W11" sqref="W11"/>
      <pageMargins left="0.7" right="0.7" top="0.75" bottom="0.75" header="0.3" footer="0.3"/>
      <pageSetup paperSize="9" orientation="portrait" r:id="rId1"/>
    </customSheetView>
    <customSheetView guid="{ADD38025-F4B2-44E2-9D06-07A9BF0F3A51}" showGridLines="0" topLeftCell="I1">
      <selection activeCell="W11" sqref="W11"/>
      <pageMargins left="0.7" right="0.7" top="0.75" bottom="0.75" header="0.3" footer="0.3"/>
      <pageSetup paperSize="9" orientation="portrait" r:id="rId2"/>
    </customSheetView>
    <customSheetView guid="{AF3BF2A1-5C19-43AE-A08B-3E418E8AE543}" showGridLines="0" topLeftCell="I1">
      <selection activeCell="W11" sqref="W11"/>
      <pageMargins left="0.7" right="0.7" top="0.75" bottom="0.75" header="0.3" footer="0.3"/>
      <pageSetup paperSize="9" orientation="portrait" r:id="rId3"/>
    </customSheetView>
    <customSheetView guid="{CC42E740-ADA2-4B3E-AB77-9BBCCE9EC444}" showGridLines="0" topLeftCell="I1">
      <selection activeCell="W11" sqref="W11"/>
      <pageMargins left="0.7" right="0.7" top="0.75" bottom="0.75" header="0.3" footer="0.3"/>
      <pageSetup paperSize="9" orientation="portrait" r:id="rId4"/>
    </customSheetView>
    <customSheetView guid="{DC041AD4-35AB-4F1B-9F3D-F08C88A9A16C}" showGridLines="0" topLeftCell="I1">
      <selection activeCell="W11" sqref="W11"/>
      <pageMargins left="0.7" right="0.7" top="0.75" bottom="0.75" header="0.3" footer="0.3"/>
      <pageSetup paperSize="9" orientation="portrait" r:id="rId5"/>
    </customSheetView>
    <customSheetView guid="{C9A17BF0-2451-44C4-898F-CFB8403323EA}" showGridLines="0" topLeftCell="I1">
      <selection activeCell="W11" sqref="W11"/>
      <pageMargins left="0.7" right="0.7" top="0.75" bottom="0.75" header="0.3" footer="0.3"/>
      <pageSetup paperSize="9" orientation="portrait" r:id="rId6"/>
    </customSheetView>
    <customSheetView guid="{E51A7B7A-B72C-4D0D-BEC9-3100296DDB1B}" showGridLines="0" topLeftCell="I1">
      <selection activeCell="W11" sqref="W11"/>
      <pageMargins left="0.7" right="0.7" top="0.75" bottom="0.75" header="0.3" footer="0.3"/>
      <pageSetup paperSize="9" orientation="portrait" r:id="rId7"/>
    </customSheetView>
    <customSheetView guid="{D674221F-3F50-45D7-B99E-107AE99970DE}" showGridLines="0" topLeftCell="I1">
      <selection activeCell="W11" sqref="W11"/>
      <pageMargins left="0.7" right="0.7" top="0.75" bottom="0.75" header="0.3" footer="0.3"/>
      <pageSetup paperSize="9" orientation="portrait" r:id="rId8"/>
    </customSheetView>
    <customSheetView guid="{C8C25E0F-313C-40E1-BC27-B55128053FAD}" showGridLines="0" topLeftCell="I1">
      <selection activeCell="W11" sqref="W11"/>
      <pageMargins left="0.7" right="0.7" top="0.75" bottom="0.75" header="0.3" footer="0.3"/>
      <pageSetup paperSize="9" orientation="portrait" r:id="rId9"/>
    </customSheetView>
    <customSheetView guid="{31578BE1-199E-4DDD-BD28-180CDA7042A3}" showGridLines="0" topLeftCell="I1">
      <selection activeCell="W11" sqref="W11"/>
      <pageMargins left="0.7" right="0.7" top="0.75" bottom="0.75" header="0.3" footer="0.3"/>
      <pageSetup paperSize="9" orientation="portrait" r:id="rId10"/>
    </customSheetView>
    <customSheetView guid="{915A0EBC-A358-405B-93F7-90752DA34B9F}" showGridLines="0" topLeftCell="I1">
      <selection activeCell="W11" sqref="W11"/>
      <pageMargins left="0.7" right="0.7" top="0.75" bottom="0.75" header="0.3" footer="0.3"/>
      <pageSetup paperSize="9" orientation="portrait" r:id="rId11"/>
    </customSheetView>
    <customSheetView guid="{B74BB35E-E214-422E-BB39-6D168553F4C5}" showGridLines="0" topLeftCell="I1">
      <selection activeCell="W11" sqref="W11"/>
      <pageMargins left="0.7" right="0.7" top="0.75" bottom="0.75" header="0.3" footer="0.3"/>
      <pageSetup paperSize="9" orientation="portrait" r:id="rId12"/>
    </customSheetView>
    <customSheetView guid="{C9A812A3-B23E-4057-8694-158B0DEE8D06}" showGridLines="0" topLeftCell="I1">
      <selection activeCell="W11" sqref="W11"/>
      <pageMargins left="0.7" right="0.7" top="0.75" bottom="0.75" header="0.3" footer="0.3"/>
      <pageSetup paperSize="9" orientation="portrait" r:id="rId13"/>
    </customSheetView>
    <customSheetView guid="{D504B807-AE7E-4042-848D-21D8E9CBBAC1}" showGridLines="0" topLeftCell="I1">
      <selection activeCell="W11" sqref="W11"/>
      <pageMargins left="0.7" right="0.7" top="0.75" bottom="0.75" header="0.3" footer="0.3"/>
      <pageSetup paperSize="9" orientation="portrait" r:id="rId14"/>
    </customSheetView>
    <customSheetView guid="{4890415D-ABA4-4363-9A7D-9DAD39F08A9F}" showGridLines="0" topLeftCell="I1">
      <selection activeCell="W11" sqref="W11"/>
      <pageMargins left="0.7" right="0.7" top="0.75" bottom="0.75" header="0.3" footer="0.3"/>
      <pageSetup paperSize="9" orientation="portrait" r:id="rId15"/>
    </customSheetView>
    <customSheetView guid="{F7D68F61-F89A-4541-9A78-C25C58CA23E3}" showGridLines="0" topLeftCell="I1">
      <selection activeCell="W11" sqref="W11"/>
      <pageMargins left="0.7" right="0.7" top="0.75" bottom="0.75" header="0.3" footer="0.3"/>
      <pageSetup paperSize="9" orientation="portrait" r:id="rId16"/>
    </customSheetView>
    <customSheetView guid="{D8BB7E15-0E8F-45FC-AD1A-6D8C295A087C}" showGridLines="0" topLeftCell="I1">
      <selection activeCell="W11" sqref="W11"/>
      <pageMargins left="0.7" right="0.7" top="0.75" bottom="0.75" header="0.3" footer="0.3"/>
      <pageSetup paperSize="9" orientation="portrait" r:id="rId17"/>
    </customSheetView>
    <customSheetView guid="{42BB51DB-DC3E-4DA5-9499-5574EB19780E}" showGridLines="0" topLeftCell="I1">
      <selection activeCell="W11" sqref="W11"/>
      <pageMargins left="0.7" right="0.7" top="0.75" bottom="0.75" header="0.3" footer="0.3"/>
      <pageSetup paperSize="9" orientation="portrait" r:id="rId18"/>
    </customSheetView>
    <customSheetView guid="{B83C9EB8-C964-4489-98C8-19C81BFAE010}" showGridLines="0" topLeftCell="I1">
      <selection activeCell="W11" sqref="W11"/>
      <pageMargins left="0.7" right="0.7" top="0.75" bottom="0.75" header="0.3" footer="0.3"/>
      <pageSetup paperSize="9" orientation="portrait" r:id="rId19"/>
    </customSheetView>
  </customSheetViews>
  <mergeCells count="15">
    <mergeCell ref="C3:D3"/>
    <mergeCell ref="F3:H3"/>
    <mergeCell ref="W4:X4"/>
    <mergeCell ref="Y4:Z4"/>
    <mergeCell ref="W3:Z3"/>
    <mergeCell ref="AE5:AE8"/>
    <mergeCell ref="AE10:AE13"/>
    <mergeCell ref="AF3:AG4"/>
    <mergeCell ref="S2:Z2"/>
    <mergeCell ref="J4:J8"/>
    <mergeCell ref="L2:P2"/>
    <mergeCell ref="J2:K3"/>
    <mergeCell ref="S3:V3"/>
    <mergeCell ref="S4:T4"/>
    <mergeCell ref="U4:V4"/>
  </mergeCells>
  <dataValidations count="1">
    <dataValidation type="list" allowBlank="1" showInputMessage="1" showErrorMessage="1" sqref="A3:B9" xr:uid="{00000000-0002-0000-0800-000000000000}">
      <formula1>$A$3:$A$9</formula1>
    </dataValidation>
  </dataValidations>
  <pageMargins left="0.7" right="0.7" top="0.75" bottom="0.75" header="0.3" footer="0.3"/>
  <pageSetup paperSize="9" orientation="landscape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(1) Deporte Asociado</vt:lpstr>
      <vt:lpstr>(2) Juegos Intercolegiados</vt:lpstr>
      <vt:lpstr>(3) Deporte Social y C</vt:lpstr>
      <vt:lpstr>(4) Recreacion y Aprove T</vt:lpstr>
      <vt:lpstr>(5) Habitos y Estilo VS</vt:lpstr>
      <vt:lpstr>Evaluación de Controles</vt:lpstr>
      <vt:lpstr>Resumen</vt:lpstr>
      <vt:lpstr>Evolución</vt:lpstr>
      <vt:lpstr>Listas</vt:lpstr>
      <vt:lpstr>Impactos</vt:lpstr>
      <vt:lpstr>Idea Zonas</vt:lpstr>
      <vt:lpstr>formatos pre</vt:lpstr>
      <vt:lpstr>'(1) Deporte Asociado'!Área_de_impresión</vt:lpstr>
      <vt:lpstr>'(2) Juegos Intercolegiados'!Área_de_impresión</vt:lpstr>
      <vt:lpstr>'(3) Deporte Social y C'!Área_de_impresión</vt:lpstr>
      <vt:lpstr>'(4) Recreacion y Aprove T'!Área_de_impresión</vt:lpstr>
      <vt:lpstr>'Evaluación de Controles'!Área_de_impresión</vt:lpstr>
      <vt:lpstr>Evolución!Área_de_impresión</vt:lpstr>
      <vt:lpstr>Impactos!Área_de_impresión</vt:lpstr>
      <vt:lpstr>Resumen!Área_de_impresión</vt:lpstr>
      <vt:lpstr>Listas!Criterios</vt:lpstr>
      <vt:lpstr>'(2) Juegos Intercolegiados'!Títulos_a_imprimir</vt:lpstr>
      <vt:lpstr>'(3) Deporte Social y C'!Títulos_a_imprimir</vt:lpstr>
      <vt:lpstr>'(5) Habitos y Estilo VS'!Títulos_a_imprimir</vt:lpstr>
      <vt:lpstr>'Evaluación de Controles'!Títulos_a_imprimir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2023-01-31T18:24:08Z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3834e5d5-c7ca-4f10-86b5-23689cee2ec7</vt:lpwstr>
  </property>
</Properties>
</file>