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charts/colors1.xml" ContentType="application/vnd.ms-office.chartcolorstyle+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0" yWindow="0" windowWidth="20490" windowHeight="9045" tabRatio="961" firstSheet="3" activeTab="12"/>
  </bookViews>
  <sheets>
    <sheet name="(1) Planeación" sheetId="19" r:id="rId1"/>
    <sheet name="(2) Control Interno" sheetId="17" r:id="rId2"/>
    <sheet name="(3) Juridica" sheetId="9" r:id="rId3"/>
    <sheet name="(4) Contratación" sheetId="15" r:id="rId4"/>
    <sheet name="(5) Talento Humano" sheetId="11" r:id="rId5"/>
    <sheet name="(6) Seguridad y Salud T" sheetId="20" r:id="rId6"/>
    <sheet name="(7) Sistemas" sheetId="13" r:id="rId7"/>
    <sheet name="(8) Archivo Central" sheetId="14" r:id="rId8"/>
    <sheet name="(9) Atencion Usuario" sheetId="28" r:id="rId9"/>
    <sheet name="(10) Contabilidad" sheetId="1" r:id="rId10"/>
    <sheet name="(11) Presupuesto" sheetId="3" r:id="rId11"/>
    <sheet name="(12) Tesorería" sheetId="5" r:id="rId12"/>
    <sheet name="(13) Almacén" sheetId="6" r:id="rId13"/>
    <sheet name="Evaluación de Controles" sheetId="33" state="hidden" r:id="rId14"/>
    <sheet name="Resumen" sheetId="21" state="hidden" r:id="rId15"/>
    <sheet name="Evolución" sheetId="22" state="hidden" r:id="rId16"/>
    <sheet name="Listas" sheetId="4" state="hidden" r:id="rId17"/>
    <sheet name="Impactos" sheetId="24" state="hidden" r:id="rId18"/>
    <sheet name="Idea Zonas" sheetId="26" state="hidden" r:id="rId19"/>
    <sheet name="formatos pre" sheetId="34" state="hidden" r:id="rId20"/>
  </sheets>
  <definedNames>
    <definedName name="_xlnm._FilterDatabase" localSheetId="7" hidden="1">'(8) Archivo Central'!$Q$9:$Q$11</definedName>
    <definedName name="_xlnm._FilterDatabase" localSheetId="16" hidden="1">Listas!$AC$12:$AC$15</definedName>
    <definedName name="_xlnm.Print_Area" localSheetId="9">'(10) Contabilidad'!$A$1:$V$11</definedName>
    <definedName name="_xlnm.Print_Area" localSheetId="10">'(11) Presupuesto'!$A$1:$V$10</definedName>
    <definedName name="_xlnm.Print_Area" localSheetId="11">'(12) Tesorería'!$A$1:$V$12</definedName>
    <definedName name="_xlnm.Print_Area" localSheetId="12">'(13) Almacén'!$A$1:$V$11</definedName>
    <definedName name="_xlnm.Print_Area" localSheetId="1">'(2) Control Interno'!$A$1:$V$17</definedName>
    <definedName name="_xlnm.Print_Area" localSheetId="2">'(3) Juridica'!$A$1:$V$13</definedName>
    <definedName name="_xlnm.Print_Area" localSheetId="3">'(4) Contratación'!$A$1:$V$11</definedName>
    <definedName name="_xlnm.Print_Area" localSheetId="4">'(5) Talento Humano'!$A$1:$V$12</definedName>
    <definedName name="_xlnm.Print_Area" localSheetId="5">'(6) Seguridad y Salud T'!$A$1:$V$11</definedName>
    <definedName name="_xlnm.Print_Area" localSheetId="6">'(7) Sistemas'!$A$1:$V$12</definedName>
    <definedName name="_xlnm.Print_Area" localSheetId="7">'(8) Archivo Central'!$A$1:$V$11</definedName>
    <definedName name="_xlnm.Print_Area" localSheetId="8">'(9) Atencion Usuario'!$A$1:$V$11</definedName>
    <definedName name="_xlnm.Print_Area" localSheetId="13">'Evaluación de Controles'!$B$1:$Y$49</definedName>
    <definedName name="_xlnm.Print_Area" localSheetId="15">Evolución!$B$1:$Q$17</definedName>
    <definedName name="_xlnm.Print_Area" localSheetId="17">Impactos!$A$1:$G$12</definedName>
    <definedName name="_xlnm.Print_Area" localSheetId="14">Resumen!$A$1:$O$32</definedName>
    <definedName name="_xlnm.Criteria" localSheetId="16">Listas!$AC$12:$AC$15</definedName>
    <definedName name="_xlnm.Print_Titles" localSheetId="9">'(10) Contabilidad'!$7:$8</definedName>
    <definedName name="_xlnm.Print_Titles" localSheetId="10">'(11) Presupuesto'!$7:$8</definedName>
    <definedName name="_xlnm.Print_Titles" localSheetId="11">'(12) Tesorería'!$7:$8</definedName>
    <definedName name="_xlnm.Print_Titles" localSheetId="1">'(2) Control Interno'!$7:$8</definedName>
    <definedName name="_xlnm.Print_Titles" localSheetId="2">'(3) Juridica'!$7:$8</definedName>
    <definedName name="_xlnm.Print_Titles" localSheetId="4">'(5) Talento Humano'!$7:$8</definedName>
    <definedName name="_xlnm.Print_Titles" localSheetId="5">'(6) Seguridad y Salud T'!$7:$8</definedName>
    <definedName name="_xlnm.Print_Titles" localSheetId="6">'(7) Sistemas'!$7:$8</definedName>
    <definedName name="_xlnm.Print_Titles" localSheetId="7">'(8) Archivo Central'!$7:$8</definedName>
    <definedName name="_xlnm.Print_Titles" localSheetId="13">'Evaluación de Controles'!$1:$3</definedName>
    <definedName name="Z_31578BE1_199E_4DDD_BD28_180CDA7042A3_.wvu.Cols" localSheetId="0" hidden="1">'(1) Planeación'!$D:$D,'(1) Planeación'!$F:$F,'(1) Planeación'!$K:$M,'(1) Planeación'!$Q:$Q,'(1) Planeación'!$S:$T,'(1) Planeación'!$V:$X</definedName>
    <definedName name="Z_31578BE1_199E_4DDD_BD28_180CDA7042A3_.wvu.Cols" localSheetId="1" hidden="1">'(2) Control Interno'!$D:$D,'(2) Control Interno'!$F:$F,'(2) Control Interno'!$K:$M,'(2) Control Interno'!$Q:$Q,'(2) Control Interno'!$S:$T,'(2) Control Interno'!$V:$X</definedName>
    <definedName name="Z_31578BE1_199E_4DDD_BD28_180CDA7042A3_.wvu.Cols" localSheetId="2" hidden="1">'(3) Juridica'!$D:$D,'(3) Juridica'!$F:$F,'(3) Juridica'!$K:$M,'(3) Juridica'!$Q:$Q,'(3) Juridica'!$S:$T,'(3) Juridica'!$V:$X</definedName>
    <definedName name="Z_31578BE1_199E_4DDD_BD28_180CDA7042A3_.wvu.Cols" localSheetId="3" hidden="1">'(4) Contratación'!$D:$D,'(4) Contratación'!$F:$F,'(4) Contratación'!$K:$M,'(4) Contratación'!$Q:$Q,'(4) Contratación'!$S:$T,'(4) Contratación'!$V:$X</definedName>
    <definedName name="Z_31578BE1_199E_4DDD_BD28_180CDA7042A3_.wvu.Cols" localSheetId="4" hidden="1">'(5) Talento Humano'!$D:$D,'(5) Talento Humano'!$F:$F,'(5) Talento Humano'!$K:$M,'(5) Talento Humano'!$Q:$Q,'(5) Talento Humano'!$S:$T,'(5) Talento Humano'!$V:$X</definedName>
    <definedName name="Z_31578BE1_199E_4DDD_BD28_180CDA7042A3_.wvu.Cols" localSheetId="5" hidden="1">'(6) Seguridad y Salud T'!$D:$D,'(6) Seguridad y Salud T'!$F:$F,'(6) Seguridad y Salud T'!$K:$M,'(6) Seguridad y Salud T'!$Q:$Q,'(6) Seguridad y Salud T'!$S:$T,'(6) Seguridad y Salud T'!$V:$X</definedName>
    <definedName name="Z_31578BE1_199E_4DDD_BD28_180CDA7042A3_.wvu.Cols" localSheetId="14" hidden="1">Resumen!$Q:$AE,Resumen!$AH:$AX</definedName>
    <definedName name="Z_31578BE1_199E_4DDD_BD28_180CDA7042A3_.wvu.PrintArea" localSheetId="9" hidden="1">'(10) Contabilidad'!$A$1:$V$11</definedName>
    <definedName name="Z_31578BE1_199E_4DDD_BD28_180CDA7042A3_.wvu.PrintArea" localSheetId="10" hidden="1">'(11) Presupuesto'!$A$1:$V$10</definedName>
    <definedName name="Z_31578BE1_199E_4DDD_BD28_180CDA7042A3_.wvu.PrintArea" localSheetId="11" hidden="1">'(12) Tesorería'!$A$1:$V$12</definedName>
    <definedName name="Z_31578BE1_199E_4DDD_BD28_180CDA7042A3_.wvu.PrintArea" localSheetId="12" hidden="1">'(13) Almacén'!$A$1:$V$11</definedName>
    <definedName name="Z_31578BE1_199E_4DDD_BD28_180CDA7042A3_.wvu.PrintArea" localSheetId="1" hidden="1">'(2) Control Interno'!$A$1:$V$17</definedName>
    <definedName name="Z_31578BE1_199E_4DDD_BD28_180CDA7042A3_.wvu.PrintArea" localSheetId="2" hidden="1">'(3) Juridica'!$A$1:$V$13</definedName>
    <definedName name="Z_31578BE1_199E_4DDD_BD28_180CDA7042A3_.wvu.PrintArea" localSheetId="3" hidden="1">'(4) Contratación'!$A$1:$V$11</definedName>
    <definedName name="Z_31578BE1_199E_4DDD_BD28_180CDA7042A3_.wvu.PrintArea" localSheetId="4" hidden="1">'(5) Talento Humano'!$A$1:$V$12</definedName>
    <definedName name="Z_31578BE1_199E_4DDD_BD28_180CDA7042A3_.wvu.PrintArea" localSheetId="5" hidden="1">'(6) Seguridad y Salud T'!$A$1:$V$11</definedName>
    <definedName name="Z_31578BE1_199E_4DDD_BD28_180CDA7042A3_.wvu.PrintArea" localSheetId="6" hidden="1">'(7) Sistemas'!$A$1:$V$12</definedName>
    <definedName name="Z_31578BE1_199E_4DDD_BD28_180CDA7042A3_.wvu.PrintArea" localSheetId="7" hidden="1">'(8) Archivo Central'!$A$1:$V$11</definedName>
    <definedName name="Z_31578BE1_199E_4DDD_BD28_180CDA7042A3_.wvu.PrintArea" localSheetId="8" hidden="1">'(9) Atencion Usuario'!$A$1:$V$11</definedName>
    <definedName name="Z_31578BE1_199E_4DDD_BD28_180CDA7042A3_.wvu.PrintArea" localSheetId="13" hidden="1">'Evaluación de Controles'!$B$1:$Y$49</definedName>
    <definedName name="Z_31578BE1_199E_4DDD_BD28_180CDA7042A3_.wvu.PrintArea" localSheetId="15" hidden="1">Evolución!$K$1:$Q$10</definedName>
    <definedName name="Z_31578BE1_199E_4DDD_BD28_180CDA7042A3_.wvu.PrintArea" localSheetId="17" hidden="1">Impactos!$A$1:$G$12</definedName>
    <definedName name="Z_31578BE1_199E_4DDD_BD28_180CDA7042A3_.wvu.PrintArea" localSheetId="14" hidden="1">Resumen!$A$1:$O$30</definedName>
    <definedName name="Z_31578BE1_199E_4DDD_BD28_180CDA7042A3_.wvu.PrintTitles" localSheetId="9" hidden="1">'(10) Contabilidad'!$7:$8</definedName>
    <definedName name="Z_31578BE1_199E_4DDD_BD28_180CDA7042A3_.wvu.PrintTitles" localSheetId="10" hidden="1">'(11) Presupuesto'!$7:$8</definedName>
    <definedName name="Z_31578BE1_199E_4DDD_BD28_180CDA7042A3_.wvu.PrintTitles" localSheetId="11" hidden="1">'(12) Tesorería'!$7:$8</definedName>
    <definedName name="Z_31578BE1_199E_4DDD_BD28_180CDA7042A3_.wvu.PrintTitles" localSheetId="1" hidden="1">'(2) Control Interno'!$7:$8</definedName>
    <definedName name="Z_31578BE1_199E_4DDD_BD28_180CDA7042A3_.wvu.PrintTitles" localSheetId="2" hidden="1">'(3) Juridica'!$7:$8</definedName>
    <definedName name="Z_31578BE1_199E_4DDD_BD28_180CDA7042A3_.wvu.PrintTitles" localSheetId="4" hidden="1">'(5) Talento Humano'!$7:$8</definedName>
    <definedName name="Z_31578BE1_199E_4DDD_BD28_180CDA7042A3_.wvu.PrintTitles" localSheetId="5" hidden="1">'(6) Seguridad y Salud T'!$7:$8</definedName>
    <definedName name="Z_31578BE1_199E_4DDD_BD28_180CDA7042A3_.wvu.PrintTitles" localSheetId="6" hidden="1">'(7) Sistemas'!$7:$8</definedName>
    <definedName name="Z_31578BE1_199E_4DDD_BD28_180CDA7042A3_.wvu.PrintTitles" localSheetId="7" hidden="1">'(8) Archivo Central'!$7:$8</definedName>
    <definedName name="Z_31578BE1_199E_4DDD_BD28_180CDA7042A3_.wvu.PrintTitles" localSheetId="13" hidden="1">'Evaluación de Controles'!$1:$3</definedName>
    <definedName name="Z_42BB51DB_DC3E_4DA5_9499_5574EB19780E_.wvu.Cols" localSheetId="0" hidden="1">'(1) Planeación'!$D:$D,'(1) Planeación'!$F:$F,'(1) Planeación'!$K:$M,'(1) Planeación'!$Q:$Q,'(1) Planeación'!$S:$T,'(1) Planeación'!$V:$X</definedName>
    <definedName name="Z_42BB51DB_DC3E_4DA5_9499_5574EB19780E_.wvu.Cols" localSheetId="9" hidden="1">'(10) Contabilidad'!$D:$D,'(10) Contabilidad'!$F:$F,'(10) Contabilidad'!$K:$M,'(10) Contabilidad'!$Q:$Q,'(10) Contabilidad'!$S:$T,'(10) Contabilidad'!$V:$X</definedName>
    <definedName name="Z_42BB51DB_DC3E_4DA5_9499_5574EB19780E_.wvu.Cols" localSheetId="10" hidden="1">'(11) Presupuesto'!$D:$D,'(11) Presupuesto'!$F:$F,'(11) Presupuesto'!$K:$M,'(11) Presupuesto'!$Q:$Q,'(11) Presupuesto'!$S:$T,'(11) Presupuesto'!$V:$X</definedName>
    <definedName name="Z_42BB51DB_DC3E_4DA5_9499_5574EB19780E_.wvu.Cols" localSheetId="11" hidden="1">'(12) Tesorería'!$D:$D,'(12) Tesorería'!$F:$F,'(12) Tesorería'!$K:$M,'(12) Tesorería'!$Q:$Q,'(12) Tesorería'!$S:$T,'(12) Tesorería'!$V:$X</definedName>
    <definedName name="Z_42BB51DB_DC3E_4DA5_9499_5574EB19780E_.wvu.Cols" localSheetId="1" hidden="1">'(2) Control Interno'!$D:$D,'(2) Control Interno'!$F:$F,'(2) Control Interno'!$K:$M,'(2) Control Interno'!$Q:$Q,'(2) Control Interno'!$S:$T,'(2) Control Interno'!$V:$X</definedName>
    <definedName name="Z_42BB51DB_DC3E_4DA5_9499_5574EB19780E_.wvu.Cols" localSheetId="2" hidden="1">'(3) Juridica'!$D:$D,'(3) Juridica'!$F:$F,'(3) Juridica'!$K:$M,'(3) Juridica'!$Q:$Q,'(3) Juridica'!$S:$T,'(3) Juridica'!$V:$X</definedName>
    <definedName name="Z_42BB51DB_DC3E_4DA5_9499_5574EB19780E_.wvu.Cols" localSheetId="3" hidden="1">'(4) Contratación'!$D:$D,'(4) Contratación'!$F:$F,'(4) Contratación'!$K:$M,'(4) Contratación'!$Q:$Q,'(4) Contratación'!$S:$T,'(4) Contratación'!$V:$X</definedName>
    <definedName name="Z_42BB51DB_DC3E_4DA5_9499_5574EB19780E_.wvu.Cols" localSheetId="4" hidden="1">'(5) Talento Humano'!$D:$D,'(5) Talento Humano'!$F:$F,'(5) Talento Humano'!$K:$M,'(5) Talento Humano'!$Q:$Q,'(5) Talento Humano'!$S:$T,'(5) Talento Humano'!$V:$X</definedName>
    <definedName name="Z_42BB51DB_DC3E_4DA5_9499_5574EB19780E_.wvu.Cols" localSheetId="5" hidden="1">'(6) Seguridad y Salud T'!$D:$D,'(6) Seguridad y Salud T'!$F:$F,'(6) Seguridad y Salud T'!$K:$M,'(6) Seguridad y Salud T'!$Q:$Q,'(6) Seguridad y Salud T'!$S:$T,'(6) Seguridad y Salud T'!$V:$X</definedName>
    <definedName name="Z_42BB51DB_DC3E_4DA5_9499_5574EB19780E_.wvu.Cols" localSheetId="6" hidden="1">'(7) Sistemas'!$D:$D,'(7) Sistemas'!$F:$F,'(7) Sistemas'!$K:$M,'(7) Sistemas'!$Q:$Q,'(7) Sistemas'!$S:$T,'(7) Sistemas'!$V:$X</definedName>
    <definedName name="Z_42BB51DB_DC3E_4DA5_9499_5574EB19780E_.wvu.Cols" localSheetId="7" hidden="1">'(8) Archivo Central'!$D:$D,'(8) Archivo Central'!$F:$F,'(8) Archivo Central'!$K:$M,'(8) Archivo Central'!$Q:$Q,'(8) Archivo Central'!$S:$T,'(8) Archivo Central'!$V:$X</definedName>
    <definedName name="Z_42BB51DB_DC3E_4DA5_9499_5574EB19780E_.wvu.Cols" localSheetId="14" hidden="1">Resumen!$Q:$AE,Resumen!$AH:$AX</definedName>
    <definedName name="Z_42BB51DB_DC3E_4DA5_9499_5574EB19780E_.wvu.PrintArea" localSheetId="9" hidden="1">'(10) Contabilidad'!$A$1:$V$11</definedName>
    <definedName name="Z_42BB51DB_DC3E_4DA5_9499_5574EB19780E_.wvu.PrintArea" localSheetId="10" hidden="1">'(11) Presupuesto'!$A$1:$V$10</definedName>
    <definedName name="Z_42BB51DB_DC3E_4DA5_9499_5574EB19780E_.wvu.PrintArea" localSheetId="11" hidden="1">'(12) Tesorería'!$A$1:$V$12</definedName>
    <definedName name="Z_42BB51DB_DC3E_4DA5_9499_5574EB19780E_.wvu.PrintArea" localSheetId="12" hidden="1">'(13) Almacén'!$A$1:$V$11</definedName>
    <definedName name="Z_42BB51DB_DC3E_4DA5_9499_5574EB19780E_.wvu.PrintArea" localSheetId="1" hidden="1">'(2) Control Interno'!$A$1:$V$17</definedName>
    <definedName name="Z_42BB51DB_DC3E_4DA5_9499_5574EB19780E_.wvu.PrintArea" localSheetId="2" hidden="1">'(3) Juridica'!$A$1:$V$13</definedName>
    <definedName name="Z_42BB51DB_DC3E_4DA5_9499_5574EB19780E_.wvu.PrintArea" localSheetId="3" hidden="1">'(4) Contratación'!$A$1:$V$11</definedName>
    <definedName name="Z_42BB51DB_DC3E_4DA5_9499_5574EB19780E_.wvu.PrintArea" localSheetId="4" hidden="1">'(5) Talento Humano'!$A$1:$V$12</definedName>
    <definedName name="Z_42BB51DB_DC3E_4DA5_9499_5574EB19780E_.wvu.PrintArea" localSheetId="5" hidden="1">'(6) Seguridad y Salud T'!$A$1:$V$11</definedName>
    <definedName name="Z_42BB51DB_DC3E_4DA5_9499_5574EB19780E_.wvu.PrintArea" localSheetId="6" hidden="1">'(7) Sistemas'!$A$1:$V$12</definedName>
    <definedName name="Z_42BB51DB_DC3E_4DA5_9499_5574EB19780E_.wvu.PrintArea" localSheetId="7" hidden="1">'(8) Archivo Central'!$A$1:$V$11</definedName>
    <definedName name="Z_42BB51DB_DC3E_4DA5_9499_5574EB19780E_.wvu.PrintArea" localSheetId="8" hidden="1">'(9) Atencion Usuario'!$A$1:$V$11</definedName>
    <definedName name="Z_42BB51DB_DC3E_4DA5_9499_5574EB19780E_.wvu.PrintArea" localSheetId="13" hidden="1">'Evaluación de Controles'!$B$1:$Y$49</definedName>
    <definedName name="Z_42BB51DB_DC3E_4DA5_9499_5574EB19780E_.wvu.PrintArea" localSheetId="15" hidden="1">Evolución!$K$1:$Q$10</definedName>
    <definedName name="Z_42BB51DB_DC3E_4DA5_9499_5574EB19780E_.wvu.PrintArea" localSheetId="17" hidden="1">Impactos!$A$1:$G$12</definedName>
    <definedName name="Z_42BB51DB_DC3E_4DA5_9499_5574EB19780E_.wvu.PrintArea" localSheetId="14" hidden="1">Resumen!$A$1:$O$30</definedName>
    <definedName name="Z_42BB51DB_DC3E_4DA5_9499_5574EB19780E_.wvu.PrintTitles" localSheetId="9" hidden="1">'(10) Contabilidad'!$7:$8</definedName>
    <definedName name="Z_42BB51DB_DC3E_4DA5_9499_5574EB19780E_.wvu.PrintTitles" localSheetId="10" hidden="1">'(11) Presupuesto'!$7:$8</definedName>
    <definedName name="Z_42BB51DB_DC3E_4DA5_9499_5574EB19780E_.wvu.PrintTitles" localSheetId="11" hidden="1">'(12) Tesorería'!$7:$8</definedName>
    <definedName name="Z_42BB51DB_DC3E_4DA5_9499_5574EB19780E_.wvu.PrintTitles" localSheetId="1" hidden="1">'(2) Control Interno'!$7:$8</definedName>
    <definedName name="Z_42BB51DB_DC3E_4DA5_9499_5574EB19780E_.wvu.PrintTitles" localSheetId="2" hidden="1">'(3) Juridica'!$7:$8</definedName>
    <definedName name="Z_42BB51DB_DC3E_4DA5_9499_5574EB19780E_.wvu.PrintTitles" localSheetId="4" hidden="1">'(5) Talento Humano'!$7:$8</definedName>
    <definedName name="Z_42BB51DB_DC3E_4DA5_9499_5574EB19780E_.wvu.PrintTitles" localSheetId="5" hidden="1">'(6) Seguridad y Salud T'!$7:$8</definedName>
    <definedName name="Z_42BB51DB_DC3E_4DA5_9499_5574EB19780E_.wvu.PrintTitles" localSheetId="6" hidden="1">'(7) Sistemas'!$7:$8</definedName>
    <definedName name="Z_42BB51DB_DC3E_4DA5_9499_5574EB19780E_.wvu.PrintTitles" localSheetId="7" hidden="1">'(8) Archivo Central'!$7:$8</definedName>
    <definedName name="Z_42BB51DB_DC3E_4DA5_9499_5574EB19780E_.wvu.PrintTitles" localSheetId="13" hidden="1">'Evaluación de Controles'!$1:$3</definedName>
    <definedName name="Z_4890415D_ABA4_4363_9A7D_9DAD39F08A9F_.wvu.Cols" localSheetId="0" hidden="1">'(1) Planeación'!$D:$D,'(1) Planeación'!$F:$F,'(1) Planeación'!$K:$M,'(1) Planeación'!$Q:$Q,'(1) Planeación'!$S:$T,'(1) Planeación'!$V:$X</definedName>
    <definedName name="Z_4890415D_ABA4_4363_9A7D_9DAD39F08A9F_.wvu.Cols" localSheetId="14" hidden="1">Resumen!$Q:$AE,Resumen!$AH:$AX</definedName>
    <definedName name="Z_4890415D_ABA4_4363_9A7D_9DAD39F08A9F_.wvu.PrintArea" localSheetId="9" hidden="1">'(10) Contabilidad'!$A$1:$V$11</definedName>
    <definedName name="Z_4890415D_ABA4_4363_9A7D_9DAD39F08A9F_.wvu.PrintArea" localSheetId="10" hidden="1">'(11) Presupuesto'!$A$1:$V$10</definedName>
    <definedName name="Z_4890415D_ABA4_4363_9A7D_9DAD39F08A9F_.wvu.PrintArea" localSheetId="11" hidden="1">'(12) Tesorería'!$A$1:$V$12</definedName>
    <definedName name="Z_4890415D_ABA4_4363_9A7D_9DAD39F08A9F_.wvu.PrintArea" localSheetId="12" hidden="1">'(13) Almacén'!$A$1:$V$11</definedName>
    <definedName name="Z_4890415D_ABA4_4363_9A7D_9DAD39F08A9F_.wvu.PrintArea" localSheetId="1" hidden="1">'(2) Control Interno'!$A$1:$V$12</definedName>
    <definedName name="Z_4890415D_ABA4_4363_9A7D_9DAD39F08A9F_.wvu.PrintArea" localSheetId="2" hidden="1">'(3) Juridica'!$A$1:$V$13</definedName>
    <definedName name="Z_4890415D_ABA4_4363_9A7D_9DAD39F08A9F_.wvu.PrintArea" localSheetId="3" hidden="1">'(4) Contratación'!$A$1:$V$11</definedName>
    <definedName name="Z_4890415D_ABA4_4363_9A7D_9DAD39F08A9F_.wvu.PrintArea" localSheetId="4" hidden="1">'(5) Talento Humano'!$A$1:$V$12</definedName>
    <definedName name="Z_4890415D_ABA4_4363_9A7D_9DAD39F08A9F_.wvu.PrintArea" localSheetId="5" hidden="1">'(6) Seguridad y Salud T'!$A$1:$V$11</definedName>
    <definedName name="Z_4890415D_ABA4_4363_9A7D_9DAD39F08A9F_.wvu.PrintArea" localSheetId="6" hidden="1">'(7) Sistemas'!$A$1:$V$12</definedName>
    <definedName name="Z_4890415D_ABA4_4363_9A7D_9DAD39F08A9F_.wvu.PrintArea" localSheetId="7" hidden="1">'(8) Archivo Central'!$A$1:$V$11</definedName>
    <definedName name="Z_4890415D_ABA4_4363_9A7D_9DAD39F08A9F_.wvu.PrintArea" localSheetId="8" hidden="1">'(9) Atencion Usuario'!$A$1:$V$11</definedName>
    <definedName name="Z_4890415D_ABA4_4363_9A7D_9DAD39F08A9F_.wvu.PrintArea" localSheetId="13" hidden="1">'Evaluación de Controles'!$B$1:$Y$49</definedName>
    <definedName name="Z_4890415D_ABA4_4363_9A7D_9DAD39F08A9F_.wvu.PrintArea" localSheetId="15" hidden="1">Evolución!$K$1:$Q$10</definedName>
    <definedName name="Z_4890415D_ABA4_4363_9A7D_9DAD39F08A9F_.wvu.PrintArea" localSheetId="17" hidden="1">Impactos!$A$1:$G$12</definedName>
    <definedName name="Z_4890415D_ABA4_4363_9A7D_9DAD39F08A9F_.wvu.PrintArea" localSheetId="14" hidden="1">Resumen!$A$1:$O$30</definedName>
    <definedName name="Z_4890415D_ABA4_4363_9A7D_9DAD39F08A9F_.wvu.PrintTitles" localSheetId="9" hidden="1">'(10) Contabilidad'!$7:$8</definedName>
    <definedName name="Z_4890415D_ABA4_4363_9A7D_9DAD39F08A9F_.wvu.PrintTitles" localSheetId="10" hidden="1">'(11) Presupuesto'!$7:$8</definedName>
    <definedName name="Z_4890415D_ABA4_4363_9A7D_9DAD39F08A9F_.wvu.PrintTitles" localSheetId="11" hidden="1">'(12) Tesorería'!$7:$8</definedName>
    <definedName name="Z_4890415D_ABA4_4363_9A7D_9DAD39F08A9F_.wvu.PrintTitles" localSheetId="1" hidden="1">'(2) Control Interno'!$7:$8</definedName>
    <definedName name="Z_4890415D_ABA4_4363_9A7D_9DAD39F08A9F_.wvu.PrintTitles" localSheetId="2" hidden="1">'(3) Juridica'!$7:$8</definedName>
    <definedName name="Z_4890415D_ABA4_4363_9A7D_9DAD39F08A9F_.wvu.PrintTitles" localSheetId="4" hidden="1">'(5) Talento Humano'!$7:$8</definedName>
    <definedName name="Z_4890415D_ABA4_4363_9A7D_9DAD39F08A9F_.wvu.PrintTitles" localSheetId="5" hidden="1">'(6) Seguridad y Salud T'!$7:$8</definedName>
    <definedName name="Z_4890415D_ABA4_4363_9A7D_9DAD39F08A9F_.wvu.PrintTitles" localSheetId="6" hidden="1">'(7) Sistemas'!$7:$8</definedName>
    <definedName name="Z_4890415D_ABA4_4363_9A7D_9DAD39F08A9F_.wvu.PrintTitles" localSheetId="7" hidden="1">'(8) Archivo Central'!$7:$8</definedName>
    <definedName name="Z_4890415D_ABA4_4363_9A7D_9DAD39F08A9F_.wvu.PrintTitles" localSheetId="13" hidden="1">'Evaluación de Controles'!$1:$3</definedName>
    <definedName name="Z_915A0EBC_A358_405B_93F7_90752DA34B9F_.wvu.Cols" localSheetId="0" hidden="1">'(1) Planeación'!$D:$D,'(1) Planeación'!$F:$F,'(1) Planeación'!$K:$M,'(1) Planeación'!$Q:$Q,'(1) Planeación'!$S:$T,'(1) Planeación'!$V:$X</definedName>
    <definedName name="Z_915A0EBC_A358_405B_93F7_90752DA34B9F_.wvu.Cols" localSheetId="1" hidden="1">'(2) Control Interno'!$D:$D,'(2) Control Interno'!$F:$F,'(2) Control Interno'!$K:$M,'(2) Control Interno'!$Q:$Q,'(2) Control Interno'!$S:$T,'(2) Control Interno'!$V:$X</definedName>
    <definedName name="Z_915A0EBC_A358_405B_93F7_90752DA34B9F_.wvu.Cols" localSheetId="2" hidden="1">'(3) Juridica'!$D:$D,'(3) Juridica'!$F:$F,'(3) Juridica'!$K:$M,'(3) Juridica'!$Q:$Q,'(3) Juridica'!$S:$T,'(3) Juridica'!$V:$X</definedName>
    <definedName name="Z_915A0EBC_A358_405B_93F7_90752DA34B9F_.wvu.Cols" localSheetId="3" hidden="1">'(4) Contratación'!$D:$D,'(4) Contratación'!$F:$F,'(4) Contratación'!$K:$M,'(4) Contratación'!$Q:$Q,'(4) Contratación'!$S:$T,'(4) Contratación'!$V:$X</definedName>
    <definedName name="Z_915A0EBC_A358_405B_93F7_90752DA34B9F_.wvu.Cols" localSheetId="4" hidden="1">'(5) Talento Humano'!$D:$D,'(5) Talento Humano'!$F:$F,'(5) Talento Humano'!$K:$M,'(5) Talento Humano'!$Q:$Q,'(5) Talento Humano'!$S:$T,'(5) Talento Humano'!$V:$X</definedName>
    <definedName name="Z_915A0EBC_A358_405B_93F7_90752DA34B9F_.wvu.Cols" localSheetId="14" hidden="1">Resumen!$Q:$AE,Resumen!$AH:$AX</definedName>
    <definedName name="Z_915A0EBC_A358_405B_93F7_90752DA34B9F_.wvu.PrintArea" localSheetId="9" hidden="1">'(10) Contabilidad'!$A$1:$V$11</definedName>
    <definedName name="Z_915A0EBC_A358_405B_93F7_90752DA34B9F_.wvu.PrintArea" localSheetId="10" hidden="1">'(11) Presupuesto'!$A$1:$V$10</definedName>
    <definedName name="Z_915A0EBC_A358_405B_93F7_90752DA34B9F_.wvu.PrintArea" localSheetId="11" hidden="1">'(12) Tesorería'!$A$1:$V$12</definedName>
    <definedName name="Z_915A0EBC_A358_405B_93F7_90752DA34B9F_.wvu.PrintArea" localSheetId="12" hidden="1">'(13) Almacén'!$A$1:$V$11</definedName>
    <definedName name="Z_915A0EBC_A358_405B_93F7_90752DA34B9F_.wvu.PrintArea" localSheetId="1" hidden="1">'(2) Control Interno'!$A$1:$V$17</definedName>
    <definedName name="Z_915A0EBC_A358_405B_93F7_90752DA34B9F_.wvu.PrintArea" localSheetId="2" hidden="1">'(3) Juridica'!$A$1:$V$13</definedName>
    <definedName name="Z_915A0EBC_A358_405B_93F7_90752DA34B9F_.wvu.PrintArea" localSheetId="3" hidden="1">'(4) Contratación'!$A$1:$V$11</definedName>
    <definedName name="Z_915A0EBC_A358_405B_93F7_90752DA34B9F_.wvu.PrintArea" localSheetId="4" hidden="1">'(5) Talento Humano'!$A$1:$V$12</definedName>
    <definedName name="Z_915A0EBC_A358_405B_93F7_90752DA34B9F_.wvu.PrintArea" localSheetId="5" hidden="1">'(6) Seguridad y Salud T'!$A$1:$V$11</definedName>
    <definedName name="Z_915A0EBC_A358_405B_93F7_90752DA34B9F_.wvu.PrintArea" localSheetId="6" hidden="1">'(7) Sistemas'!$A$1:$V$12</definedName>
    <definedName name="Z_915A0EBC_A358_405B_93F7_90752DA34B9F_.wvu.PrintArea" localSheetId="7" hidden="1">'(8) Archivo Central'!$A$1:$V$11</definedName>
    <definedName name="Z_915A0EBC_A358_405B_93F7_90752DA34B9F_.wvu.PrintArea" localSheetId="8" hidden="1">'(9) Atencion Usuario'!$A$1:$V$11</definedName>
    <definedName name="Z_915A0EBC_A358_405B_93F7_90752DA34B9F_.wvu.PrintArea" localSheetId="13" hidden="1">'Evaluación de Controles'!$B$1:$Y$49</definedName>
    <definedName name="Z_915A0EBC_A358_405B_93F7_90752DA34B9F_.wvu.PrintArea" localSheetId="15" hidden="1">Evolución!$K$1:$Q$10</definedName>
    <definedName name="Z_915A0EBC_A358_405B_93F7_90752DA34B9F_.wvu.PrintArea" localSheetId="17" hidden="1">Impactos!$A$1:$G$12</definedName>
    <definedName name="Z_915A0EBC_A358_405B_93F7_90752DA34B9F_.wvu.PrintArea" localSheetId="14" hidden="1">Resumen!$A$1:$O$30</definedName>
    <definedName name="Z_915A0EBC_A358_405B_93F7_90752DA34B9F_.wvu.PrintTitles" localSheetId="9" hidden="1">'(10) Contabilidad'!$7:$8</definedName>
    <definedName name="Z_915A0EBC_A358_405B_93F7_90752DA34B9F_.wvu.PrintTitles" localSheetId="10" hidden="1">'(11) Presupuesto'!$7:$8</definedName>
    <definedName name="Z_915A0EBC_A358_405B_93F7_90752DA34B9F_.wvu.PrintTitles" localSheetId="11" hidden="1">'(12) Tesorería'!$7:$8</definedName>
    <definedName name="Z_915A0EBC_A358_405B_93F7_90752DA34B9F_.wvu.PrintTitles" localSheetId="1" hidden="1">'(2) Control Interno'!$7:$8</definedName>
    <definedName name="Z_915A0EBC_A358_405B_93F7_90752DA34B9F_.wvu.PrintTitles" localSheetId="2" hidden="1">'(3) Juridica'!$7:$8</definedName>
    <definedName name="Z_915A0EBC_A358_405B_93F7_90752DA34B9F_.wvu.PrintTitles" localSheetId="4" hidden="1">'(5) Talento Humano'!$7:$8</definedName>
    <definedName name="Z_915A0EBC_A358_405B_93F7_90752DA34B9F_.wvu.PrintTitles" localSheetId="5" hidden="1">'(6) Seguridad y Salud T'!$7:$8</definedName>
    <definedName name="Z_915A0EBC_A358_405B_93F7_90752DA34B9F_.wvu.PrintTitles" localSheetId="6" hidden="1">'(7) Sistemas'!$7:$8</definedName>
    <definedName name="Z_915A0EBC_A358_405B_93F7_90752DA34B9F_.wvu.PrintTitles" localSheetId="7" hidden="1">'(8) Archivo Central'!$7:$8</definedName>
    <definedName name="Z_915A0EBC_A358_405B_93F7_90752DA34B9F_.wvu.PrintTitles" localSheetId="13" hidden="1">'Evaluación de Controles'!$1:$3</definedName>
    <definedName name="Z_97D65C1E_976A_4956_97FC_0E8188ABCFAA_.wvu.Cols" localSheetId="0" hidden="1">'(1) Planeación'!$D:$D,'(1) Planeación'!$F:$F,'(1) Planeación'!$K:$M,'(1) Planeación'!$Q:$Q,'(1) Planeación'!$S:$T,'(1) Planeación'!$V:$X</definedName>
    <definedName name="Z_97D65C1E_976A_4956_97FC_0E8188ABCFAA_.wvu.Cols" localSheetId="9" hidden="1">'(10) Contabilidad'!$D:$D,'(10) Contabilidad'!$F:$F,'(10) Contabilidad'!$K:$M,'(10) Contabilidad'!$Q:$Q,'(10) Contabilidad'!$S:$T,'(10) Contabilidad'!$V:$X</definedName>
    <definedName name="Z_97D65C1E_976A_4956_97FC_0E8188ABCFAA_.wvu.Cols" localSheetId="10" hidden="1">'(11) Presupuesto'!$D:$D,'(11) Presupuesto'!$F:$F,'(11) Presupuesto'!$K:$M,'(11) Presupuesto'!$Q:$Q,'(11) Presupuesto'!$S:$T,'(11) Presupuesto'!$V:$X</definedName>
    <definedName name="Z_97D65C1E_976A_4956_97FC_0E8188ABCFAA_.wvu.Cols" localSheetId="11" hidden="1">'(12) Tesorería'!$D:$D,'(12) Tesorería'!$F:$F,'(12) Tesorería'!$K:$M,'(12) Tesorería'!$Q:$Q,'(12) Tesorería'!$S:$T,'(12) Tesorería'!$V:$X</definedName>
    <definedName name="Z_97D65C1E_976A_4956_97FC_0E8188ABCFAA_.wvu.Cols" localSheetId="12" hidden="1">'(13) Almacén'!$D:$D,'(13) Almacén'!$F:$F,'(13) Almacén'!$K:$M,'(13) Almacén'!$Q:$Q,'(13) Almacén'!$S:$T,'(13) Almacén'!$V:$X</definedName>
    <definedName name="Z_97D65C1E_976A_4956_97FC_0E8188ABCFAA_.wvu.Cols" localSheetId="1" hidden="1">'(2) Control Interno'!$D:$D,'(2) Control Interno'!$F:$F,'(2) Control Interno'!$K:$M,'(2) Control Interno'!$Q:$Q,'(2) Control Interno'!$S:$T,'(2) Control Interno'!$V:$X</definedName>
    <definedName name="Z_97D65C1E_976A_4956_97FC_0E8188ABCFAA_.wvu.Cols" localSheetId="2" hidden="1">'(3) Juridica'!$D:$D,'(3) Juridica'!$F:$F,'(3) Juridica'!$K:$M,'(3) Juridica'!$Q:$Q,'(3) Juridica'!$S:$T,'(3) Juridica'!$V:$X</definedName>
    <definedName name="Z_97D65C1E_976A_4956_97FC_0E8188ABCFAA_.wvu.Cols" localSheetId="3" hidden="1">'(4) Contratación'!$D:$D,'(4) Contratación'!$F:$F,'(4) Contratación'!$K:$M,'(4) Contratación'!$Q:$Q,'(4) Contratación'!$S:$T,'(4) Contratación'!$V:$X</definedName>
    <definedName name="Z_97D65C1E_976A_4956_97FC_0E8188ABCFAA_.wvu.Cols" localSheetId="4" hidden="1">'(5) Talento Humano'!$D:$D,'(5) Talento Humano'!$F:$F,'(5) Talento Humano'!$K:$M,'(5) Talento Humano'!$Q:$Q,'(5) Talento Humano'!$S:$T,'(5) Talento Humano'!$V:$X</definedName>
    <definedName name="Z_97D65C1E_976A_4956_97FC_0E8188ABCFAA_.wvu.Cols" localSheetId="5" hidden="1">'(6) Seguridad y Salud T'!$D:$D,'(6) Seguridad y Salud T'!$F:$F,'(6) Seguridad y Salud T'!$K:$M,'(6) Seguridad y Salud T'!$Q:$Q,'(6) Seguridad y Salud T'!$S:$T,'(6) Seguridad y Salud T'!$V:$X</definedName>
    <definedName name="Z_97D65C1E_976A_4956_97FC_0E8188ABCFAA_.wvu.Cols" localSheetId="6" hidden="1">'(7) Sistemas'!$D:$D,'(7) Sistemas'!$F:$F,'(7) Sistemas'!$K:$M,'(7) Sistemas'!$Q:$Q,'(7) Sistemas'!$S:$T,'(7) Sistemas'!$V:$X</definedName>
    <definedName name="Z_97D65C1E_976A_4956_97FC_0E8188ABCFAA_.wvu.Cols" localSheetId="7" hidden="1">'(8) Archivo Central'!$D:$D,'(8) Archivo Central'!$F:$F,'(8) Archivo Central'!$K:$M,'(8) Archivo Central'!$Q:$Q,'(8) Archivo Central'!$S:$T,'(8) Archivo Central'!$V:$X</definedName>
    <definedName name="Z_97D65C1E_976A_4956_97FC_0E8188ABCFAA_.wvu.Cols" localSheetId="8" hidden="1">'(9) Atencion Usuario'!$D:$D,'(9) Atencion Usuario'!$F:$F,'(9) Atencion Usuario'!$K:$M,'(9) Atencion Usuario'!$Q:$Q,'(9) Atencion Usuario'!$S:$T,'(9) Atencion Usuario'!$V:$X</definedName>
    <definedName name="Z_97D65C1E_976A_4956_97FC_0E8188ABCFAA_.wvu.Cols" localSheetId="14" hidden="1">Resumen!$Q:$AE,Resumen!$AH:$AX</definedName>
    <definedName name="Z_97D65C1E_976A_4956_97FC_0E8188ABCFAA_.wvu.PrintArea" localSheetId="9" hidden="1">'(10) Contabilidad'!$A$1:$V$11</definedName>
    <definedName name="Z_97D65C1E_976A_4956_97FC_0E8188ABCFAA_.wvu.PrintArea" localSheetId="10" hidden="1">'(11) Presupuesto'!$A$1:$V$10</definedName>
    <definedName name="Z_97D65C1E_976A_4956_97FC_0E8188ABCFAA_.wvu.PrintArea" localSheetId="11" hidden="1">'(12) Tesorería'!$A$1:$V$12</definedName>
    <definedName name="Z_97D65C1E_976A_4956_97FC_0E8188ABCFAA_.wvu.PrintArea" localSheetId="12" hidden="1">'(13) Almacén'!$A$1:$V$11</definedName>
    <definedName name="Z_97D65C1E_976A_4956_97FC_0E8188ABCFAA_.wvu.PrintArea" localSheetId="1" hidden="1">'(2) Control Interno'!$A$1:$V$17</definedName>
    <definedName name="Z_97D65C1E_976A_4956_97FC_0E8188ABCFAA_.wvu.PrintArea" localSheetId="2" hidden="1">'(3) Juridica'!$A$1:$V$13</definedName>
    <definedName name="Z_97D65C1E_976A_4956_97FC_0E8188ABCFAA_.wvu.PrintArea" localSheetId="3" hidden="1">'(4) Contratación'!$A$1:$V$11</definedName>
    <definedName name="Z_97D65C1E_976A_4956_97FC_0E8188ABCFAA_.wvu.PrintArea" localSheetId="4" hidden="1">'(5) Talento Humano'!$A$1:$V$12</definedName>
    <definedName name="Z_97D65C1E_976A_4956_97FC_0E8188ABCFAA_.wvu.PrintArea" localSheetId="5" hidden="1">'(6) Seguridad y Salud T'!$A$1:$V$11</definedName>
    <definedName name="Z_97D65C1E_976A_4956_97FC_0E8188ABCFAA_.wvu.PrintArea" localSheetId="6" hidden="1">'(7) Sistemas'!$A$1:$V$12</definedName>
    <definedName name="Z_97D65C1E_976A_4956_97FC_0E8188ABCFAA_.wvu.PrintArea" localSheetId="7" hidden="1">'(8) Archivo Central'!$A$1:$V$11</definedName>
    <definedName name="Z_97D65C1E_976A_4956_97FC_0E8188ABCFAA_.wvu.PrintArea" localSheetId="8" hidden="1">'(9) Atencion Usuario'!$A$1:$V$11</definedName>
    <definedName name="Z_97D65C1E_976A_4956_97FC_0E8188ABCFAA_.wvu.PrintArea" localSheetId="13" hidden="1">'Evaluación de Controles'!$B$1:$Y$49</definedName>
    <definedName name="Z_97D65C1E_976A_4956_97FC_0E8188ABCFAA_.wvu.PrintArea" localSheetId="15" hidden="1">Evolución!$K$1:$Q$10</definedName>
    <definedName name="Z_97D65C1E_976A_4956_97FC_0E8188ABCFAA_.wvu.PrintArea" localSheetId="17" hidden="1">Impactos!$A$1:$G$12</definedName>
    <definedName name="Z_97D65C1E_976A_4956_97FC_0E8188ABCFAA_.wvu.PrintArea" localSheetId="14" hidden="1">Resumen!$A$1:$O$30</definedName>
    <definedName name="Z_97D65C1E_976A_4956_97FC_0E8188ABCFAA_.wvu.PrintTitles" localSheetId="9" hidden="1">'(10) Contabilidad'!$7:$8</definedName>
    <definedName name="Z_97D65C1E_976A_4956_97FC_0E8188ABCFAA_.wvu.PrintTitles" localSheetId="10" hidden="1">'(11) Presupuesto'!$7:$8</definedName>
    <definedName name="Z_97D65C1E_976A_4956_97FC_0E8188ABCFAA_.wvu.PrintTitles" localSheetId="11" hidden="1">'(12) Tesorería'!$7:$8</definedName>
    <definedName name="Z_97D65C1E_976A_4956_97FC_0E8188ABCFAA_.wvu.PrintTitles" localSheetId="1" hidden="1">'(2) Control Interno'!$7:$8</definedName>
    <definedName name="Z_97D65C1E_976A_4956_97FC_0E8188ABCFAA_.wvu.PrintTitles" localSheetId="2" hidden="1">'(3) Juridica'!$7:$8</definedName>
    <definedName name="Z_97D65C1E_976A_4956_97FC_0E8188ABCFAA_.wvu.PrintTitles" localSheetId="4" hidden="1">'(5) Talento Humano'!$7:$8</definedName>
    <definedName name="Z_97D65C1E_976A_4956_97FC_0E8188ABCFAA_.wvu.PrintTitles" localSheetId="5" hidden="1">'(6) Seguridad y Salud T'!$7:$8</definedName>
    <definedName name="Z_97D65C1E_976A_4956_97FC_0E8188ABCFAA_.wvu.PrintTitles" localSheetId="6" hidden="1">'(7) Sistemas'!$7:$8</definedName>
    <definedName name="Z_97D65C1E_976A_4956_97FC_0E8188ABCFAA_.wvu.PrintTitles" localSheetId="7" hidden="1">'(8) Archivo Central'!$7:$8</definedName>
    <definedName name="Z_97D65C1E_976A_4956_97FC_0E8188ABCFAA_.wvu.PrintTitles" localSheetId="13" hidden="1">'Evaluación de Controles'!$1:$3</definedName>
    <definedName name="Z_ADD38025_F4B2_44E2_9D06_07A9BF0F3A51_.wvu.Cols" localSheetId="0" hidden="1">'(1) Planeación'!$D:$D,'(1) Planeación'!$F:$F,'(1) Planeación'!$K:$M,'(1) Planeación'!$Q:$Q,'(1) Planeación'!$S:$T,'(1) Planeación'!$V:$X</definedName>
    <definedName name="Z_ADD38025_F4B2_44E2_9D06_07A9BF0F3A51_.wvu.Cols" localSheetId="9" hidden="1">'(10) Contabilidad'!$D:$D,'(10) Contabilidad'!$F:$F,'(10) Contabilidad'!$K:$M,'(10) Contabilidad'!$Q:$Q,'(10) Contabilidad'!$S:$T,'(10) Contabilidad'!$V:$X</definedName>
    <definedName name="Z_ADD38025_F4B2_44E2_9D06_07A9BF0F3A51_.wvu.Cols" localSheetId="10" hidden="1">'(11) Presupuesto'!$D:$D,'(11) Presupuesto'!$F:$F,'(11) Presupuesto'!$K:$M,'(11) Presupuesto'!$Q:$Q,'(11) Presupuesto'!$S:$T,'(11) Presupuesto'!$V:$X</definedName>
    <definedName name="Z_ADD38025_F4B2_44E2_9D06_07A9BF0F3A51_.wvu.Cols" localSheetId="11" hidden="1">'(12) Tesorería'!$D:$D,'(12) Tesorería'!$F:$F,'(12) Tesorería'!$K:$M,'(12) Tesorería'!$Q:$Q,'(12) Tesorería'!$S:$T,'(12) Tesorería'!$V:$X</definedName>
    <definedName name="Z_ADD38025_F4B2_44E2_9D06_07A9BF0F3A51_.wvu.Cols" localSheetId="12" hidden="1">'(13) Almacén'!$D:$D,'(13) Almacén'!$F:$F,'(13) Almacén'!$K:$M,'(13) Almacén'!$Q:$Q,'(13) Almacén'!$S:$T,'(13) Almacén'!$V:$X</definedName>
    <definedName name="Z_ADD38025_F4B2_44E2_9D06_07A9BF0F3A51_.wvu.Cols" localSheetId="1" hidden="1">'(2) Control Interno'!$D:$D,'(2) Control Interno'!$F:$F,'(2) Control Interno'!$K:$M,'(2) Control Interno'!$Q:$Q,'(2) Control Interno'!$S:$T,'(2) Control Interno'!$V:$X</definedName>
    <definedName name="Z_ADD38025_F4B2_44E2_9D06_07A9BF0F3A51_.wvu.Cols" localSheetId="2" hidden="1">'(3) Juridica'!$D:$D,'(3) Juridica'!$F:$F,'(3) Juridica'!$K:$M,'(3) Juridica'!$Q:$Q,'(3) Juridica'!$S:$T,'(3) Juridica'!$V:$X</definedName>
    <definedName name="Z_ADD38025_F4B2_44E2_9D06_07A9BF0F3A51_.wvu.Cols" localSheetId="3" hidden="1">'(4) Contratación'!$D:$D,'(4) Contratación'!$F:$F,'(4) Contratación'!$K:$M,'(4) Contratación'!$Q:$Q,'(4) Contratación'!$S:$T,'(4) Contratación'!$V:$X</definedName>
    <definedName name="Z_ADD38025_F4B2_44E2_9D06_07A9BF0F3A51_.wvu.Cols" localSheetId="4" hidden="1">'(5) Talento Humano'!$D:$D,'(5) Talento Humano'!$F:$F,'(5) Talento Humano'!$K:$M,'(5) Talento Humano'!$Q:$Q,'(5) Talento Humano'!$S:$T,'(5) Talento Humano'!$V:$X</definedName>
    <definedName name="Z_ADD38025_F4B2_44E2_9D06_07A9BF0F3A51_.wvu.Cols" localSheetId="5" hidden="1">'(6) Seguridad y Salud T'!$D:$D,'(6) Seguridad y Salud T'!$F:$F,'(6) Seguridad y Salud T'!$K:$M,'(6) Seguridad y Salud T'!$Q:$Q,'(6) Seguridad y Salud T'!$S:$T,'(6) Seguridad y Salud T'!$V:$X</definedName>
    <definedName name="Z_ADD38025_F4B2_44E2_9D06_07A9BF0F3A51_.wvu.Cols" localSheetId="6" hidden="1">'(7) Sistemas'!$D:$D,'(7) Sistemas'!$F:$F,'(7) Sistemas'!$K:$M,'(7) Sistemas'!$Q:$Q,'(7) Sistemas'!$S:$T,'(7) Sistemas'!$V:$X</definedName>
    <definedName name="Z_ADD38025_F4B2_44E2_9D06_07A9BF0F3A51_.wvu.Cols" localSheetId="7" hidden="1">'(8) Archivo Central'!$D:$D,'(8) Archivo Central'!$F:$F,'(8) Archivo Central'!$K:$M,'(8) Archivo Central'!$Q:$Q,'(8) Archivo Central'!$S:$T,'(8) Archivo Central'!$V:$X</definedName>
    <definedName name="Z_ADD38025_F4B2_44E2_9D06_07A9BF0F3A51_.wvu.Cols" localSheetId="8" hidden="1">'(9) Atencion Usuario'!$D:$D,'(9) Atencion Usuario'!$F:$F,'(9) Atencion Usuario'!$K:$M,'(9) Atencion Usuario'!$Q:$Q,'(9) Atencion Usuario'!$S:$T,'(9) Atencion Usuario'!$V:$X</definedName>
    <definedName name="Z_ADD38025_F4B2_44E2_9D06_07A9BF0F3A51_.wvu.Cols" localSheetId="14" hidden="1">Resumen!$Q:$AE,Resumen!$AH:$AX</definedName>
    <definedName name="Z_ADD38025_F4B2_44E2_9D06_07A9BF0F3A51_.wvu.PrintArea" localSheetId="9" hidden="1">'(10) Contabilidad'!$A$1:$V$11</definedName>
    <definedName name="Z_ADD38025_F4B2_44E2_9D06_07A9BF0F3A51_.wvu.PrintArea" localSheetId="10" hidden="1">'(11) Presupuesto'!$A$1:$V$10</definedName>
    <definedName name="Z_ADD38025_F4B2_44E2_9D06_07A9BF0F3A51_.wvu.PrintArea" localSheetId="11" hidden="1">'(12) Tesorería'!$A$1:$V$12</definedName>
    <definedName name="Z_ADD38025_F4B2_44E2_9D06_07A9BF0F3A51_.wvu.PrintArea" localSheetId="12" hidden="1">'(13) Almacén'!$A$1:$V$11</definedName>
    <definedName name="Z_ADD38025_F4B2_44E2_9D06_07A9BF0F3A51_.wvu.PrintArea" localSheetId="1" hidden="1">'(2) Control Interno'!$A$1:$V$17</definedName>
    <definedName name="Z_ADD38025_F4B2_44E2_9D06_07A9BF0F3A51_.wvu.PrintArea" localSheetId="2" hidden="1">'(3) Juridica'!$A$1:$V$13</definedName>
    <definedName name="Z_ADD38025_F4B2_44E2_9D06_07A9BF0F3A51_.wvu.PrintArea" localSheetId="3" hidden="1">'(4) Contratación'!$A$1:$V$11</definedName>
    <definedName name="Z_ADD38025_F4B2_44E2_9D06_07A9BF0F3A51_.wvu.PrintArea" localSheetId="4" hidden="1">'(5) Talento Humano'!$A$1:$V$12</definedName>
    <definedName name="Z_ADD38025_F4B2_44E2_9D06_07A9BF0F3A51_.wvu.PrintArea" localSheetId="5" hidden="1">'(6) Seguridad y Salud T'!$A$1:$V$11</definedName>
    <definedName name="Z_ADD38025_F4B2_44E2_9D06_07A9BF0F3A51_.wvu.PrintArea" localSheetId="6" hidden="1">'(7) Sistemas'!$A$1:$V$12</definedName>
    <definedName name="Z_ADD38025_F4B2_44E2_9D06_07A9BF0F3A51_.wvu.PrintArea" localSheetId="7" hidden="1">'(8) Archivo Central'!$A$1:$V$11</definedName>
    <definedName name="Z_ADD38025_F4B2_44E2_9D06_07A9BF0F3A51_.wvu.PrintArea" localSheetId="8" hidden="1">'(9) Atencion Usuario'!$A$1:$V$11</definedName>
    <definedName name="Z_ADD38025_F4B2_44E2_9D06_07A9BF0F3A51_.wvu.PrintArea" localSheetId="13" hidden="1">'Evaluación de Controles'!$B$1:$Y$49</definedName>
    <definedName name="Z_ADD38025_F4B2_44E2_9D06_07A9BF0F3A51_.wvu.PrintArea" localSheetId="15" hidden="1">Evolución!$K$1:$Q$10</definedName>
    <definedName name="Z_ADD38025_F4B2_44E2_9D06_07A9BF0F3A51_.wvu.PrintArea" localSheetId="17" hidden="1">Impactos!$A$1:$G$12</definedName>
    <definedName name="Z_ADD38025_F4B2_44E2_9D06_07A9BF0F3A51_.wvu.PrintArea" localSheetId="14" hidden="1">Resumen!$A$1:$O$30</definedName>
    <definedName name="Z_ADD38025_F4B2_44E2_9D06_07A9BF0F3A51_.wvu.PrintTitles" localSheetId="9" hidden="1">'(10) Contabilidad'!$7:$8</definedName>
    <definedName name="Z_ADD38025_F4B2_44E2_9D06_07A9BF0F3A51_.wvu.PrintTitles" localSheetId="10" hidden="1">'(11) Presupuesto'!$7:$8</definedName>
    <definedName name="Z_ADD38025_F4B2_44E2_9D06_07A9BF0F3A51_.wvu.PrintTitles" localSheetId="11" hidden="1">'(12) Tesorería'!$7:$8</definedName>
    <definedName name="Z_ADD38025_F4B2_44E2_9D06_07A9BF0F3A51_.wvu.PrintTitles" localSheetId="1" hidden="1">'(2) Control Interno'!$7:$8</definedName>
    <definedName name="Z_ADD38025_F4B2_44E2_9D06_07A9BF0F3A51_.wvu.PrintTitles" localSheetId="2" hidden="1">'(3) Juridica'!$7:$8</definedName>
    <definedName name="Z_ADD38025_F4B2_44E2_9D06_07A9BF0F3A51_.wvu.PrintTitles" localSheetId="4" hidden="1">'(5) Talento Humano'!$7:$8</definedName>
    <definedName name="Z_ADD38025_F4B2_44E2_9D06_07A9BF0F3A51_.wvu.PrintTitles" localSheetId="5" hidden="1">'(6) Seguridad y Salud T'!$7:$8</definedName>
    <definedName name="Z_ADD38025_F4B2_44E2_9D06_07A9BF0F3A51_.wvu.PrintTitles" localSheetId="6" hidden="1">'(7) Sistemas'!$7:$8</definedName>
    <definedName name="Z_ADD38025_F4B2_44E2_9D06_07A9BF0F3A51_.wvu.PrintTitles" localSheetId="7" hidden="1">'(8) Archivo Central'!$7:$8</definedName>
    <definedName name="Z_ADD38025_F4B2_44E2_9D06_07A9BF0F3A51_.wvu.PrintTitles" localSheetId="13" hidden="1">'Evaluación de Controles'!$1:$3</definedName>
    <definedName name="Z_AF3BF2A1_5C19_43AE_A08B_3E418E8AE543_.wvu.Cols" localSheetId="0" hidden="1">'(1) Planeación'!$D:$D,'(1) Planeación'!$F:$F,'(1) Planeación'!$K:$M,'(1) Planeación'!$Q:$Q,'(1) Planeación'!$S:$T,'(1) Planeación'!$V:$X</definedName>
    <definedName name="Z_AF3BF2A1_5C19_43AE_A08B_3E418E8AE543_.wvu.Cols" localSheetId="9" hidden="1">'(10) Contabilidad'!$D:$D,'(10) Contabilidad'!$F:$F,'(10) Contabilidad'!$K:$M,'(10) Contabilidad'!$Q:$Q,'(10) Contabilidad'!$S:$T,'(10) Contabilidad'!$V:$X</definedName>
    <definedName name="Z_AF3BF2A1_5C19_43AE_A08B_3E418E8AE543_.wvu.Cols" localSheetId="10" hidden="1">'(11) Presupuesto'!$D:$D,'(11) Presupuesto'!$F:$F,'(11) Presupuesto'!$K:$M,'(11) Presupuesto'!$Q:$Q,'(11) Presupuesto'!$S:$T,'(11) Presupuesto'!$V:$X</definedName>
    <definedName name="Z_AF3BF2A1_5C19_43AE_A08B_3E418E8AE543_.wvu.Cols" localSheetId="11" hidden="1">'(12) Tesorería'!$D:$D,'(12) Tesorería'!$F:$F,'(12) Tesorería'!$K:$M,'(12) Tesorería'!$Q:$Q,'(12) Tesorería'!$S:$T,'(12) Tesorería'!$V:$X</definedName>
    <definedName name="Z_AF3BF2A1_5C19_43AE_A08B_3E418E8AE543_.wvu.Cols" localSheetId="1" hidden="1">'(2) Control Interno'!$D:$D,'(2) Control Interno'!$F:$F,'(2) Control Interno'!$K:$M,'(2) Control Interno'!$Q:$Q,'(2) Control Interno'!$S:$T,'(2) Control Interno'!$V:$X</definedName>
    <definedName name="Z_AF3BF2A1_5C19_43AE_A08B_3E418E8AE543_.wvu.Cols" localSheetId="2" hidden="1">'(3) Juridica'!$D:$D,'(3) Juridica'!$F:$F,'(3) Juridica'!$K:$M,'(3) Juridica'!$Q:$Q,'(3) Juridica'!$S:$T,'(3) Juridica'!$V:$X</definedName>
    <definedName name="Z_AF3BF2A1_5C19_43AE_A08B_3E418E8AE543_.wvu.Cols" localSheetId="3" hidden="1">'(4) Contratación'!$D:$D,'(4) Contratación'!$F:$F,'(4) Contratación'!$K:$M,'(4) Contratación'!$Q:$Q,'(4) Contratación'!$S:$T,'(4) Contratación'!$V:$X</definedName>
    <definedName name="Z_AF3BF2A1_5C19_43AE_A08B_3E418E8AE543_.wvu.Cols" localSheetId="4" hidden="1">'(5) Talento Humano'!$D:$D,'(5) Talento Humano'!$F:$F,'(5) Talento Humano'!$K:$M,'(5) Talento Humano'!$Q:$Q,'(5) Talento Humano'!$S:$T,'(5) Talento Humano'!$V:$X</definedName>
    <definedName name="Z_AF3BF2A1_5C19_43AE_A08B_3E418E8AE543_.wvu.Cols" localSheetId="5" hidden="1">'(6) Seguridad y Salud T'!$D:$D,'(6) Seguridad y Salud T'!$F:$F,'(6) Seguridad y Salud T'!$K:$M,'(6) Seguridad y Salud T'!$Q:$Q,'(6) Seguridad y Salud T'!$S:$T,'(6) Seguridad y Salud T'!$V:$X</definedName>
    <definedName name="Z_AF3BF2A1_5C19_43AE_A08B_3E418E8AE543_.wvu.Cols" localSheetId="6" hidden="1">'(7) Sistemas'!$D:$D,'(7) Sistemas'!$F:$F,'(7) Sistemas'!$K:$M,'(7) Sistemas'!$Q:$Q,'(7) Sistemas'!$S:$T,'(7) Sistemas'!$V:$X</definedName>
    <definedName name="Z_AF3BF2A1_5C19_43AE_A08B_3E418E8AE543_.wvu.Cols" localSheetId="14" hidden="1">Resumen!$Q:$AE,Resumen!$AH:$AX</definedName>
    <definedName name="Z_AF3BF2A1_5C19_43AE_A08B_3E418E8AE543_.wvu.PrintArea" localSheetId="9" hidden="1">'(10) Contabilidad'!$A$1:$V$11</definedName>
    <definedName name="Z_AF3BF2A1_5C19_43AE_A08B_3E418E8AE543_.wvu.PrintArea" localSheetId="10" hidden="1">'(11) Presupuesto'!$A$1:$V$10</definedName>
    <definedName name="Z_AF3BF2A1_5C19_43AE_A08B_3E418E8AE543_.wvu.PrintArea" localSheetId="11" hidden="1">'(12) Tesorería'!$A$1:$V$12</definedName>
    <definedName name="Z_AF3BF2A1_5C19_43AE_A08B_3E418E8AE543_.wvu.PrintArea" localSheetId="12" hidden="1">'(13) Almacén'!$A$1:$V$11</definedName>
    <definedName name="Z_AF3BF2A1_5C19_43AE_A08B_3E418E8AE543_.wvu.PrintArea" localSheetId="1" hidden="1">'(2) Control Interno'!$A$1:$V$17</definedName>
    <definedName name="Z_AF3BF2A1_5C19_43AE_A08B_3E418E8AE543_.wvu.PrintArea" localSheetId="2" hidden="1">'(3) Juridica'!$A$1:$V$13</definedName>
    <definedName name="Z_AF3BF2A1_5C19_43AE_A08B_3E418E8AE543_.wvu.PrintArea" localSheetId="3" hidden="1">'(4) Contratación'!$A$1:$V$11</definedName>
    <definedName name="Z_AF3BF2A1_5C19_43AE_A08B_3E418E8AE543_.wvu.PrintArea" localSheetId="4" hidden="1">'(5) Talento Humano'!$A$1:$V$12</definedName>
    <definedName name="Z_AF3BF2A1_5C19_43AE_A08B_3E418E8AE543_.wvu.PrintArea" localSheetId="5" hidden="1">'(6) Seguridad y Salud T'!$A$1:$V$11</definedName>
    <definedName name="Z_AF3BF2A1_5C19_43AE_A08B_3E418E8AE543_.wvu.PrintArea" localSheetId="6" hidden="1">'(7) Sistemas'!$A$1:$V$12</definedName>
    <definedName name="Z_AF3BF2A1_5C19_43AE_A08B_3E418E8AE543_.wvu.PrintArea" localSheetId="7" hidden="1">'(8) Archivo Central'!$A$1:$V$11</definedName>
    <definedName name="Z_AF3BF2A1_5C19_43AE_A08B_3E418E8AE543_.wvu.PrintArea" localSheetId="8" hidden="1">'(9) Atencion Usuario'!$A$1:$V$11</definedName>
    <definedName name="Z_AF3BF2A1_5C19_43AE_A08B_3E418E8AE543_.wvu.PrintArea" localSheetId="13" hidden="1">'Evaluación de Controles'!$B$1:$Y$49</definedName>
    <definedName name="Z_AF3BF2A1_5C19_43AE_A08B_3E418E8AE543_.wvu.PrintArea" localSheetId="15" hidden="1">Evolución!$K$1:$Q$10</definedName>
    <definedName name="Z_AF3BF2A1_5C19_43AE_A08B_3E418E8AE543_.wvu.PrintArea" localSheetId="17" hidden="1">Impactos!$A$1:$G$12</definedName>
    <definedName name="Z_AF3BF2A1_5C19_43AE_A08B_3E418E8AE543_.wvu.PrintArea" localSheetId="14" hidden="1">Resumen!$A$1:$O$30</definedName>
    <definedName name="Z_AF3BF2A1_5C19_43AE_A08B_3E418E8AE543_.wvu.PrintTitles" localSheetId="9" hidden="1">'(10) Contabilidad'!$7:$8</definedName>
    <definedName name="Z_AF3BF2A1_5C19_43AE_A08B_3E418E8AE543_.wvu.PrintTitles" localSheetId="10" hidden="1">'(11) Presupuesto'!$7:$8</definedName>
    <definedName name="Z_AF3BF2A1_5C19_43AE_A08B_3E418E8AE543_.wvu.PrintTitles" localSheetId="11" hidden="1">'(12) Tesorería'!$7:$8</definedName>
    <definedName name="Z_AF3BF2A1_5C19_43AE_A08B_3E418E8AE543_.wvu.PrintTitles" localSheetId="1" hidden="1">'(2) Control Interno'!$7:$8</definedName>
    <definedName name="Z_AF3BF2A1_5C19_43AE_A08B_3E418E8AE543_.wvu.PrintTitles" localSheetId="2" hidden="1">'(3) Juridica'!$7:$8</definedName>
    <definedName name="Z_AF3BF2A1_5C19_43AE_A08B_3E418E8AE543_.wvu.PrintTitles" localSheetId="4" hidden="1">'(5) Talento Humano'!$7:$8</definedName>
    <definedName name="Z_AF3BF2A1_5C19_43AE_A08B_3E418E8AE543_.wvu.PrintTitles" localSheetId="5" hidden="1">'(6) Seguridad y Salud T'!$7:$8</definedName>
    <definedName name="Z_AF3BF2A1_5C19_43AE_A08B_3E418E8AE543_.wvu.PrintTitles" localSheetId="6" hidden="1">'(7) Sistemas'!$7:$8</definedName>
    <definedName name="Z_AF3BF2A1_5C19_43AE_A08B_3E418E8AE543_.wvu.PrintTitles" localSheetId="7" hidden="1">'(8) Archivo Central'!$7:$8</definedName>
    <definedName name="Z_AF3BF2A1_5C19_43AE_A08B_3E418E8AE543_.wvu.PrintTitles" localSheetId="13" hidden="1">'Evaluación de Controles'!$1:$3</definedName>
    <definedName name="Z_B74BB35E_E214_422E_BB39_6D168553F4C5_.wvu.Cols" localSheetId="0" hidden="1">'(1) Planeación'!$D:$D,'(1) Planeación'!$F:$F,'(1) Planeación'!$K:$M,'(1) Planeación'!$Q:$Q,'(1) Planeación'!$S:$T,'(1) Planeación'!$V:$X</definedName>
    <definedName name="Z_B74BB35E_E214_422E_BB39_6D168553F4C5_.wvu.Cols" localSheetId="1" hidden="1">'(2) Control Interno'!$D:$D,'(2) Control Interno'!$F:$F,'(2) Control Interno'!$K:$M,'(2) Control Interno'!$Q:$Q,'(2) Control Interno'!$S:$T,'(2) Control Interno'!$V:$X</definedName>
    <definedName name="Z_B74BB35E_E214_422E_BB39_6D168553F4C5_.wvu.Cols" localSheetId="2" hidden="1">'(3) Juridica'!$D:$D,'(3) Juridica'!$F:$F,'(3) Juridica'!$K:$M,'(3) Juridica'!$Q:$Q,'(3) Juridica'!$S:$T,'(3) Juridica'!$V:$X</definedName>
    <definedName name="Z_B74BB35E_E214_422E_BB39_6D168553F4C5_.wvu.Cols" localSheetId="3" hidden="1">'(4) Contratación'!$D:$D,'(4) Contratación'!$F:$F,'(4) Contratación'!$K:$M,'(4) Contratación'!$Q:$Q,'(4) Contratación'!$S:$T,'(4) Contratación'!$V:$X</definedName>
    <definedName name="Z_B74BB35E_E214_422E_BB39_6D168553F4C5_.wvu.Cols" localSheetId="14" hidden="1">Resumen!$Q:$AE,Resumen!$AH:$AX</definedName>
    <definedName name="Z_B74BB35E_E214_422E_BB39_6D168553F4C5_.wvu.PrintArea" localSheetId="9" hidden="1">'(10) Contabilidad'!$A$1:$V$11</definedName>
    <definedName name="Z_B74BB35E_E214_422E_BB39_6D168553F4C5_.wvu.PrintArea" localSheetId="10" hidden="1">'(11) Presupuesto'!$A$1:$V$10</definedName>
    <definedName name="Z_B74BB35E_E214_422E_BB39_6D168553F4C5_.wvu.PrintArea" localSheetId="11" hidden="1">'(12) Tesorería'!$A$1:$V$12</definedName>
    <definedName name="Z_B74BB35E_E214_422E_BB39_6D168553F4C5_.wvu.PrintArea" localSheetId="12" hidden="1">'(13) Almacén'!$A$1:$V$11</definedName>
    <definedName name="Z_B74BB35E_E214_422E_BB39_6D168553F4C5_.wvu.PrintArea" localSheetId="1" hidden="1">'(2) Control Interno'!$A$1:$V$17</definedName>
    <definedName name="Z_B74BB35E_E214_422E_BB39_6D168553F4C5_.wvu.PrintArea" localSheetId="2" hidden="1">'(3) Juridica'!$A$1:$V$13</definedName>
    <definedName name="Z_B74BB35E_E214_422E_BB39_6D168553F4C5_.wvu.PrintArea" localSheetId="3" hidden="1">'(4) Contratación'!$A$1:$V$11</definedName>
    <definedName name="Z_B74BB35E_E214_422E_BB39_6D168553F4C5_.wvu.PrintArea" localSheetId="4" hidden="1">'(5) Talento Humano'!$A$1:$V$12</definedName>
    <definedName name="Z_B74BB35E_E214_422E_BB39_6D168553F4C5_.wvu.PrintArea" localSheetId="5" hidden="1">'(6) Seguridad y Salud T'!$A$1:$V$11</definedName>
    <definedName name="Z_B74BB35E_E214_422E_BB39_6D168553F4C5_.wvu.PrintArea" localSheetId="6" hidden="1">'(7) Sistemas'!$A$1:$V$12</definedName>
    <definedName name="Z_B74BB35E_E214_422E_BB39_6D168553F4C5_.wvu.PrintArea" localSheetId="7" hidden="1">'(8) Archivo Central'!$A$1:$V$11</definedName>
    <definedName name="Z_B74BB35E_E214_422E_BB39_6D168553F4C5_.wvu.PrintArea" localSheetId="8" hidden="1">'(9) Atencion Usuario'!$A$1:$V$11</definedName>
    <definedName name="Z_B74BB35E_E214_422E_BB39_6D168553F4C5_.wvu.PrintArea" localSheetId="13" hidden="1">'Evaluación de Controles'!$B$1:$Y$49</definedName>
    <definedName name="Z_B74BB35E_E214_422E_BB39_6D168553F4C5_.wvu.PrintArea" localSheetId="15" hidden="1">Evolución!$K$1:$Q$10</definedName>
    <definedName name="Z_B74BB35E_E214_422E_BB39_6D168553F4C5_.wvu.PrintArea" localSheetId="17" hidden="1">Impactos!$A$1:$G$12</definedName>
    <definedName name="Z_B74BB35E_E214_422E_BB39_6D168553F4C5_.wvu.PrintArea" localSheetId="14" hidden="1">Resumen!$A$1:$O$30</definedName>
    <definedName name="Z_B74BB35E_E214_422E_BB39_6D168553F4C5_.wvu.PrintTitles" localSheetId="9" hidden="1">'(10) Contabilidad'!$7:$8</definedName>
    <definedName name="Z_B74BB35E_E214_422E_BB39_6D168553F4C5_.wvu.PrintTitles" localSheetId="10" hidden="1">'(11) Presupuesto'!$7:$8</definedName>
    <definedName name="Z_B74BB35E_E214_422E_BB39_6D168553F4C5_.wvu.PrintTitles" localSheetId="11" hidden="1">'(12) Tesorería'!$7:$8</definedName>
    <definedName name="Z_B74BB35E_E214_422E_BB39_6D168553F4C5_.wvu.PrintTitles" localSheetId="1" hidden="1">'(2) Control Interno'!$7:$8</definedName>
    <definedName name="Z_B74BB35E_E214_422E_BB39_6D168553F4C5_.wvu.PrintTitles" localSheetId="2" hidden="1">'(3) Juridica'!$7:$8</definedName>
    <definedName name="Z_B74BB35E_E214_422E_BB39_6D168553F4C5_.wvu.PrintTitles" localSheetId="4" hidden="1">'(5) Talento Humano'!$7:$8</definedName>
    <definedName name="Z_B74BB35E_E214_422E_BB39_6D168553F4C5_.wvu.PrintTitles" localSheetId="5" hidden="1">'(6) Seguridad y Salud T'!$7:$8</definedName>
    <definedName name="Z_B74BB35E_E214_422E_BB39_6D168553F4C5_.wvu.PrintTitles" localSheetId="6" hidden="1">'(7) Sistemas'!$7:$8</definedName>
    <definedName name="Z_B74BB35E_E214_422E_BB39_6D168553F4C5_.wvu.PrintTitles" localSheetId="7" hidden="1">'(8) Archivo Central'!$7:$8</definedName>
    <definedName name="Z_B74BB35E_E214_422E_BB39_6D168553F4C5_.wvu.PrintTitles" localSheetId="13" hidden="1">'Evaluación de Controles'!$1:$3</definedName>
    <definedName name="Z_B83C9EB8_C964_4489_98C8_19C81BFAE010_.wvu.Cols" localSheetId="0" hidden="1">'(1) Planeación'!$D:$D,'(1) Planeación'!$F:$F,'(1) Planeación'!$K:$M,'(1) Planeación'!$Q:$Q,'(1) Planeación'!$S:$T,'(1) Planeación'!$V:$X</definedName>
    <definedName name="Z_B83C9EB8_C964_4489_98C8_19C81BFAE010_.wvu.Cols" localSheetId="9" hidden="1">'(10) Contabilidad'!$D:$D,'(10) Contabilidad'!$F:$F,'(10) Contabilidad'!$K:$M,'(10) Contabilidad'!$Q:$Q,'(10) Contabilidad'!$S:$T,'(10) Contabilidad'!$V:$X</definedName>
    <definedName name="Z_B83C9EB8_C964_4489_98C8_19C81BFAE010_.wvu.Cols" localSheetId="10" hidden="1">'(11) Presupuesto'!$D:$D,'(11) Presupuesto'!$F:$F,'(11) Presupuesto'!$K:$M,'(11) Presupuesto'!$Q:$Q,'(11) Presupuesto'!$S:$T,'(11) Presupuesto'!$V:$X</definedName>
    <definedName name="Z_B83C9EB8_C964_4489_98C8_19C81BFAE010_.wvu.Cols" localSheetId="11" hidden="1">'(12) Tesorería'!$D:$D,'(12) Tesorería'!$F:$F,'(12) Tesorería'!$K:$M,'(12) Tesorería'!$Q:$Q,'(12) Tesorería'!$S:$T,'(12) Tesorería'!$V:$X</definedName>
    <definedName name="Z_B83C9EB8_C964_4489_98C8_19C81BFAE010_.wvu.Cols" localSheetId="12" hidden="1">'(13) Almacén'!$D:$D,'(13) Almacén'!$F:$F,'(13) Almacén'!$K:$M,'(13) Almacén'!$Q:$Q,'(13) Almacén'!$S:$T,'(13) Almacén'!$V:$X</definedName>
    <definedName name="Z_B83C9EB8_C964_4489_98C8_19C81BFAE010_.wvu.Cols" localSheetId="1" hidden="1">'(2) Control Interno'!$D:$D,'(2) Control Interno'!$F:$F,'(2) Control Interno'!$K:$M,'(2) Control Interno'!$Q:$Q,'(2) Control Interno'!$S:$T,'(2) Control Interno'!$V:$X</definedName>
    <definedName name="Z_B83C9EB8_C964_4489_98C8_19C81BFAE010_.wvu.Cols" localSheetId="2" hidden="1">'(3) Juridica'!$D:$D,'(3) Juridica'!$F:$F,'(3) Juridica'!$K:$M,'(3) Juridica'!$Q:$Q,'(3) Juridica'!$S:$T,'(3) Juridica'!$V:$X</definedName>
    <definedName name="Z_B83C9EB8_C964_4489_98C8_19C81BFAE010_.wvu.Cols" localSheetId="3" hidden="1">'(4) Contratación'!$D:$D,'(4) Contratación'!$F:$F,'(4) Contratación'!$K:$M,'(4) Contratación'!$Q:$Q,'(4) Contratación'!$S:$T,'(4) Contratación'!$V:$X</definedName>
    <definedName name="Z_B83C9EB8_C964_4489_98C8_19C81BFAE010_.wvu.Cols" localSheetId="4" hidden="1">'(5) Talento Humano'!$D:$D,'(5) Talento Humano'!$F:$F,'(5) Talento Humano'!$K:$M,'(5) Talento Humano'!$Q:$Q,'(5) Talento Humano'!$S:$T,'(5) Talento Humano'!$V:$X</definedName>
    <definedName name="Z_B83C9EB8_C964_4489_98C8_19C81BFAE010_.wvu.Cols" localSheetId="5" hidden="1">'(6) Seguridad y Salud T'!$D:$D,'(6) Seguridad y Salud T'!$F:$F,'(6) Seguridad y Salud T'!$K:$M,'(6) Seguridad y Salud T'!$Q:$Q,'(6) Seguridad y Salud T'!$S:$T,'(6) Seguridad y Salud T'!$V:$X</definedName>
    <definedName name="Z_B83C9EB8_C964_4489_98C8_19C81BFAE010_.wvu.Cols" localSheetId="6" hidden="1">'(7) Sistemas'!$D:$D,'(7) Sistemas'!$F:$F,'(7) Sistemas'!$K:$M,'(7) Sistemas'!$Q:$Q,'(7) Sistemas'!$S:$T,'(7) Sistemas'!$V:$X</definedName>
    <definedName name="Z_B83C9EB8_C964_4489_98C8_19C81BFAE010_.wvu.Cols" localSheetId="7" hidden="1">'(8) Archivo Central'!$D:$D,'(8) Archivo Central'!$F:$F,'(8) Archivo Central'!$K:$M,'(8) Archivo Central'!$Q:$Q,'(8) Archivo Central'!$S:$T,'(8) Archivo Central'!$V:$X</definedName>
    <definedName name="Z_B83C9EB8_C964_4489_98C8_19C81BFAE010_.wvu.Cols" localSheetId="14" hidden="1">Resumen!$Q:$AE,Resumen!$AH:$AX</definedName>
    <definedName name="Z_B83C9EB8_C964_4489_98C8_19C81BFAE010_.wvu.PrintArea" localSheetId="9" hidden="1">'(10) Contabilidad'!$A$1:$V$11</definedName>
    <definedName name="Z_B83C9EB8_C964_4489_98C8_19C81BFAE010_.wvu.PrintArea" localSheetId="10" hidden="1">'(11) Presupuesto'!$A$1:$V$10</definedName>
    <definedName name="Z_B83C9EB8_C964_4489_98C8_19C81BFAE010_.wvu.PrintArea" localSheetId="11" hidden="1">'(12) Tesorería'!$A$1:$V$12</definedName>
    <definedName name="Z_B83C9EB8_C964_4489_98C8_19C81BFAE010_.wvu.PrintArea" localSheetId="12" hidden="1">'(13) Almacén'!$A$1:$V$11</definedName>
    <definedName name="Z_B83C9EB8_C964_4489_98C8_19C81BFAE010_.wvu.PrintArea" localSheetId="1" hidden="1">'(2) Control Interno'!$A$1:$V$17</definedName>
    <definedName name="Z_B83C9EB8_C964_4489_98C8_19C81BFAE010_.wvu.PrintArea" localSheetId="2" hidden="1">'(3) Juridica'!$A$1:$V$13</definedName>
    <definedName name="Z_B83C9EB8_C964_4489_98C8_19C81BFAE010_.wvu.PrintArea" localSheetId="3" hidden="1">'(4) Contratación'!$A$1:$V$11</definedName>
    <definedName name="Z_B83C9EB8_C964_4489_98C8_19C81BFAE010_.wvu.PrintArea" localSheetId="4" hidden="1">'(5) Talento Humano'!$A$1:$V$12</definedName>
    <definedName name="Z_B83C9EB8_C964_4489_98C8_19C81BFAE010_.wvu.PrintArea" localSheetId="5" hidden="1">'(6) Seguridad y Salud T'!$A$1:$V$11</definedName>
    <definedName name="Z_B83C9EB8_C964_4489_98C8_19C81BFAE010_.wvu.PrintArea" localSheetId="6" hidden="1">'(7) Sistemas'!$A$1:$V$12</definedName>
    <definedName name="Z_B83C9EB8_C964_4489_98C8_19C81BFAE010_.wvu.PrintArea" localSheetId="7" hidden="1">'(8) Archivo Central'!$A$1:$V$11</definedName>
    <definedName name="Z_B83C9EB8_C964_4489_98C8_19C81BFAE010_.wvu.PrintArea" localSheetId="8" hidden="1">'(9) Atencion Usuario'!$A$1:$V$11</definedName>
    <definedName name="Z_B83C9EB8_C964_4489_98C8_19C81BFAE010_.wvu.PrintArea" localSheetId="13" hidden="1">'Evaluación de Controles'!$B$1:$Y$49</definedName>
    <definedName name="Z_B83C9EB8_C964_4489_98C8_19C81BFAE010_.wvu.PrintArea" localSheetId="15" hidden="1">Evolución!$K$1:$Q$10</definedName>
    <definedName name="Z_B83C9EB8_C964_4489_98C8_19C81BFAE010_.wvu.PrintArea" localSheetId="17" hidden="1">Impactos!$A$1:$G$12</definedName>
    <definedName name="Z_B83C9EB8_C964_4489_98C8_19C81BFAE010_.wvu.PrintArea" localSheetId="14" hidden="1">Resumen!$A$1:$O$30</definedName>
    <definedName name="Z_B83C9EB8_C964_4489_98C8_19C81BFAE010_.wvu.PrintTitles" localSheetId="9" hidden="1">'(10) Contabilidad'!$7:$8</definedName>
    <definedName name="Z_B83C9EB8_C964_4489_98C8_19C81BFAE010_.wvu.PrintTitles" localSheetId="10" hidden="1">'(11) Presupuesto'!$7:$8</definedName>
    <definedName name="Z_B83C9EB8_C964_4489_98C8_19C81BFAE010_.wvu.PrintTitles" localSheetId="11" hidden="1">'(12) Tesorería'!$7:$8</definedName>
    <definedName name="Z_B83C9EB8_C964_4489_98C8_19C81BFAE010_.wvu.PrintTitles" localSheetId="1" hidden="1">'(2) Control Interno'!$7:$8</definedName>
    <definedName name="Z_B83C9EB8_C964_4489_98C8_19C81BFAE010_.wvu.PrintTitles" localSheetId="2" hidden="1">'(3) Juridica'!$7:$8</definedName>
    <definedName name="Z_B83C9EB8_C964_4489_98C8_19C81BFAE010_.wvu.PrintTitles" localSheetId="4" hidden="1">'(5) Talento Humano'!$7:$8</definedName>
    <definedName name="Z_B83C9EB8_C964_4489_98C8_19C81BFAE010_.wvu.PrintTitles" localSheetId="5" hidden="1">'(6) Seguridad y Salud T'!$7:$8</definedName>
    <definedName name="Z_B83C9EB8_C964_4489_98C8_19C81BFAE010_.wvu.PrintTitles" localSheetId="6" hidden="1">'(7) Sistemas'!$7:$8</definedName>
    <definedName name="Z_B83C9EB8_C964_4489_98C8_19C81BFAE010_.wvu.PrintTitles" localSheetId="7" hidden="1">'(8) Archivo Central'!$7:$8</definedName>
    <definedName name="Z_B83C9EB8_C964_4489_98C8_19C81BFAE010_.wvu.PrintTitles" localSheetId="13" hidden="1">'Evaluación de Controles'!$1:$3</definedName>
    <definedName name="Z_C8C25E0F_313C_40E1_BC27_B55128053FAD_.wvu.Cols" localSheetId="0" hidden="1">'(1) Planeación'!$D:$D,'(1) Planeación'!$F:$F,'(1) Planeación'!$K:$M,'(1) Planeación'!$Q:$Q,'(1) Planeación'!$S:$T,'(1) Planeación'!$V:$X</definedName>
    <definedName name="Z_C8C25E0F_313C_40E1_BC27_B55128053FAD_.wvu.Cols" localSheetId="10" hidden="1">'(11) Presupuesto'!$D:$D,'(11) Presupuesto'!$F:$F,'(11) Presupuesto'!$K:$M,'(11) Presupuesto'!$Q:$Q,'(11) Presupuesto'!$S:$T,'(11) Presupuesto'!$V:$X</definedName>
    <definedName name="Z_C8C25E0F_313C_40E1_BC27_B55128053FAD_.wvu.Cols" localSheetId="1" hidden="1">'(2) Control Interno'!$D:$D,'(2) Control Interno'!$F:$F,'(2) Control Interno'!$K:$M,'(2) Control Interno'!$Q:$Q,'(2) Control Interno'!$S:$T,'(2) Control Interno'!$V:$X</definedName>
    <definedName name="Z_C8C25E0F_313C_40E1_BC27_B55128053FAD_.wvu.Cols" localSheetId="2" hidden="1">'(3) Juridica'!$D:$D,'(3) Juridica'!$F:$F,'(3) Juridica'!$K:$M,'(3) Juridica'!$Q:$Q,'(3) Juridica'!$S:$T,'(3) Juridica'!$V:$X</definedName>
    <definedName name="Z_C8C25E0F_313C_40E1_BC27_B55128053FAD_.wvu.Cols" localSheetId="3" hidden="1">'(4) Contratación'!$D:$D,'(4) Contratación'!$F:$F,'(4) Contratación'!$K:$M,'(4) Contratación'!$Q:$Q,'(4) Contratación'!$S:$T,'(4) Contratación'!$V:$X</definedName>
    <definedName name="Z_C8C25E0F_313C_40E1_BC27_B55128053FAD_.wvu.Cols" localSheetId="4" hidden="1">'(5) Talento Humano'!$D:$D,'(5) Talento Humano'!$F:$F,'(5) Talento Humano'!$K:$M,'(5) Talento Humano'!$Q:$Q,'(5) Talento Humano'!$S:$T,'(5) Talento Humano'!$V:$X</definedName>
    <definedName name="Z_C8C25E0F_313C_40E1_BC27_B55128053FAD_.wvu.Cols" localSheetId="5" hidden="1">'(6) Seguridad y Salud T'!$D:$D,'(6) Seguridad y Salud T'!$F:$F,'(6) Seguridad y Salud T'!$K:$M,'(6) Seguridad y Salud T'!$Q:$Q,'(6) Seguridad y Salud T'!$S:$T,'(6) Seguridad y Salud T'!$V:$X</definedName>
    <definedName name="Z_C8C25E0F_313C_40E1_BC27_B55128053FAD_.wvu.Cols" localSheetId="14" hidden="1">Resumen!$Q:$AE,Resumen!$AH:$AX</definedName>
    <definedName name="Z_C8C25E0F_313C_40E1_BC27_B55128053FAD_.wvu.PrintArea" localSheetId="9" hidden="1">'(10) Contabilidad'!$A$1:$V$11</definedName>
    <definedName name="Z_C8C25E0F_313C_40E1_BC27_B55128053FAD_.wvu.PrintArea" localSheetId="10" hidden="1">'(11) Presupuesto'!$A$1:$V$10</definedName>
    <definedName name="Z_C8C25E0F_313C_40E1_BC27_B55128053FAD_.wvu.PrintArea" localSheetId="11" hidden="1">'(12) Tesorería'!$A$1:$V$12</definedName>
    <definedName name="Z_C8C25E0F_313C_40E1_BC27_B55128053FAD_.wvu.PrintArea" localSheetId="12" hidden="1">'(13) Almacén'!$A$1:$V$11</definedName>
    <definedName name="Z_C8C25E0F_313C_40E1_BC27_B55128053FAD_.wvu.PrintArea" localSheetId="1" hidden="1">'(2) Control Interno'!$A$1:$V$17</definedName>
    <definedName name="Z_C8C25E0F_313C_40E1_BC27_B55128053FAD_.wvu.PrintArea" localSheetId="2" hidden="1">'(3) Juridica'!$A$1:$V$13</definedName>
    <definedName name="Z_C8C25E0F_313C_40E1_BC27_B55128053FAD_.wvu.PrintArea" localSheetId="3" hidden="1">'(4) Contratación'!$A$1:$V$11</definedName>
    <definedName name="Z_C8C25E0F_313C_40E1_BC27_B55128053FAD_.wvu.PrintArea" localSheetId="4" hidden="1">'(5) Talento Humano'!$A$1:$V$12</definedName>
    <definedName name="Z_C8C25E0F_313C_40E1_BC27_B55128053FAD_.wvu.PrintArea" localSheetId="5" hidden="1">'(6) Seguridad y Salud T'!$A$1:$V$11</definedName>
    <definedName name="Z_C8C25E0F_313C_40E1_BC27_B55128053FAD_.wvu.PrintArea" localSheetId="6" hidden="1">'(7) Sistemas'!$A$1:$V$12</definedName>
    <definedName name="Z_C8C25E0F_313C_40E1_BC27_B55128053FAD_.wvu.PrintArea" localSheetId="7" hidden="1">'(8) Archivo Central'!$A$1:$V$11</definedName>
    <definedName name="Z_C8C25E0F_313C_40E1_BC27_B55128053FAD_.wvu.PrintArea" localSheetId="8" hidden="1">'(9) Atencion Usuario'!$A$1:$V$11</definedName>
    <definedName name="Z_C8C25E0F_313C_40E1_BC27_B55128053FAD_.wvu.PrintArea" localSheetId="13" hidden="1">'Evaluación de Controles'!$B$1:$Y$49</definedName>
    <definedName name="Z_C8C25E0F_313C_40E1_BC27_B55128053FAD_.wvu.PrintArea" localSheetId="15" hidden="1">Evolución!$K$1:$Q$10</definedName>
    <definedName name="Z_C8C25E0F_313C_40E1_BC27_B55128053FAD_.wvu.PrintArea" localSheetId="17" hidden="1">Impactos!$A$1:$G$12</definedName>
    <definedName name="Z_C8C25E0F_313C_40E1_BC27_B55128053FAD_.wvu.PrintArea" localSheetId="14" hidden="1">Resumen!$A$1:$O$30</definedName>
    <definedName name="Z_C8C25E0F_313C_40E1_BC27_B55128053FAD_.wvu.PrintTitles" localSheetId="9" hidden="1">'(10) Contabilidad'!$7:$8</definedName>
    <definedName name="Z_C8C25E0F_313C_40E1_BC27_B55128053FAD_.wvu.PrintTitles" localSheetId="10" hidden="1">'(11) Presupuesto'!$7:$8</definedName>
    <definedName name="Z_C8C25E0F_313C_40E1_BC27_B55128053FAD_.wvu.PrintTitles" localSheetId="11" hidden="1">'(12) Tesorería'!$7:$8</definedName>
    <definedName name="Z_C8C25E0F_313C_40E1_BC27_B55128053FAD_.wvu.PrintTitles" localSheetId="1" hidden="1">'(2) Control Interno'!$7:$8</definedName>
    <definedName name="Z_C8C25E0F_313C_40E1_BC27_B55128053FAD_.wvu.PrintTitles" localSheetId="2" hidden="1">'(3) Juridica'!$7:$8</definedName>
    <definedName name="Z_C8C25E0F_313C_40E1_BC27_B55128053FAD_.wvu.PrintTitles" localSheetId="4" hidden="1">'(5) Talento Humano'!$7:$8</definedName>
    <definedName name="Z_C8C25E0F_313C_40E1_BC27_B55128053FAD_.wvu.PrintTitles" localSheetId="5" hidden="1">'(6) Seguridad y Salud T'!$7:$8</definedName>
    <definedName name="Z_C8C25E0F_313C_40E1_BC27_B55128053FAD_.wvu.PrintTitles" localSheetId="6" hidden="1">'(7) Sistemas'!$7:$8</definedName>
    <definedName name="Z_C8C25E0F_313C_40E1_BC27_B55128053FAD_.wvu.PrintTitles" localSheetId="7" hidden="1">'(8) Archivo Central'!$7:$8</definedName>
    <definedName name="Z_C8C25E0F_313C_40E1_BC27_B55128053FAD_.wvu.PrintTitles" localSheetId="13" hidden="1">'Evaluación de Controles'!$1:$3</definedName>
    <definedName name="Z_C9A17BF0_2451_44C4_898F_CFB8403323EA_.wvu.Cols" localSheetId="0" hidden="1">'(1) Planeación'!$D:$D,'(1) Planeación'!$F:$F,'(1) Planeación'!$K:$M,'(1) Planeación'!$Q:$Q,'(1) Planeación'!$S:$T,'(1) Planeación'!$V:$X</definedName>
    <definedName name="Z_C9A17BF0_2451_44C4_898F_CFB8403323EA_.wvu.Cols" localSheetId="9" hidden="1">'(10) Contabilidad'!$D:$D,'(10) Contabilidad'!$F:$F,'(10) Contabilidad'!$K:$M,'(10) Contabilidad'!$Q:$Q,'(10) Contabilidad'!$S:$T,'(10) Contabilidad'!$V:$X</definedName>
    <definedName name="Z_C9A17BF0_2451_44C4_898F_CFB8403323EA_.wvu.Cols" localSheetId="10" hidden="1">'(11) Presupuesto'!$D:$D,'(11) Presupuesto'!$F:$F,'(11) Presupuesto'!$K:$M,'(11) Presupuesto'!$Q:$Q,'(11) Presupuesto'!$S:$T,'(11) Presupuesto'!$V:$X</definedName>
    <definedName name="Z_C9A17BF0_2451_44C4_898F_CFB8403323EA_.wvu.Cols" localSheetId="1" hidden="1">'(2) Control Interno'!$D:$D,'(2) Control Interno'!$F:$F,'(2) Control Interno'!$K:$M,'(2) Control Interno'!$Q:$Q,'(2) Control Interno'!$S:$T,'(2) Control Interno'!$V:$X</definedName>
    <definedName name="Z_C9A17BF0_2451_44C4_898F_CFB8403323EA_.wvu.Cols" localSheetId="2" hidden="1">'(3) Juridica'!$D:$D,'(3) Juridica'!$F:$F,'(3) Juridica'!$K:$M,'(3) Juridica'!$Q:$Q,'(3) Juridica'!$S:$T,'(3) Juridica'!$V:$X</definedName>
    <definedName name="Z_C9A17BF0_2451_44C4_898F_CFB8403323EA_.wvu.Cols" localSheetId="3" hidden="1">'(4) Contratación'!$D:$D,'(4) Contratación'!$F:$F,'(4) Contratación'!$K:$M,'(4) Contratación'!$Q:$Q,'(4) Contratación'!$S:$T,'(4) Contratación'!$V:$X</definedName>
    <definedName name="Z_C9A17BF0_2451_44C4_898F_CFB8403323EA_.wvu.Cols" localSheetId="4" hidden="1">'(5) Talento Humano'!$D:$D,'(5) Talento Humano'!$F:$F,'(5) Talento Humano'!$K:$M,'(5) Talento Humano'!$Q:$Q,'(5) Talento Humano'!$S:$T,'(5) Talento Humano'!$V:$X</definedName>
    <definedName name="Z_C9A17BF0_2451_44C4_898F_CFB8403323EA_.wvu.Cols" localSheetId="5" hidden="1">'(6) Seguridad y Salud T'!$D:$D,'(6) Seguridad y Salud T'!$F:$F,'(6) Seguridad y Salud T'!$K:$M,'(6) Seguridad y Salud T'!$Q:$Q,'(6) Seguridad y Salud T'!$S:$T,'(6) Seguridad y Salud T'!$V:$X</definedName>
    <definedName name="Z_C9A17BF0_2451_44C4_898F_CFB8403323EA_.wvu.Cols" localSheetId="14" hidden="1">Resumen!$Q:$AE,Resumen!$AH:$AX</definedName>
    <definedName name="Z_C9A17BF0_2451_44C4_898F_CFB8403323EA_.wvu.PrintArea" localSheetId="9" hidden="1">'(10) Contabilidad'!$A$1:$V$11</definedName>
    <definedName name="Z_C9A17BF0_2451_44C4_898F_CFB8403323EA_.wvu.PrintArea" localSheetId="10" hidden="1">'(11) Presupuesto'!$A$1:$V$10</definedName>
    <definedName name="Z_C9A17BF0_2451_44C4_898F_CFB8403323EA_.wvu.PrintArea" localSheetId="11" hidden="1">'(12) Tesorería'!$A$1:$V$12</definedName>
    <definedName name="Z_C9A17BF0_2451_44C4_898F_CFB8403323EA_.wvu.PrintArea" localSheetId="12" hidden="1">'(13) Almacén'!$A$1:$V$11</definedName>
    <definedName name="Z_C9A17BF0_2451_44C4_898F_CFB8403323EA_.wvu.PrintArea" localSheetId="1" hidden="1">'(2) Control Interno'!$A$1:$V$17</definedName>
    <definedName name="Z_C9A17BF0_2451_44C4_898F_CFB8403323EA_.wvu.PrintArea" localSheetId="2" hidden="1">'(3) Juridica'!$A$1:$V$13</definedName>
    <definedName name="Z_C9A17BF0_2451_44C4_898F_CFB8403323EA_.wvu.PrintArea" localSheetId="3" hidden="1">'(4) Contratación'!$A$1:$V$11</definedName>
    <definedName name="Z_C9A17BF0_2451_44C4_898F_CFB8403323EA_.wvu.PrintArea" localSheetId="4" hidden="1">'(5) Talento Humano'!$A$1:$V$12</definedName>
    <definedName name="Z_C9A17BF0_2451_44C4_898F_CFB8403323EA_.wvu.PrintArea" localSheetId="5" hidden="1">'(6) Seguridad y Salud T'!$A$1:$V$11</definedName>
    <definedName name="Z_C9A17BF0_2451_44C4_898F_CFB8403323EA_.wvu.PrintArea" localSheetId="6" hidden="1">'(7) Sistemas'!$A$1:$V$12</definedName>
    <definedName name="Z_C9A17BF0_2451_44C4_898F_CFB8403323EA_.wvu.PrintArea" localSheetId="7" hidden="1">'(8) Archivo Central'!$A$1:$V$11</definedName>
    <definedName name="Z_C9A17BF0_2451_44C4_898F_CFB8403323EA_.wvu.PrintArea" localSheetId="8" hidden="1">'(9) Atencion Usuario'!$A$1:$V$11</definedName>
    <definedName name="Z_C9A17BF0_2451_44C4_898F_CFB8403323EA_.wvu.PrintArea" localSheetId="13" hidden="1">'Evaluación de Controles'!$B$1:$Y$49</definedName>
    <definedName name="Z_C9A17BF0_2451_44C4_898F_CFB8403323EA_.wvu.PrintArea" localSheetId="15" hidden="1">Evolución!$K$1:$Q$10</definedName>
    <definedName name="Z_C9A17BF0_2451_44C4_898F_CFB8403323EA_.wvu.PrintArea" localSheetId="17" hidden="1">Impactos!$A$1:$G$12</definedName>
    <definedName name="Z_C9A17BF0_2451_44C4_898F_CFB8403323EA_.wvu.PrintArea" localSheetId="14" hidden="1">Resumen!$A$1:$O$30</definedName>
    <definedName name="Z_C9A17BF0_2451_44C4_898F_CFB8403323EA_.wvu.PrintTitles" localSheetId="9" hidden="1">'(10) Contabilidad'!$7:$8</definedName>
    <definedName name="Z_C9A17BF0_2451_44C4_898F_CFB8403323EA_.wvu.PrintTitles" localSheetId="10" hidden="1">'(11) Presupuesto'!$7:$8</definedName>
    <definedName name="Z_C9A17BF0_2451_44C4_898F_CFB8403323EA_.wvu.PrintTitles" localSheetId="11" hidden="1">'(12) Tesorería'!$7:$8</definedName>
    <definedName name="Z_C9A17BF0_2451_44C4_898F_CFB8403323EA_.wvu.PrintTitles" localSheetId="1" hidden="1">'(2) Control Interno'!$7:$8</definedName>
    <definedName name="Z_C9A17BF0_2451_44C4_898F_CFB8403323EA_.wvu.PrintTitles" localSheetId="2" hidden="1">'(3) Juridica'!$7:$8</definedName>
    <definedName name="Z_C9A17BF0_2451_44C4_898F_CFB8403323EA_.wvu.PrintTitles" localSheetId="4" hidden="1">'(5) Talento Humano'!$7:$8</definedName>
    <definedName name="Z_C9A17BF0_2451_44C4_898F_CFB8403323EA_.wvu.PrintTitles" localSheetId="5" hidden="1">'(6) Seguridad y Salud T'!$7:$8</definedName>
    <definedName name="Z_C9A17BF0_2451_44C4_898F_CFB8403323EA_.wvu.PrintTitles" localSheetId="6" hidden="1">'(7) Sistemas'!$7:$8</definedName>
    <definedName name="Z_C9A17BF0_2451_44C4_898F_CFB8403323EA_.wvu.PrintTitles" localSheetId="7" hidden="1">'(8) Archivo Central'!$7:$8</definedName>
    <definedName name="Z_C9A17BF0_2451_44C4_898F_CFB8403323EA_.wvu.PrintTitles" localSheetId="13" hidden="1">'Evaluación de Controles'!$1:$3</definedName>
    <definedName name="Z_C9A812A3_B23E_4057_8694_158B0DEE8D06_.wvu.Cols" localSheetId="0" hidden="1">'(1) Planeación'!$D:$D,'(1) Planeación'!$F:$F,'(1) Planeación'!$K:$M,'(1) Planeación'!$Q:$Q,'(1) Planeación'!$S:$T,'(1) Planeación'!$V:$X</definedName>
    <definedName name="Z_C9A812A3_B23E_4057_8694_158B0DEE8D06_.wvu.Cols" localSheetId="1" hidden="1">'(2) Control Interno'!$D:$D,'(2) Control Interno'!$F:$F,'(2) Control Interno'!$K:$M,'(2) Control Interno'!$Q:$Q,'(2) Control Interno'!$S:$T,'(2) Control Interno'!$V:$X</definedName>
    <definedName name="Z_C9A812A3_B23E_4057_8694_158B0DEE8D06_.wvu.Cols" localSheetId="2" hidden="1">'(3) Juridica'!$D:$D,'(3) Juridica'!$F:$F,'(3) Juridica'!$K:$M,'(3) Juridica'!$Q:$Q,'(3) Juridica'!$S:$T,'(3) Juridica'!$V:$X</definedName>
    <definedName name="Z_C9A812A3_B23E_4057_8694_158B0DEE8D06_.wvu.Cols" localSheetId="14" hidden="1">Resumen!$Q:$AE,Resumen!$AH:$AX</definedName>
    <definedName name="Z_C9A812A3_B23E_4057_8694_158B0DEE8D06_.wvu.PrintArea" localSheetId="9" hidden="1">'(10) Contabilidad'!$A$1:$V$11</definedName>
    <definedName name="Z_C9A812A3_B23E_4057_8694_158B0DEE8D06_.wvu.PrintArea" localSheetId="10" hidden="1">'(11) Presupuesto'!$A$1:$V$10</definedName>
    <definedName name="Z_C9A812A3_B23E_4057_8694_158B0DEE8D06_.wvu.PrintArea" localSheetId="11" hidden="1">'(12) Tesorería'!$A$1:$V$12</definedName>
    <definedName name="Z_C9A812A3_B23E_4057_8694_158B0DEE8D06_.wvu.PrintArea" localSheetId="12" hidden="1">'(13) Almacén'!$A$1:$V$11</definedName>
    <definedName name="Z_C9A812A3_B23E_4057_8694_158B0DEE8D06_.wvu.PrintArea" localSheetId="1" hidden="1">'(2) Control Interno'!$A$1:$V$17</definedName>
    <definedName name="Z_C9A812A3_B23E_4057_8694_158B0DEE8D06_.wvu.PrintArea" localSheetId="2" hidden="1">'(3) Juridica'!$A$1:$V$13</definedName>
    <definedName name="Z_C9A812A3_B23E_4057_8694_158B0DEE8D06_.wvu.PrintArea" localSheetId="3" hidden="1">'(4) Contratación'!$A$1:$V$11</definedName>
    <definedName name="Z_C9A812A3_B23E_4057_8694_158B0DEE8D06_.wvu.PrintArea" localSheetId="4" hidden="1">'(5) Talento Humano'!$A$1:$V$12</definedName>
    <definedName name="Z_C9A812A3_B23E_4057_8694_158B0DEE8D06_.wvu.PrintArea" localSheetId="5" hidden="1">'(6) Seguridad y Salud T'!$A$1:$V$11</definedName>
    <definedName name="Z_C9A812A3_B23E_4057_8694_158B0DEE8D06_.wvu.PrintArea" localSheetId="6" hidden="1">'(7) Sistemas'!$A$1:$V$12</definedName>
    <definedName name="Z_C9A812A3_B23E_4057_8694_158B0DEE8D06_.wvu.PrintArea" localSheetId="7" hidden="1">'(8) Archivo Central'!$A$1:$V$11</definedName>
    <definedName name="Z_C9A812A3_B23E_4057_8694_158B0DEE8D06_.wvu.PrintArea" localSheetId="8" hidden="1">'(9) Atencion Usuario'!$A$1:$V$11</definedName>
    <definedName name="Z_C9A812A3_B23E_4057_8694_158B0DEE8D06_.wvu.PrintArea" localSheetId="13" hidden="1">'Evaluación de Controles'!$B$1:$Y$49</definedName>
    <definedName name="Z_C9A812A3_B23E_4057_8694_158B0DEE8D06_.wvu.PrintArea" localSheetId="15" hidden="1">Evolución!$K$1:$Q$10</definedName>
    <definedName name="Z_C9A812A3_B23E_4057_8694_158B0DEE8D06_.wvu.PrintArea" localSheetId="17" hidden="1">Impactos!$A$1:$G$12</definedName>
    <definedName name="Z_C9A812A3_B23E_4057_8694_158B0DEE8D06_.wvu.PrintArea" localSheetId="14" hidden="1">Resumen!$A$1:$O$30</definedName>
    <definedName name="Z_C9A812A3_B23E_4057_8694_158B0DEE8D06_.wvu.PrintTitles" localSheetId="9" hidden="1">'(10) Contabilidad'!$7:$8</definedName>
    <definedName name="Z_C9A812A3_B23E_4057_8694_158B0DEE8D06_.wvu.PrintTitles" localSheetId="10" hidden="1">'(11) Presupuesto'!$7:$8</definedName>
    <definedName name="Z_C9A812A3_B23E_4057_8694_158B0DEE8D06_.wvu.PrintTitles" localSheetId="11" hidden="1">'(12) Tesorería'!$7:$8</definedName>
    <definedName name="Z_C9A812A3_B23E_4057_8694_158B0DEE8D06_.wvu.PrintTitles" localSheetId="1" hidden="1">'(2) Control Interno'!$7:$8</definedName>
    <definedName name="Z_C9A812A3_B23E_4057_8694_158B0DEE8D06_.wvu.PrintTitles" localSheetId="2" hidden="1">'(3) Juridica'!$7:$8</definedName>
    <definedName name="Z_C9A812A3_B23E_4057_8694_158B0DEE8D06_.wvu.PrintTitles" localSheetId="4" hidden="1">'(5) Talento Humano'!$7:$8</definedName>
    <definedName name="Z_C9A812A3_B23E_4057_8694_158B0DEE8D06_.wvu.PrintTitles" localSheetId="5" hidden="1">'(6) Seguridad y Salud T'!$7:$8</definedName>
    <definedName name="Z_C9A812A3_B23E_4057_8694_158B0DEE8D06_.wvu.PrintTitles" localSheetId="6" hidden="1">'(7) Sistemas'!$7:$8</definedName>
    <definedName name="Z_C9A812A3_B23E_4057_8694_158B0DEE8D06_.wvu.PrintTitles" localSheetId="7" hidden="1">'(8) Archivo Central'!$7:$8</definedName>
    <definedName name="Z_C9A812A3_B23E_4057_8694_158B0DEE8D06_.wvu.PrintTitles" localSheetId="13" hidden="1">'Evaluación de Controles'!$1:$3</definedName>
    <definedName name="Z_CC42E740_ADA2_4B3E_AB77_9BBCCE9EC444_.wvu.Cols" localSheetId="0" hidden="1">'(1) Planeación'!$D:$D,'(1) Planeación'!$F:$F,'(1) Planeación'!$K:$M,'(1) Planeación'!$Q:$Q,'(1) Planeación'!$S:$T,'(1) Planeación'!$V:$X</definedName>
    <definedName name="Z_CC42E740_ADA2_4B3E_AB77_9BBCCE9EC444_.wvu.Cols" localSheetId="9" hidden="1">'(10) Contabilidad'!$D:$D,'(10) Contabilidad'!$F:$F,'(10) Contabilidad'!$K:$M,'(10) Contabilidad'!$Q:$Q,'(10) Contabilidad'!$S:$T,'(10) Contabilidad'!$V:$X</definedName>
    <definedName name="Z_CC42E740_ADA2_4B3E_AB77_9BBCCE9EC444_.wvu.Cols" localSheetId="10" hidden="1">'(11) Presupuesto'!$D:$D,'(11) Presupuesto'!$F:$F,'(11) Presupuesto'!$K:$M,'(11) Presupuesto'!$Q:$Q,'(11) Presupuesto'!$S:$T,'(11) Presupuesto'!$V:$X</definedName>
    <definedName name="Z_CC42E740_ADA2_4B3E_AB77_9BBCCE9EC444_.wvu.Cols" localSheetId="11" hidden="1">'(12) Tesorería'!$D:$D,'(12) Tesorería'!$F:$F,'(12) Tesorería'!$K:$M,'(12) Tesorería'!$Q:$Q,'(12) Tesorería'!$S:$T,'(12) Tesorería'!$V:$X</definedName>
    <definedName name="Z_CC42E740_ADA2_4B3E_AB77_9BBCCE9EC444_.wvu.Cols" localSheetId="1" hidden="1">'(2) Control Interno'!$D:$D,'(2) Control Interno'!$F:$F,'(2) Control Interno'!$K:$M,'(2) Control Interno'!$Q:$Q,'(2) Control Interno'!$S:$T,'(2) Control Interno'!$V:$X</definedName>
    <definedName name="Z_CC42E740_ADA2_4B3E_AB77_9BBCCE9EC444_.wvu.Cols" localSheetId="2" hidden="1">'(3) Juridica'!$D:$D,'(3) Juridica'!$F:$F,'(3) Juridica'!$K:$M,'(3) Juridica'!$Q:$Q,'(3) Juridica'!$S:$T,'(3) Juridica'!$V:$X</definedName>
    <definedName name="Z_CC42E740_ADA2_4B3E_AB77_9BBCCE9EC444_.wvu.Cols" localSheetId="3" hidden="1">'(4) Contratación'!$D:$D,'(4) Contratación'!$F:$F,'(4) Contratación'!$K:$M,'(4) Contratación'!$Q:$Q,'(4) Contratación'!$S:$T,'(4) Contratación'!$V:$X</definedName>
    <definedName name="Z_CC42E740_ADA2_4B3E_AB77_9BBCCE9EC444_.wvu.Cols" localSheetId="4" hidden="1">'(5) Talento Humano'!$D:$D,'(5) Talento Humano'!$F:$F,'(5) Talento Humano'!$K:$M,'(5) Talento Humano'!$Q:$Q,'(5) Talento Humano'!$S:$T,'(5) Talento Humano'!$V:$X</definedName>
    <definedName name="Z_CC42E740_ADA2_4B3E_AB77_9BBCCE9EC444_.wvu.Cols" localSheetId="5" hidden="1">'(6) Seguridad y Salud T'!$D:$D,'(6) Seguridad y Salud T'!$F:$F,'(6) Seguridad y Salud T'!$K:$M,'(6) Seguridad y Salud T'!$Q:$Q,'(6) Seguridad y Salud T'!$S:$T,'(6) Seguridad y Salud T'!$V:$X</definedName>
    <definedName name="Z_CC42E740_ADA2_4B3E_AB77_9BBCCE9EC444_.wvu.Cols" localSheetId="14" hidden="1">Resumen!$Q:$AE,Resumen!$AH:$AX</definedName>
    <definedName name="Z_CC42E740_ADA2_4B3E_AB77_9BBCCE9EC444_.wvu.PrintArea" localSheetId="9" hidden="1">'(10) Contabilidad'!$A$1:$V$11</definedName>
    <definedName name="Z_CC42E740_ADA2_4B3E_AB77_9BBCCE9EC444_.wvu.PrintArea" localSheetId="10" hidden="1">'(11) Presupuesto'!$A$1:$V$10</definedName>
    <definedName name="Z_CC42E740_ADA2_4B3E_AB77_9BBCCE9EC444_.wvu.PrintArea" localSheetId="11" hidden="1">'(12) Tesorería'!$A$1:$V$12</definedName>
    <definedName name="Z_CC42E740_ADA2_4B3E_AB77_9BBCCE9EC444_.wvu.PrintArea" localSheetId="12" hidden="1">'(13) Almacén'!$A$1:$V$11</definedName>
    <definedName name="Z_CC42E740_ADA2_4B3E_AB77_9BBCCE9EC444_.wvu.PrintArea" localSheetId="1" hidden="1">'(2) Control Interno'!$A$1:$V$17</definedName>
    <definedName name="Z_CC42E740_ADA2_4B3E_AB77_9BBCCE9EC444_.wvu.PrintArea" localSheetId="2" hidden="1">'(3) Juridica'!$A$1:$V$13</definedName>
    <definedName name="Z_CC42E740_ADA2_4B3E_AB77_9BBCCE9EC444_.wvu.PrintArea" localSheetId="3" hidden="1">'(4) Contratación'!$A$1:$V$11</definedName>
    <definedName name="Z_CC42E740_ADA2_4B3E_AB77_9BBCCE9EC444_.wvu.PrintArea" localSheetId="4" hidden="1">'(5) Talento Humano'!$A$1:$V$12</definedName>
    <definedName name="Z_CC42E740_ADA2_4B3E_AB77_9BBCCE9EC444_.wvu.PrintArea" localSheetId="5" hidden="1">'(6) Seguridad y Salud T'!$A$1:$V$11</definedName>
    <definedName name="Z_CC42E740_ADA2_4B3E_AB77_9BBCCE9EC444_.wvu.PrintArea" localSheetId="6" hidden="1">'(7) Sistemas'!$A$1:$V$12</definedName>
    <definedName name="Z_CC42E740_ADA2_4B3E_AB77_9BBCCE9EC444_.wvu.PrintArea" localSheetId="7" hidden="1">'(8) Archivo Central'!$A$1:$V$11</definedName>
    <definedName name="Z_CC42E740_ADA2_4B3E_AB77_9BBCCE9EC444_.wvu.PrintArea" localSheetId="8" hidden="1">'(9) Atencion Usuario'!$A$1:$V$11</definedName>
    <definedName name="Z_CC42E740_ADA2_4B3E_AB77_9BBCCE9EC444_.wvu.PrintArea" localSheetId="13" hidden="1">'Evaluación de Controles'!$B$1:$Y$49</definedName>
    <definedName name="Z_CC42E740_ADA2_4B3E_AB77_9BBCCE9EC444_.wvu.PrintArea" localSheetId="15" hidden="1">Evolución!$K$1:$Q$10</definedName>
    <definedName name="Z_CC42E740_ADA2_4B3E_AB77_9BBCCE9EC444_.wvu.PrintArea" localSheetId="17" hidden="1">Impactos!$A$1:$G$12</definedName>
    <definedName name="Z_CC42E740_ADA2_4B3E_AB77_9BBCCE9EC444_.wvu.PrintArea" localSheetId="14" hidden="1">Resumen!$A$1:$O$30</definedName>
    <definedName name="Z_CC42E740_ADA2_4B3E_AB77_9BBCCE9EC444_.wvu.PrintTitles" localSheetId="9" hidden="1">'(10) Contabilidad'!$7:$8</definedName>
    <definedName name="Z_CC42E740_ADA2_4B3E_AB77_9BBCCE9EC444_.wvu.PrintTitles" localSheetId="10" hidden="1">'(11) Presupuesto'!$7:$8</definedName>
    <definedName name="Z_CC42E740_ADA2_4B3E_AB77_9BBCCE9EC444_.wvu.PrintTitles" localSheetId="11" hidden="1">'(12) Tesorería'!$7:$8</definedName>
    <definedName name="Z_CC42E740_ADA2_4B3E_AB77_9BBCCE9EC444_.wvu.PrintTitles" localSheetId="1" hidden="1">'(2) Control Interno'!$7:$8</definedName>
    <definedName name="Z_CC42E740_ADA2_4B3E_AB77_9BBCCE9EC444_.wvu.PrintTitles" localSheetId="2" hidden="1">'(3) Juridica'!$7:$8</definedName>
    <definedName name="Z_CC42E740_ADA2_4B3E_AB77_9BBCCE9EC444_.wvu.PrintTitles" localSheetId="4" hidden="1">'(5) Talento Humano'!$7:$8</definedName>
    <definedName name="Z_CC42E740_ADA2_4B3E_AB77_9BBCCE9EC444_.wvu.PrintTitles" localSheetId="5" hidden="1">'(6) Seguridad y Salud T'!$7:$8</definedName>
    <definedName name="Z_CC42E740_ADA2_4B3E_AB77_9BBCCE9EC444_.wvu.PrintTitles" localSheetId="6" hidden="1">'(7) Sistemas'!$7:$8</definedName>
    <definedName name="Z_CC42E740_ADA2_4B3E_AB77_9BBCCE9EC444_.wvu.PrintTitles" localSheetId="7" hidden="1">'(8) Archivo Central'!$7:$8</definedName>
    <definedName name="Z_CC42E740_ADA2_4B3E_AB77_9BBCCE9EC444_.wvu.PrintTitles" localSheetId="13" hidden="1">'Evaluación de Controles'!$1:$3</definedName>
    <definedName name="Z_D504B807_AE7E_4042_848D_21D8E9CBBAC1_.wvu.Cols" localSheetId="0" hidden="1">'(1) Planeación'!$D:$D,'(1) Planeación'!$F:$F,'(1) Planeación'!$K:$M,'(1) Planeación'!$Q:$Q,'(1) Planeación'!$S:$T,'(1) Planeación'!$V:$X</definedName>
    <definedName name="Z_D504B807_AE7E_4042_848D_21D8E9CBBAC1_.wvu.Cols" localSheetId="1" hidden="1">'(2) Control Interno'!$D:$D,'(2) Control Interno'!$F:$F,'(2) Control Interno'!$K:$M,'(2) Control Interno'!$Q:$Q,'(2) Control Interno'!$S:$T,'(2) Control Interno'!$V:$X</definedName>
    <definedName name="Z_D504B807_AE7E_4042_848D_21D8E9CBBAC1_.wvu.Cols" localSheetId="14" hidden="1">Resumen!$Q:$AE,Resumen!$AH:$AX</definedName>
    <definedName name="Z_D504B807_AE7E_4042_848D_21D8E9CBBAC1_.wvu.PrintArea" localSheetId="9" hidden="1">'(10) Contabilidad'!$A$1:$V$11</definedName>
    <definedName name="Z_D504B807_AE7E_4042_848D_21D8E9CBBAC1_.wvu.PrintArea" localSheetId="10" hidden="1">'(11) Presupuesto'!$A$1:$V$10</definedName>
    <definedName name="Z_D504B807_AE7E_4042_848D_21D8E9CBBAC1_.wvu.PrintArea" localSheetId="11" hidden="1">'(12) Tesorería'!$A$1:$V$12</definedName>
    <definedName name="Z_D504B807_AE7E_4042_848D_21D8E9CBBAC1_.wvu.PrintArea" localSheetId="12" hidden="1">'(13) Almacén'!$A$1:$V$11</definedName>
    <definedName name="Z_D504B807_AE7E_4042_848D_21D8E9CBBAC1_.wvu.PrintArea" localSheetId="1" hidden="1">'(2) Control Interno'!$A$1:$V$12</definedName>
    <definedName name="Z_D504B807_AE7E_4042_848D_21D8E9CBBAC1_.wvu.PrintArea" localSheetId="2" hidden="1">'(3) Juridica'!$A$1:$V$13</definedName>
    <definedName name="Z_D504B807_AE7E_4042_848D_21D8E9CBBAC1_.wvu.PrintArea" localSheetId="3" hidden="1">'(4) Contratación'!$A$1:$V$11</definedName>
    <definedName name="Z_D504B807_AE7E_4042_848D_21D8E9CBBAC1_.wvu.PrintArea" localSheetId="4" hidden="1">'(5) Talento Humano'!$A$1:$V$12</definedName>
    <definedName name="Z_D504B807_AE7E_4042_848D_21D8E9CBBAC1_.wvu.PrintArea" localSheetId="5" hidden="1">'(6) Seguridad y Salud T'!$A$1:$V$11</definedName>
    <definedName name="Z_D504B807_AE7E_4042_848D_21D8E9CBBAC1_.wvu.PrintArea" localSheetId="6" hidden="1">'(7) Sistemas'!$A$1:$V$12</definedName>
    <definedName name="Z_D504B807_AE7E_4042_848D_21D8E9CBBAC1_.wvu.PrintArea" localSheetId="7" hidden="1">'(8) Archivo Central'!$A$1:$V$11</definedName>
    <definedName name="Z_D504B807_AE7E_4042_848D_21D8E9CBBAC1_.wvu.PrintArea" localSheetId="8" hidden="1">'(9) Atencion Usuario'!$A$1:$V$11</definedName>
    <definedName name="Z_D504B807_AE7E_4042_848D_21D8E9CBBAC1_.wvu.PrintArea" localSheetId="13" hidden="1">'Evaluación de Controles'!$B$1:$Y$49</definedName>
    <definedName name="Z_D504B807_AE7E_4042_848D_21D8E9CBBAC1_.wvu.PrintArea" localSheetId="15" hidden="1">Evolución!$K$1:$Q$10</definedName>
    <definedName name="Z_D504B807_AE7E_4042_848D_21D8E9CBBAC1_.wvu.PrintArea" localSheetId="17" hidden="1">Impactos!$A$1:$G$12</definedName>
    <definedName name="Z_D504B807_AE7E_4042_848D_21D8E9CBBAC1_.wvu.PrintArea" localSheetId="14" hidden="1">Resumen!$A$1:$O$30</definedName>
    <definedName name="Z_D504B807_AE7E_4042_848D_21D8E9CBBAC1_.wvu.PrintTitles" localSheetId="9" hidden="1">'(10) Contabilidad'!$7:$8</definedName>
    <definedName name="Z_D504B807_AE7E_4042_848D_21D8E9CBBAC1_.wvu.PrintTitles" localSheetId="10" hidden="1">'(11) Presupuesto'!$7:$8</definedName>
    <definedName name="Z_D504B807_AE7E_4042_848D_21D8E9CBBAC1_.wvu.PrintTitles" localSheetId="11" hidden="1">'(12) Tesorería'!$7:$8</definedName>
    <definedName name="Z_D504B807_AE7E_4042_848D_21D8E9CBBAC1_.wvu.PrintTitles" localSheetId="1" hidden="1">'(2) Control Interno'!$7:$8</definedName>
    <definedName name="Z_D504B807_AE7E_4042_848D_21D8E9CBBAC1_.wvu.PrintTitles" localSheetId="2" hidden="1">'(3) Juridica'!$7:$8</definedName>
    <definedName name="Z_D504B807_AE7E_4042_848D_21D8E9CBBAC1_.wvu.PrintTitles" localSheetId="4" hidden="1">'(5) Talento Humano'!$7:$8</definedName>
    <definedName name="Z_D504B807_AE7E_4042_848D_21D8E9CBBAC1_.wvu.PrintTitles" localSheetId="5" hidden="1">'(6) Seguridad y Salud T'!$7:$8</definedName>
    <definedName name="Z_D504B807_AE7E_4042_848D_21D8E9CBBAC1_.wvu.PrintTitles" localSheetId="6" hidden="1">'(7) Sistemas'!$7:$8</definedName>
    <definedName name="Z_D504B807_AE7E_4042_848D_21D8E9CBBAC1_.wvu.PrintTitles" localSheetId="7" hidden="1">'(8) Archivo Central'!$7:$8</definedName>
    <definedName name="Z_D504B807_AE7E_4042_848D_21D8E9CBBAC1_.wvu.PrintTitles" localSheetId="13" hidden="1">'Evaluación de Controles'!$1:$3</definedName>
    <definedName name="Z_D674221F_3F50_45D7_B99E_107AE99970DE_.wvu.Cols" localSheetId="0" hidden="1">'(1) Planeación'!$D:$D,'(1) Planeación'!$F:$F,'(1) Planeación'!$K:$M,'(1) Planeación'!$Q:$Q,'(1) Planeación'!$S:$T,'(1) Planeación'!$V:$X</definedName>
    <definedName name="Z_D674221F_3F50_45D7_B99E_107AE99970DE_.wvu.Cols" localSheetId="9" hidden="1">'(10) Contabilidad'!$D:$D,'(10) Contabilidad'!$F:$F,'(10) Contabilidad'!$K:$M,'(10) Contabilidad'!$Q:$Q,'(10) Contabilidad'!$S:$T,'(10) Contabilidad'!$V:$X</definedName>
    <definedName name="Z_D674221F_3F50_45D7_B99E_107AE99970DE_.wvu.Cols" localSheetId="10" hidden="1">'(11) Presupuesto'!$D:$D,'(11) Presupuesto'!$F:$F,'(11) Presupuesto'!$K:$M,'(11) Presupuesto'!$Q:$Q,'(11) Presupuesto'!$S:$T,'(11) Presupuesto'!$V:$X</definedName>
    <definedName name="Z_D674221F_3F50_45D7_B99E_107AE99970DE_.wvu.Cols" localSheetId="1" hidden="1">'(2) Control Interno'!$D:$D,'(2) Control Interno'!$F:$F,'(2) Control Interno'!$K:$M,'(2) Control Interno'!$Q:$Q,'(2) Control Interno'!$S:$T,'(2) Control Interno'!$V:$X</definedName>
    <definedName name="Z_D674221F_3F50_45D7_B99E_107AE99970DE_.wvu.Cols" localSheetId="2" hidden="1">'(3) Juridica'!$D:$D,'(3) Juridica'!$F:$F,'(3) Juridica'!$K:$M,'(3) Juridica'!$Q:$Q,'(3) Juridica'!$S:$T,'(3) Juridica'!$V:$X</definedName>
    <definedName name="Z_D674221F_3F50_45D7_B99E_107AE99970DE_.wvu.Cols" localSheetId="3" hidden="1">'(4) Contratación'!$D:$D,'(4) Contratación'!$F:$F,'(4) Contratación'!$K:$M,'(4) Contratación'!$Q:$Q,'(4) Contratación'!$S:$T,'(4) Contratación'!$V:$X</definedName>
    <definedName name="Z_D674221F_3F50_45D7_B99E_107AE99970DE_.wvu.Cols" localSheetId="4" hidden="1">'(5) Talento Humano'!$D:$D,'(5) Talento Humano'!$F:$F,'(5) Talento Humano'!$K:$M,'(5) Talento Humano'!$Q:$Q,'(5) Talento Humano'!$S:$T,'(5) Talento Humano'!$V:$X</definedName>
    <definedName name="Z_D674221F_3F50_45D7_B99E_107AE99970DE_.wvu.Cols" localSheetId="5" hidden="1">'(6) Seguridad y Salud T'!$D:$D,'(6) Seguridad y Salud T'!$F:$F,'(6) Seguridad y Salud T'!$K:$M,'(6) Seguridad y Salud T'!$Q:$Q,'(6) Seguridad y Salud T'!$S:$T,'(6) Seguridad y Salud T'!$V:$X</definedName>
    <definedName name="Z_D674221F_3F50_45D7_B99E_107AE99970DE_.wvu.Cols" localSheetId="14" hidden="1">Resumen!$Q:$AE,Resumen!$AH:$AX</definedName>
    <definedName name="Z_D674221F_3F50_45D7_B99E_107AE99970DE_.wvu.PrintArea" localSheetId="9" hidden="1">'(10) Contabilidad'!$A$1:$V$11</definedName>
    <definedName name="Z_D674221F_3F50_45D7_B99E_107AE99970DE_.wvu.PrintArea" localSheetId="10" hidden="1">'(11) Presupuesto'!$A$1:$V$10</definedName>
    <definedName name="Z_D674221F_3F50_45D7_B99E_107AE99970DE_.wvu.PrintArea" localSheetId="11" hidden="1">'(12) Tesorería'!$A$1:$V$12</definedName>
    <definedName name="Z_D674221F_3F50_45D7_B99E_107AE99970DE_.wvu.PrintArea" localSheetId="12" hidden="1">'(13) Almacén'!$A$1:$V$11</definedName>
    <definedName name="Z_D674221F_3F50_45D7_B99E_107AE99970DE_.wvu.PrintArea" localSheetId="1" hidden="1">'(2) Control Interno'!$A$1:$V$17</definedName>
    <definedName name="Z_D674221F_3F50_45D7_B99E_107AE99970DE_.wvu.PrintArea" localSheetId="2" hidden="1">'(3) Juridica'!$A$1:$V$13</definedName>
    <definedName name="Z_D674221F_3F50_45D7_B99E_107AE99970DE_.wvu.PrintArea" localSheetId="3" hidden="1">'(4) Contratación'!$A$1:$V$11</definedName>
    <definedName name="Z_D674221F_3F50_45D7_B99E_107AE99970DE_.wvu.PrintArea" localSheetId="4" hidden="1">'(5) Talento Humano'!$A$1:$V$12</definedName>
    <definedName name="Z_D674221F_3F50_45D7_B99E_107AE99970DE_.wvu.PrintArea" localSheetId="5" hidden="1">'(6) Seguridad y Salud T'!$A$1:$V$11</definedName>
    <definedName name="Z_D674221F_3F50_45D7_B99E_107AE99970DE_.wvu.PrintArea" localSheetId="6" hidden="1">'(7) Sistemas'!$A$1:$V$12</definedName>
    <definedName name="Z_D674221F_3F50_45D7_B99E_107AE99970DE_.wvu.PrintArea" localSheetId="7" hidden="1">'(8) Archivo Central'!$A$1:$V$11</definedName>
    <definedName name="Z_D674221F_3F50_45D7_B99E_107AE99970DE_.wvu.PrintArea" localSheetId="8" hidden="1">'(9) Atencion Usuario'!$A$1:$V$11</definedName>
    <definedName name="Z_D674221F_3F50_45D7_B99E_107AE99970DE_.wvu.PrintArea" localSheetId="13" hidden="1">'Evaluación de Controles'!$B$1:$Y$49</definedName>
    <definedName name="Z_D674221F_3F50_45D7_B99E_107AE99970DE_.wvu.PrintArea" localSheetId="15" hidden="1">Evolución!$K$1:$Q$10</definedName>
    <definedName name="Z_D674221F_3F50_45D7_B99E_107AE99970DE_.wvu.PrintArea" localSheetId="17" hidden="1">Impactos!$A$1:$G$12</definedName>
    <definedName name="Z_D674221F_3F50_45D7_B99E_107AE99970DE_.wvu.PrintArea" localSheetId="14" hidden="1">Resumen!$A$1:$O$30</definedName>
    <definedName name="Z_D674221F_3F50_45D7_B99E_107AE99970DE_.wvu.PrintTitles" localSheetId="9" hidden="1">'(10) Contabilidad'!$7:$8</definedName>
    <definedName name="Z_D674221F_3F50_45D7_B99E_107AE99970DE_.wvu.PrintTitles" localSheetId="10" hidden="1">'(11) Presupuesto'!$7:$8</definedName>
    <definedName name="Z_D674221F_3F50_45D7_B99E_107AE99970DE_.wvu.PrintTitles" localSheetId="11" hidden="1">'(12) Tesorería'!$7:$8</definedName>
    <definedName name="Z_D674221F_3F50_45D7_B99E_107AE99970DE_.wvu.PrintTitles" localSheetId="1" hidden="1">'(2) Control Interno'!$7:$8</definedName>
    <definedName name="Z_D674221F_3F50_45D7_B99E_107AE99970DE_.wvu.PrintTitles" localSheetId="2" hidden="1">'(3) Juridica'!$7:$8</definedName>
    <definedName name="Z_D674221F_3F50_45D7_B99E_107AE99970DE_.wvu.PrintTitles" localSheetId="4" hidden="1">'(5) Talento Humano'!$7:$8</definedName>
    <definedName name="Z_D674221F_3F50_45D7_B99E_107AE99970DE_.wvu.PrintTitles" localSheetId="5" hidden="1">'(6) Seguridad y Salud T'!$7:$8</definedName>
    <definedName name="Z_D674221F_3F50_45D7_B99E_107AE99970DE_.wvu.PrintTitles" localSheetId="6" hidden="1">'(7) Sistemas'!$7:$8</definedName>
    <definedName name="Z_D674221F_3F50_45D7_B99E_107AE99970DE_.wvu.PrintTitles" localSheetId="7" hidden="1">'(8) Archivo Central'!$7:$8</definedName>
    <definedName name="Z_D674221F_3F50_45D7_B99E_107AE99970DE_.wvu.PrintTitles" localSheetId="13" hidden="1">'Evaluación de Controles'!$1:$3</definedName>
    <definedName name="Z_D8BB7E15_0E8F_45FC_AD1A_6D8C295A087C_.wvu.Cols" localSheetId="0" hidden="1">'(1) Planeación'!$D:$D,'(1) Planeación'!$F:$F,'(1) Planeación'!$K:$M,'(1) Planeación'!$Q:$Q,'(1) Planeación'!$S:$T,'(1) Planeación'!$V:$X</definedName>
    <definedName name="Z_D8BB7E15_0E8F_45FC_AD1A_6D8C295A087C_.wvu.Cols" localSheetId="9" hidden="1">'(10) Contabilidad'!$D:$D,'(10) Contabilidad'!$F:$F,'(10) Contabilidad'!$K:$M,'(10) Contabilidad'!$Q:$Q,'(10) Contabilidad'!$S:$T,'(10) Contabilidad'!$V:$X</definedName>
    <definedName name="Z_D8BB7E15_0E8F_45FC_AD1A_6D8C295A087C_.wvu.Cols" localSheetId="10" hidden="1">'(11) Presupuesto'!$D:$D,'(11) Presupuesto'!$F:$F,'(11) Presupuesto'!$K:$M,'(11) Presupuesto'!$Q:$Q,'(11) Presupuesto'!$S:$T,'(11) Presupuesto'!$V:$X</definedName>
    <definedName name="Z_D8BB7E15_0E8F_45FC_AD1A_6D8C295A087C_.wvu.Cols" localSheetId="11" hidden="1">'(12) Tesorería'!$D:$D,'(12) Tesorería'!$F:$F,'(12) Tesorería'!$K:$M,'(12) Tesorería'!$Q:$Q,'(12) Tesorería'!$S:$T,'(12) Tesorería'!$V:$X</definedName>
    <definedName name="Z_D8BB7E15_0E8F_45FC_AD1A_6D8C295A087C_.wvu.Cols" localSheetId="1" hidden="1">'(2) Control Interno'!$D:$D,'(2) Control Interno'!$F:$F,'(2) Control Interno'!$K:$M,'(2) Control Interno'!$Q:$Q,'(2) Control Interno'!$S:$T,'(2) Control Interno'!$V:$X</definedName>
    <definedName name="Z_D8BB7E15_0E8F_45FC_AD1A_6D8C295A087C_.wvu.Cols" localSheetId="2" hidden="1">'(3) Juridica'!$D:$D,'(3) Juridica'!$F:$F,'(3) Juridica'!$K:$M,'(3) Juridica'!$Q:$Q,'(3) Juridica'!$S:$T,'(3) Juridica'!$V:$X</definedName>
    <definedName name="Z_D8BB7E15_0E8F_45FC_AD1A_6D8C295A087C_.wvu.Cols" localSheetId="3" hidden="1">'(4) Contratación'!$D:$D,'(4) Contratación'!$F:$F,'(4) Contratación'!$K:$M,'(4) Contratación'!$Q:$Q,'(4) Contratación'!$S:$T,'(4) Contratación'!$V:$X</definedName>
    <definedName name="Z_D8BB7E15_0E8F_45FC_AD1A_6D8C295A087C_.wvu.Cols" localSheetId="4" hidden="1">'(5) Talento Humano'!$D:$D,'(5) Talento Humano'!$F:$F,'(5) Talento Humano'!$K:$M,'(5) Talento Humano'!$Q:$Q,'(5) Talento Humano'!$S:$T,'(5) Talento Humano'!$V:$X</definedName>
    <definedName name="Z_D8BB7E15_0E8F_45FC_AD1A_6D8C295A087C_.wvu.Cols" localSheetId="5" hidden="1">'(6) Seguridad y Salud T'!$D:$D,'(6) Seguridad y Salud T'!$F:$F,'(6) Seguridad y Salud T'!$K:$M,'(6) Seguridad y Salud T'!$Q:$Q,'(6) Seguridad y Salud T'!$S:$T,'(6) Seguridad y Salud T'!$V:$X</definedName>
    <definedName name="Z_D8BB7E15_0E8F_45FC_AD1A_6D8C295A087C_.wvu.Cols" localSheetId="6" hidden="1">'(7) Sistemas'!$D:$D,'(7) Sistemas'!$F:$F,'(7) Sistemas'!$K:$M,'(7) Sistemas'!$Q:$Q,'(7) Sistemas'!$S:$T,'(7) Sistemas'!$V:$X</definedName>
    <definedName name="Z_D8BB7E15_0E8F_45FC_AD1A_6D8C295A087C_.wvu.Cols" localSheetId="7" hidden="1">'(8) Archivo Central'!$D:$D,'(8) Archivo Central'!$F:$F,'(8) Archivo Central'!$K:$M,'(8) Archivo Central'!$Q:$Q,'(8) Archivo Central'!$S:$T,'(8) Archivo Central'!$V:$X</definedName>
    <definedName name="Z_D8BB7E15_0E8F_45FC_AD1A_6D8C295A087C_.wvu.Cols" localSheetId="14" hidden="1">Resumen!$Q:$AE,Resumen!$AH:$AX</definedName>
    <definedName name="Z_D8BB7E15_0E8F_45FC_AD1A_6D8C295A087C_.wvu.PrintArea" localSheetId="9" hidden="1">'(10) Contabilidad'!$A$1:$V$11</definedName>
    <definedName name="Z_D8BB7E15_0E8F_45FC_AD1A_6D8C295A087C_.wvu.PrintArea" localSheetId="10" hidden="1">'(11) Presupuesto'!$A$1:$V$10</definedName>
    <definedName name="Z_D8BB7E15_0E8F_45FC_AD1A_6D8C295A087C_.wvu.PrintArea" localSheetId="11" hidden="1">'(12) Tesorería'!$A$1:$V$12</definedName>
    <definedName name="Z_D8BB7E15_0E8F_45FC_AD1A_6D8C295A087C_.wvu.PrintArea" localSheetId="12" hidden="1">'(13) Almacén'!$A$1:$V$11</definedName>
    <definedName name="Z_D8BB7E15_0E8F_45FC_AD1A_6D8C295A087C_.wvu.PrintArea" localSheetId="1" hidden="1">'(2) Control Interno'!$A$1:$V$17</definedName>
    <definedName name="Z_D8BB7E15_0E8F_45FC_AD1A_6D8C295A087C_.wvu.PrintArea" localSheetId="2" hidden="1">'(3) Juridica'!$A$1:$V$13</definedName>
    <definedName name="Z_D8BB7E15_0E8F_45FC_AD1A_6D8C295A087C_.wvu.PrintArea" localSheetId="3" hidden="1">'(4) Contratación'!$A$1:$V$11</definedName>
    <definedName name="Z_D8BB7E15_0E8F_45FC_AD1A_6D8C295A087C_.wvu.PrintArea" localSheetId="4" hidden="1">'(5) Talento Humano'!$A$1:$V$12</definedName>
    <definedName name="Z_D8BB7E15_0E8F_45FC_AD1A_6D8C295A087C_.wvu.PrintArea" localSheetId="5" hidden="1">'(6) Seguridad y Salud T'!$A$1:$V$11</definedName>
    <definedName name="Z_D8BB7E15_0E8F_45FC_AD1A_6D8C295A087C_.wvu.PrintArea" localSheetId="6" hidden="1">'(7) Sistemas'!$A$1:$V$12</definedName>
    <definedName name="Z_D8BB7E15_0E8F_45FC_AD1A_6D8C295A087C_.wvu.PrintArea" localSheetId="7" hidden="1">'(8) Archivo Central'!$A$1:$V$11</definedName>
    <definedName name="Z_D8BB7E15_0E8F_45FC_AD1A_6D8C295A087C_.wvu.PrintArea" localSheetId="8" hidden="1">'(9) Atencion Usuario'!$A$1:$V$11</definedName>
    <definedName name="Z_D8BB7E15_0E8F_45FC_AD1A_6D8C295A087C_.wvu.PrintArea" localSheetId="13" hidden="1">'Evaluación de Controles'!$B$1:$Y$49</definedName>
    <definedName name="Z_D8BB7E15_0E8F_45FC_AD1A_6D8C295A087C_.wvu.PrintArea" localSheetId="15" hidden="1">Evolución!$K$1:$Q$10</definedName>
    <definedName name="Z_D8BB7E15_0E8F_45FC_AD1A_6D8C295A087C_.wvu.PrintArea" localSheetId="17" hidden="1">Impactos!$A$1:$G$12</definedName>
    <definedName name="Z_D8BB7E15_0E8F_45FC_AD1A_6D8C295A087C_.wvu.PrintArea" localSheetId="14" hidden="1">Resumen!$A$1:$O$30</definedName>
    <definedName name="Z_D8BB7E15_0E8F_45FC_AD1A_6D8C295A087C_.wvu.PrintTitles" localSheetId="9" hidden="1">'(10) Contabilidad'!$7:$8</definedName>
    <definedName name="Z_D8BB7E15_0E8F_45FC_AD1A_6D8C295A087C_.wvu.PrintTitles" localSheetId="10" hidden="1">'(11) Presupuesto'!$7:$8</definedName>
    <definedName name="Z_D8BB7E15_0E8F_45FC_AD1A_6D8C295A087C_.wvu.PrintTitles" localSheetId="11" hidden="1">'(12) Tesorería'!$7:$8</definedName>
    <definedName name="Z_D8BB7E15_0E8F_45FC_AD1A_6D8C295A087C_.wvu.PrintTitles" localSheetId="1" hidden="1">'(2) Control Interno'!$7:$8</definedName>
    <definedName name="Z_D8BB7E15_0E8F_45FC_AD1A_6D8C295A087C_.wvu.PrintTitles" localSheetId="2" hidden="1">'(3) Juridica'!$7:$8</definedName>
    <definedName name="Z_D8BB7E15_0E8F_45FC_AD1A_6D8C295A087C_.wvu.PrintTitles" localSheetId="4" hidden="1">'(5) Talento Humano'!$7:$8</definedName>
    <definedName name="Z_D8BB7E15_0E8F_45FC_AD1A_6D8C295A087C_.wvu.PrintTitles" localSheetId="5" hidden="1">'(6) Seguridad y Salud T'!$7:$8</definedName>
    <definedName name="Z_D8BB7E15_0E8F_45FC_AD1A_6D8C295A087C_.wvu.PrintTitles" localSheetId="6" hidden="1">'(7) Sistemas'!$7:$8</definedName>
    <definedName name="Z_D8BB7E15_0E8F_45FC_AD1A_6D8C295A087C_.wvu.PrintTitles" localSheetId="7" hidden="1">'(8) Archivo Central'!$7:$8</definedName>
    <definedName name="Z_D8BB7E15_0E8F_45FC_AD1A_6D8C295A087C_.wvu.PrintTitles" localSheetId="13" hidden="1">'Evaluación de Controles'!$1:$3</definedName>
    <definedName name="Z_DC041AD4_35AB_4F1B_9F3D_F08C88A9A16C_.wvu.Cols" localSheetId="0" hidden="1">'(1) Planeación'!$D:$D,'(1) Planeación'!$F:$F,'(1) Planeación'!$K:$M,'(1) Planeación'!$Q:$Q,'(1) Planeación'!$S:$T,'(1) Planeación'!$V:$X</definedName>
    <definedName name="Z_DC041AD4_35AB_4F1B_9F3D_F08C88A9A16C_.wvu.Cols" localSheetId="9" hidden="1">'(10) Contabilidad'!$D:$D,'(10) Contabilidad'!$F:$F,'(10) Contabilidad'!$K:$M,'(10) Contabilidad'!$Q:$Q,'(10) Contabilidad'!$S:$T,'(10) Contabilidad'!$V:$X</definedName>
    <definedName name="Z_DC041AD4_35AB_4F1B_9F3D_F08C88A9A16C_.wvu.Cols" localSheetId="10" hidden="1">'(11) Presupuesto'!$D:$D,'(11) Presupuesto'!$F:$F,'(11) Presupuesto'!$K:$M,'(11) Presupuesto'!$Q:$Q,'(11) Presupuesto'!$S:$T,'(11) Presupuesto'!$V:$X</definedName>
    <definedName name="Z_DC041AD4_35AB_4F1B_9F3D_F08C88A9A16C_.wvu.Cols" localSheetId="1" hidden="1">'(2) Control Interno'!$D:$D,'(2) Control Interno'!$F:$F,'(2) Control Interno'!$K:$M,'(2) Control Interno'!$Q:$Q,'(2) Control Interno'!$S:$T,'(2) Control Interno'!$V:$X</definedName>
    <definedName name="Z_DC041AD4_35AB_4F1B_9F3D_F08C88A9A16C_.wvu.Cols" localSheetId="2" hidden="1">'(3) Juridica'!$D:$D,'(3) Juridica'!$F:$F,'(3) Juridica'!$K:$M,'(3) Juridica'!$Q:$Q,'(3) Juridica'!$S:$T,'(3) Juridica'!$V:$X</definedName>
    <definedName name="Z_DC041AD4_35AB_4F1B_9F3D_F08C88A9A16C_.wvu.Cols" localSheetId="3" hidden="1">'(4) Contratación'!$D:$D,'(4) Contratación'!$F:$F,'(4) Contratación'!$K:$M,'(4) Contratación'!$Q:$Q,'(4) Contratación'!$S:$T,'(4) Contratación'!$V:$X</definedName>
    <definedName name="Z_DC041AD4_35AB_4F1B_9F3D_F08C88A9A16C_.wvu.Cols" localSheetId="4" hidden="1">'(5) Talento Humano'!$D:$D,'(5) Talento Humano'!$F:$F,'(5) Talento Humano'!$K:$M,'(5) Talento Humano'!$Q:$Q,'(5) Talento Humano'!$S:$T,'(5) Talento Humano'!$V:$X</definedName>
    <definedName name="Z_DC041AD4_35AB_4F1B_9F3D_F08C88A9A16C_.wvu.Cols" localSheetId="5" hidden="1">'(6) Seguridad y Salud T'!$D:$D,'(6) Seguridad y Salud T'!$F:$F,'(6) Seguridad y Salud T'!$K:$M,'(6) Seguridad y Salud T'!$Q:$Q,'(6) Seguridad y Salud T'!$S:$T,'(6) Seguridad y Salud T'!$V:$X</definedName>
    <definedName name="Z_DC041AD4_35AB_4F1B_9F3D_F08C88A9A16C_.wvu.Cols" localSheetId="14" hidden="1">Resumen!$Q:$AE,Resumen!$AH:$AX</definedName>
    <definedName name="Z_DC041AD4_35AB_4F1B_9F3D_F08C88A9A16C_.wvu.PrintArea" localSheetId="9" hidden="1">'(10) Contabilidad'!$A$1:$V$11</definedName>
    <definedName name="Z_DC041AD4_35AB_4F1B_9F3D_F08C88A9A16C_.wvu.PrintArea" localSheetId="10" hidden="1">'(11) Presupuesto'!$A$1:$V$10</definedName>
    <definedName name="Z_DC041AD4_35AB_4F1B_9F3D_F08C88A9A16C_.wvu.PrintArea" localSheetId="11" hidden="1">'(12) Tesorería'!$A$1:$V$12</definedName>
    <definedName name="Z_DC041AD4_35AB_4F1B_9F3D_F08C88A9A16C_.wvu.PrintArea" localSheetId="12" hidden="1">'(13) Almacén'!$A$1:$V$11</definedName>
    <definedName name="Z_DC041AD4_35AB_4F1B_9F3D_F08C88A9A16C_.wvu.PrintArea" localSheetId="1" hidden="1">'(2) Control Interno'!$A$1:$V$17</definedName>
    <definedName name="Z_DC041AD4_35AB_4F1B_9F3D_F08C88A9A16C_.wvu.PrintArea" localSheetId="2" hidden="1">'(3) Juridica'!$A$1:$V$13</definedName>
    <definedName name="Z_DC041AD4_35AB_4F1B_9F3D_F08C88A9A16C_.wvu.PrintArea" localSheetId="3" hidden="1">'(4) Contratación'!$A$1:$V$11</definedName>
    <definedName name="Z_DC041AD4_35AB_4F1B_9F3D_F08C88A9A16C_.wvu.PrintArea" localSheetId="4" hidden="1">'(5) Talento Humano'!$A$1:$V$12</definedName>
    <definedName name="Z_DC041AD4_35AB_4F1B_9F3D_F08C88A9A16C_.wvu.PrintArea" localSheetId="5" hidden="1">'(6) Seguridad y Salud T'!$A$1:$V$11</definedName>
    <definedName name="Z_DC041AD4_35AB_4F1B_9F3D_F08C88A9A16C_.wvu.PrintArea" localSheetId="6" hidden="1">'(7) Sistemas'!$A$1:$V$12</definedName>
    <definedName name="Z_DC041AD4_35AB_4F1B_9F3D_F08C88A9A16C_.wvu.PrintArea" localSheetId="7" hidden="1">'(8) Archivo Central'!$A$1:$V$11</definedName>
    <definedName name="Z_DC041AD4_35AB_4F1B_9F3D_F08C88A9A16C_.wvu.PrintArea" localSheetId="8" hidden="1">'(9) Atencion Usuario'!$A$1:$V$11</definedName>
    <definedName name="Z_DC041AD4_35AB_4F1B_9F3D_F08C88A9A16C_.wvu.PrintArea" localSheetId="13" hidden="1">'Evaluación de Controles'!$B$1:$Y$49</definedName>
    <definedName name="Z_DC041AD4_35AB_4F1B_9F3D_F08C88A9A16C_.wvu.PrintArea" localSheetId="15" hidden="1">Evolución!$K$1:$Q$10</definedName>
    <definedName name="Z_DC041AD4_35AB_4F1B_9F3D_F08C88A9A16C_.wvu.PrintArea" localSheetId="17" hidden="1">Impactos!$A$1:$G$12</definedName>
    <definedName name="Z_DC041AD4_35AB_4F1B_9F3D_F08C88A9A16C_.wvu.PrintArea" localSheetId="14" hidden="1">Resumen!$A$1:$O$30</definedName>
    <definedName name="Z_DC041AD4_35AB_4F1B_9F3D_F08C88A9A16C_.wvu.PrintTitles" localSheetId="9" hidden="1">'(10) Contabilidad'!$7:$8</definedName>
    <definedName name="Z_DC041AD4_35AB_4F1B_9F3D_F08C88A9A16C_.wvu.PrintTitles" localSheetId="10" hidden="1">'(11) Presupuesto'!$7:$8</definedName>
    <definedName name="Z_DC041AD4_35AB_4F1B_9F3D_F08C88A9A16C_.wvu.PrintTitles" localSheetId="11" hidden="1">'(12) Tesorería'!$7:$8</definedName>
    <definedName name="Z_DC041AD4_35AB_4F1B_9F3D_F08C88A9A16C_.wvu.PrintTitles" localSheetId="1" hidden="1">'(2) Control Interno'!$7:$8</definedName>
    <definedName name="Z_DC041AD4_35AB_4F1B_9F3D_F08C88A9A16C_.wvu.PrintTitles" localSheetId="2" hidden="1">'(3) Juridica'!$7:$8</definedName>
    <definedName name="Z_DC041AD4_35AB_4F1B_9F3D_F08C88A9A16C_.wvu.PrintTitles" localSheetId="4" hidden="1">'(5) Talento Humano'!$7:$8</definedName>
    <definedName name="Z_DC041AD4_35AB_4F1B_9F3D_F08C88A9A16C_.wvu.PrintTitles" localSheetId="5" hidden="1">'(6) Seguridad y Salud T'!$7:$8</definedName>
    <definedName name="Z_DC041AD4_35AB_4F1B_9F3D_F08C88A9A16C_.wvu.PrintTitles" localSheetId="6" hidden="1">'(7) Sistemas'!$7:$8</definedName>
    <definedName name="Z_DC041AD4_35AB_4F1B_9F3D_F08C88A9A16C_.wvu.PrintTitles" localSheetId="7" hidden="1">'(8) Archivo Central'!$7:$8</definedName>
    <definedName name="Z_DC041AD4_35AB_4F1B_9F3D_F08C88A9A16C_.wvu.PrintTitles" localSheetId="13" hidden="1">'Evaluación de Controles'!$1:$3</definedName>
    <definedName name="Z_E51A7B7A_B72C_4D0D_BEC9_3100296DDB1B_.wvu.Cols" localSheetId="0" hidden="1">'(1) Planeación'!$D:$D,'(1) Planeación'!$F:$F,'(1) Planeación'!$K:$M,'(1) Planeación'!$Q:$Q,'(1) Planeación'!$S:$T,'(1) Planeación'!$V:$X</definedName>
    <definedName name="Z_E51A7B7A_B72C_4D0D_BEC9_3100296DDB1B_.wvu.Cols" localSheetId="9" hidden="1">'(10) Contabilidad'!$D:$D,'(10) Contabilidad'!$F:$F,'(10) Contabilidad'!$K:$M,'(10) Contabilidad'!$Q:$Q,'(10) Contabilidad'!$S:$T,'(10) Contabilidad'!$V:$X</definedName>
    <definedName name="Z_E51A7B7A_B72C_4D0D_BEC9_3100296DDB1B_.wvu.Cols" localSheetId="10" hidden="1">'(11) Presupuesto'!$D:$D,'(11) Presupuesto'!$F:$F,'(11) Presupuesto'!$K:$M,'(11) Presupuesto'!$Q:$Q,'(11) Presupuesto'!$S:$T,'(11) Presupuesto'!$V:$X</definedName>
    <definedName name="Z_E51A7B7A_B72C_4D0D_BEC9_3100296DDB1B_.wvu.Cols" localSheetId="1" hidden="1">'(2) Control Interno'!$D:$D,'(2) Control Interno'!$F:$F,'(2) Control Interno'!$K:$M,'(2) Control Interno'!$Q:$Q,'(2) Control Interno'!$S:$T,'(2) Control Interno'!$V:$X</definedName>
    <definedName name="Z_E51A7B7A_B72C_4D0D_BEC9_3100296DDB1B_.wvu.Cols" localSheetId="2" hidden="1">'(3) Juridica'!$D:$D,'(3) Juridica'!$F:$F,'(3) Juridica'!$K:$M,'(3) Juridica'!$Q:$Q,'(3) Juridica'!$S:$T,'(3) Juridica'!$V:$X</definedName>
    <definedName name="Z_E51A7B7A_B72C_4D0D_BEC9_3100296DDB1B_.wvu.Cols" localSheetId="3" hidden="1">'(4) Contratación'!$D:$D,'(4) Contratación'!$F:$F,'(4) Contratación'!$K:$M,'(4) Contratación'!$Q:$Q,'(4) Contratación'!$S:$T,'(4) Contratación'!$V:$X</definedName>
    <definedName name="Z_E51A7B7A_B72C_4D0D_BEC9_3100296DDB1B_.wvu.Cols" localSheetId="4" hidden="1">'(5) Talento Humano'!$D:$D,'(5) Talento Humano'!$F:$F,'(5) Talento Humano'!$K:$M,'(5) Talento Humano'!$Q:$Q,'(5) Talento Humano'!$S:$T,'(5) Talento Humano'!$V:$X</definedName>
    <definedName name="Z_E51A7B7A_B72C_4D0D_BEC9_3100296DDB1B_.wvu.Cols" localSheetId="5" hidden="1">'(6) Seguridad y Salud T'!$D:$D,'(6) Seguridad y Salud T'!$F:$F,'(6) Seguridad y Salud T'!$K:$M,'(6) Seguridad y Salud T'!$Q:$Q,'(6) Seguridad y Salud T'!$S:$T,'(6) Seguridad y Salud T'!$V:$X</definedName>
    <definedName name="Z_E51A7B7A_B72C_4D0D_BEC9_3100296DDB1B_.wvu.Cols" localSheetId="14" hidden="1">Resumen!$Q:$AE,Resumen!$AH:$AX</definedName>
    <definedName name="Z_E51A7B7A_B72C_4D0D_BEC9_3100296DDB1B_.wvu.PrintArea" localSheetId="9" hidden="1">'(10) Contabilidad'!$A$1:$V$11</definedName>
    <definedName name="Z_E51A7B7A_B72C_4D0D_BEC9_3100296DDB1B_.wvu.PrintArea" localSheetId="10" hidden="1">'(11) Presupuesto'!$A$1:$V$10</definedName>
    <definedName name="Z_E51A7B7A_B72C_4D0D_BEC9_3100296DDB1B_.wvu.PrintArea" localSheetId="11" hidden="1">'(12) Tesorería'!$A$1:$V$12</definedName>
    <definedName name="Z_E51A7B7A_B72C_4D0D_BEC9_3100296DDB1B_.wvu.PrintArea" localSheetId="12" hidden="1">'(13) Almacén'!$A$1:$V$11</definedName>
    <definedName name="Z_E51A7B7A_B72C_4D0D_BEC9_3100296DDB1B_.wvu.PrintArea" localSheetId="1" hidden="1">'(2) Control Interno'!$A$1:$V$17</definedName>
    <definedName name="Z_E51A7B7A_B72C_4D0D_BEC9_3100296DDB1B_.wvu.PrintArea" localSheetId="2" hidden="1">'(3) Juridica'!$A$1:$V$13</definedName>
    <definedName name="Z_E51A7B7A_B72C_4D0D_BEC9_3100296DDB1B_.wvu.PrintArea" localSheetId="3" hidden="1">'(4) Contratación'!$A$1:$V$11</definedName>
    <definedName name="Z_E51A7B7A_B72C_4D0D_BEC9_3100296DDB1B_.wvu.PrintArea" localSheetId="4" hidden="1">'(5) Talento Humano'!$A$1:$V$12</definedName>
    <definedName name="Z_E51A7B7A_B72C_4D0D_BEC9_3100296DDB1B_.wvu.PrintArea" localSheetId="5" hidden="1">'(6) Seguridad y Salud T'!$A$1:$V$11</definedName>
    <definedName name="Z_E51A7B7A_B72C_4D0D_BEC9_3100296DDB1B_.wvu.PrintArea" localSheetId="6" hidden="1">'(7) Sistemas'!$A$1:$V$12</definedName>
    <definedName name="Z_E51A7B7A_B72C_4D0D_BEC9_3100296DDB1B_.wvu.PrintArea" localSheetId="7" hidden="1">'(8) Archivo Central'!$A$1:$V$11</definedName>
    <definedName name="Z_E51A7B7A_B72C_4D0D_BEC9_3100296DDB1B_.wvu.PrintArea" localSheetId="8" hidden="1">'(9) Atencion Usuario'!$A$1:$V$11</definedName>
    <definedName name="Z_E51A7B7A_B72C_4D0D_BEC9_3100296DDB1B_.wvu.PrintArea" localSheetId="13" hidden="1">'Evaluación de Controles'!$B$1:$Y$49</definedName>
    <definedName name="Z_E51A7B7A_B72C_4D0D_BEC9_3100296DDB1B_.wvu.PrintArea" localSheetId="15" hidden="1">Evolución!$K$1:$Q$10</definedName>
    <definedName name="Z_E51A7B7A_B72C_4D0D_BEC9_3100296DDB1B_.wvu.PrintArea" localSheetId="17" hidden="1">Impactos!$A$1:$G$12</definedName>
    <definedName name="Z_E51A7B7A_B72C_4D0D_BEC9_3100296DDB1B_.wvu.PrintArea" localSheetId="14" hidden="1">Resumen!$A$1:$O$30</definedName>
    <definedName name="Z_E51A7B7A_B72C_4D0D_BEC9_3100296DDB1B_.wvu.PrintTitles" localSheetId="9" hidden="1">'(10) Contabilidad'!$7:$8</definedName>
    <definedName name="Z_E51A7B7A_B72C_4D0D_BEC9_3100296DDB1B_.wvu.PrintTitles" localSheetId="10" hidden="1">'(11) Presupuesto'!$7:$8</definedName>
    <definedName name="Z_E51A7B7A_B72C_4D0D_BEC9_3100296DDB1B_.wvu.PrintTitles" localSheetId="11" hidden="1">'(12) Tesorería'!$7:$8</definedName>
    <definedName name="Z_E51A7B7A_B72C_4D0D_BEC9_3100296DDB1B_.wvu.PrintTitles" localSheetId="1" hidden="1">'(2) Control Interno'!$7:$8</definedName>
    <definedName name="Z_E51A7B7A_B72C_4D0D_BEC9_3100296DDB1B_.wvu.PrintTitles" localSheetId="2" hidden="1">'(3) Juridica'!$7:$8</definedName>
    <definedName name="Z_E51A7B7A_B72C_4D0D_BEC9_3100296DDB1B_.wvu.PrintTitles" localSheetId="4" hidden="1">'(5) Talento Humano'!$7:$8</definedName>
    <definedName name="Z_E51A7B7A_B72C_4D0D_BEC9_3100296DDB1B_.wvu.PrintTitles" localSheetId="5" hidden="1">'(6) Seguridad y Salud T'!$7:$8</definedName>
    <definedName name="Z_E51A7B7A_B72C_4D0D_BEC9_3100296DDB1B_.wvu.PrintTitles" localSheetId="6" hidden="1">'(7) Sistemas'!$7:$8</definedName>
    <definedName name="Z_E51A7B7A_B72C_4D0D_BEC9_3100296DDB1B_.wvu.PrintTitles" localSheetId="7" hidden="1">'(8) Archivo Central'!$7:$8</definedName>
    <definedName name="Z_E51A7B7A_B72C_4D0D_BEC9_3100296DDB1B_.wvu.PrintTitles" localSheetId="13" hidden="1">'Evaluación de Controles'!$1:$3</definedName>
    <definedName name="Z_F7D68F61_F89A_4541_9A78_C25C58CA23E3_.wvu.Cols" localSheetId="0" hidden="1">'(1) Planeación'!$D:$D,'(1) Planeación'!$F:$F,'(1) Planeación'!$K:$M,'(1) Planeación'!$Q:$Q,'(1) Planeación'!$S:$T,'(1) Planeación'!$V:$X</definedName>
    <definedName name="Z_F7D68F61_F89A_4541_9A78_C25C58CA23E3_.wvu.Cols" localSheetId="14" hidden="1">Resumen!$Q:$AE,Resumen!$AH:$AX</definedName>
    <definedName name="Z_F7D68F61_F89A_4541_9A78_C25C58CA23E3_.wvu.PrintArea" localSheetId="9" hidden="1">'(10) Contabilidad'!$A$1:$V$11</definedName>
    <definedName name="Z_F7D68F61_F89A_4541_9A78_C25C58CA23E3_.wvu.PrintArea" localSheetId="10" hidden="1">'(11) Presupuesto'!$A$1:$V$10</definedName>
    <definedName name="Z_F7D68F61_F89A_4541_9A78_C25C58CA23E3_.wvu.PrintArea" localSheetId="11" hidden="1">'(12) Tesorería'!$A$1:$V$12</definedName>
    <definedName name="Z_F7D68F61_F89A_4541_9A78_C25C58CA23E3_.wvu.PrintArea" localSheetId="12" hidden="1">'(13) Almacén'!$A$1:$V$11</definedName>
    <definedName name="Z_F7D68F61_F89A_4541_9A78_C25C58CA23E3_.wvu.PrintArea" localSheetId="1" hidden="1">'(2) Control Interno'!$A$1:$V$12</definedName>
    <definedName name="Z_F7D68F61_F89A_4541_9A78_C25C58CA23E3_.wvu.PrintArea" localSheetId="2" hidden="1">'(3) Juridica'!$A$1:$V$13</definedName>
    <definedName name="Z_F7D68F61_F89A_4541_9A78_C25C58CA23E3_.wvu.PrintArea" localSheetId="3" hidden="1">'(4) Contratación'!$A$1:$V$11</definedName>
    <definedName name="Z_F7D68F61_F89A_4541_9A78_C25C58CA23E3_.wvu.PrintArea" localSheetId="4" hidden="1">'(5) Talento Humano'!$A$1:$V$12</definedName>
    <definedName name="Z_F7D68F61_F89A_4541_9A78_C25C58CA23E3_.wvu.PrintArea" localSheetId="5" hidden="1">'(6) Seguridad y Salud T'!$A$1:$V$11</definedName>
    <definedName name="Z_F7D68F61_F89A_4541_9A78_C25C58CA23E3_.wvu.PrintArea" localSheetId="6" hidden="1">'(7) Sistemas'!$A$1:$V$12</definedName>
    <definedName name="Z_F7D68F61_F89A_4541_9A78_C25C58CA23E3_.wvu.PrintArea" localSheetId="7" hidden="1">'(8) Archivo Central'!$A$1:$V$11</definedName>
    <definedName name="Z_F7D68F61_F89A_4541_9A78_C25C58CA23E3_.wvu.PrintArea" localSheetId="8" hidden="1">'(9) Atencion Usuario'!$A$1:$V$11</definedName>
    <definedName name="Z_F7D68F61_F89A_4541_9A78_C25C58CA23E3_.wvu.PrintArea" localSheetId="13" hidden="1">'Evaluación de Controles'!$B$1:$Y$49</definedName>
    <definedName name="Z_F7D68F61_F89A_4541_9A78_C25C58CA23E3_.wvu.PrintArea" localSheetId="15" hidden="1">Evolución!$K$1:$Q$10</definedName>
    <definedName name="Z_F7D68F61_F89A_4541_9A78_C25C58CA23E3_.wvu.PrintArea" localSheetId="17" hidden="1">Impactos!$A$1:$G$12</definedName>
    <definedName name="Z_F7D68F61_F89A_4541_9A78_C25C58CA23E3_.wvu.PrintArea" localSheetId="14" hidden="1">Resumen!$A$1:$O$30</definedName>
    <definedName name="Z_F7D68F61_F89A_4541_9A78_C25C58CA23E3_.wvu.PrintTitles" localSheetId="9" hidden="1">'(10) Contabilidad'!$7:$8</definedName>
    <definedName name="Z_F7D68F61_F89A_4541_9A78_C25C58CA23E3_.wvu.PrintTitles" localSheetId="10" hidden="1">'(11) Presupuesto'!$7:$8</definedName>
    <definedName name="Z_F7D68F61_F89A_4541_9A78_C25C58CA23E3_.wvu.PrintTitles" localSheetId="11" hidden="1">'(12) Tesorería'!$7:$8</definedName>
    <definedName name="Z_F7D68F61_F89A_4541_9A78_C25C58CA23E3_.wvu.PrintTitles" localSheetId="1" hidden="1">'(2) Control Interno'!$7:$8</definedName>
    <definedName name="Z_F7D68F61_F89A_4541_9A78_C25C58CA23E3_.wvu.PrintTitles" localSheetId="2" hidden="1">'(3) Juridica'!$7:$8</definedName>
    <definedName name="Z_F7D68F61_F89A_4541_9A78_C25C58CA23E3_.wvu.PrintTitles" localSheetId="4" hidden="1">'(5) Talento Humano'!$7:$8</definedName>
    <definedName name="Z_F7D68F61_F89A_4541_9A78_C25C58CA23E3_.wvu.PrintTitles" localSheetId="5" hidden="1">'(6) Seguridad y Salud T'!$7:$8</definedName>
    <definedName name="Z_F7D68F61_F89A_4541_9A78_C25C58CA23E3_.wvu.PrintTitles" localSheetId="6" hidden="1">'(7) Sistemas'!$7:$8</definedName>
    <definedName name="Z_F7D68F61_F89A_4541_9A78_C25C58CA23E3_.wvu.PrintTitles" localSheetId="7" hidden="1">'(8) Archivo Central'!$7:$8</definedName>
    <definedName name="Z_F7D68F61_F89A_4541_9A78_C25C58CA23E3_.wvu.PrintTitles" localSheetId="13" hidden="1">'Evaluación de Controles'!$1:$3</definedName>
  </definedNames>
  <calcPr calcId="124519"/>
  <customWorkbookViews>
    <customWorkbookView name="mapa_17" guid="{B83C9EB8-C964-4489-98C8-19C81BFAE010}" maximized="1" xWindow="-8" yWindow="-8" windowWidth="1382" windowHeight="744" tabRatio="961" activeSheetId="6"/>
    <customWorkbookView name="mapa_16" guid="{42BB51DB-DC3E-4DA5-9499-5574EB19780E}" maximized="1" xWindow="-8" yWindow="-8" windowWidth="1382" windowHeight="744" tabRatio="961" activeSheetId="10"/>
    <customWorkbookView name="mapa_15" guid="{D8BB7E15-0E8F-45FC-AD1A-6D8C295A087C}" maximized="1" xWindow="-8" yWindow="-8" windowWidth="1382" windowHeight="744" tabRatio="961" activeSheetId="14"/>
    <customWorkbookView name="Mapa_02" guid="{F7D68F61-F89A-4541-9A78-C25C58CA23E3}" maximized="1" xWindow="-8" yWindow="-8" windowWidth="1382" windowHeight="744" tabRatio="961" activeSheetId="18"/>
    <customWorkbookView name="Mapa_01" guid="{4890415D-ABA4-4363-9A7D-9DAD39F08A9F}" maximized="1" xWindow="-8" yWindow="-8" windowWidth="1382" windowHeight="744" tabRatio="961" activeSheetId="19"/>
    <customWorkbookView name="mapa_03" guid="{D504B807-AE7E-4042-848D-21D8E9CBBAC1}" maximized="1" xWindow="-8" yWindow="-8" windowWidth="1382" windowHeight="744" tabRatio="961" activeSheetId="17"/>
    <customWorkbookView name="mapa_04" guid="{C9A812A3-B23E-4057-8694-158B0DEE8D06}" maximized="1" xWindow="-8" yWindow="-8" windowWidth="1382" windowHeight="744" tabRatio="961" activeSheetId="9"/>
    <customWorkbookView name="mapa_05" guid="{B74BB35E-E214-422E-BB39-6D168553F4C5}" maximized="1" xWindow="-8" yWindow="-8" windowWidth="1382" windowHeight="744" tabRatio="961" activeSheetId="15"/>
    <customWorkbookView name="mapa_06" guid="{915A0EBC-A358-405B-93F7-90752DA34B9F}" maximized="1" xWindow="-8" yWindow="-8" windowWidth="1382" windowHeight="744" tabRatio="961" activeSheetId="11"/>
    <customWorkbookView name="mapa_07" guid="{31578BE1-199E-4DDD-BD28-180CDA7042A3}" maximized="1" xWindow="-8" yWindow="-8" windowWidth="1382" windowHeight="744" tabRatio="961" activeSheetId="20"/>
    <customWorkbookView name="mapa_08" guid="{C8C25E0F-313C-40E1-BC27-B55128053FAD}" maximized="1" xWindow="-8" yWindow="-8" windowWidth="1382" windowHeight="744" tabRatio="961" activeSheetId="3"/>
    <customWorkbookView name="mapa_09" guid="{D674221F-3F50-45D7-B99E-107AE99970DE}" maximized="1" xWindow="-8" yWindow="-8" windowWidth="1382" windowHeight="744" tabRatio="961" activeSheetId="1"/>
    <customWorkbookView name="mapa_10" guid="{E51A7B7A-B72C-4D0D-BEC9-3100296DDB1B}" maximized="1" xWindow="-8" yWindow="-8" windowWidth="1382" windowHeight="744" tabRatio="961" activeSheetId="16"/>
    <customWorkbookView name="mapa_11" guid="{C9A17BF0-2451-44C4-898F-CFB8403323EA}" maximized="1" xWindow="-8" yWindow="-8" windowWidth="1382" windowHeight="744" tabRatio="961" activeSheetId="2"/>
    <customWorkbookView name="mapa_12" guid="{DC041AD4-35AB-4F1B-9F3D-F08C88A9A16C}" maximized="1" xWindow="-8" yWindow="-8" windowWidth="1382" windowHeight="744" tabRatio="961" activeSheetId="12"/>
    <customWorkbookView name="mapa_13" guid="{CC42E740-ADA2-4B3E-AB77-9BBCCE9EC444}" maximized="1" xWindow="-8" yWindow="-8" windowWidth="1382" windowHeight="744" tabRatio="961" activeSheetId="5"/>
    <customWorkbookView name="mapa_14" guid="{AF3BF2A1-5C19-43AE-A08B-3E418E8AE543}" maximized="1" xWindow="-8" yWindow="-8" windowWidth="1382" windowHeight="744" tabRatio="961" activeSheetId="13"/>
    <customWorkbookView name="mapa_19" guid="{ADD38025-F4B2-44E2-9D06-07A9BF0F3A51}" maximized="1" xWindow="-8" yWindow="-8" windowWidth="1382" windowHeight="744" tabRatio="961" activeSheetId="28"/>
    <customWorkbookView name="mapa_20" guid="{97D65C1E-976A-4956-97FC-0E8188ABCFAA}" maximized="1" xWindow="-8" yWindow="-8" windowWidth="1382" windowHeight="744" tabRatio="961" activeSheetId="31"/>
  </customWorkbookViews>
</workbook>
</file>

<file path=xl/calcChain.xml><?xml version="1.0" encoding="utf-8"?>
<calcChain xmlns="http://schemas.openxmlformats.org/spreadsheetml/2006/main">
  <c r="L12" i="5"/>
  <c r="O12"/>
  <c r="L11"/>
  <c r="O11"/>
  <c r="L10"/>
  <c r="O10"/>
  <c r="I12"/>
  <c r="L10" i="14" l="1"/>
  <c r="I10"/>
  <c r="D2" i="26" l="1"/>
  <c r="I9" i="9"/>
  <c r="L9"/>
  <c r="I10"/>
  <c r="L10"/>
  <c r="I11"/>
  <c r="L11"/>
  <c r="I12"/>
  <c r="L12"/>
  <c r="I13"/>
  <c r="L13"/>
  <c r="L10" i="17" l="1"/>
  <c r="X4" i="33" l="1"/>
  <c r="X5"/>
  <c r="X6"/>
  <c r="X7"/>
  <c r="L9" i="19" l="1"/>
  <c r="Z19" i="21" l="1"/>
  <c r="AA19"/>
  <c r="AB19"/>
  <c r="AC19"/>
  <c r="Y19"/>
  <c r="AC7"/>
  <c r="AC8"/>
  <c r="AC9"/>
  <c r="AC10"/>
  <c r="AC11"/>
  <c r="AC12"/>
  <c r="AC13"/>
  <c r="AC14"/>
  <c r="AC15"/>
  <c r="AC16"/>
  <c r="AC17"/>
  <c r="AC6"/>
  <c r="AC5"/>
  <c r="T19"/>
  <c r="U19"/>
  <c r="V19"/>
  <c r="W19"/>
  <c r="S19"/>
  <c r="W6"/>
  <c r="W7"/>
  <c r="W8"/>
  <c r="W9"/>
  <c r="W10"/>
  <c r="W11"/>
  <c r="W12"/>
  <c r="W13"/>
  <c r="W14"/>
  <c r="W15"/>
  <c r="W16"/>
  <c r="W17"/>
  <c r="W5"/>
  <c r="AY10"/>
  <c r="AY9"/>
  <c r="AY8"/>
  <c r="AY7"/>
  <c r="AY6"/>
  <c r="AY5"/>
  <c r="X8" i="33"/>
  <c r="M9" i="17" s="1"/>
  <c r="L9"/>
  <c r="O9" i="5" l="1"/>
  <c r="O10" i="1"/>
  <c r="O9" i="3"/>
  <c r="O10" i="20"/>
  <c r="O11"/>
  <c r="O9"/>
  <c r="O10" i="11"/>
  <c r="O9"/>
  <c r="O10" i="15"/>
  <c r="O11"/>
  <c r="O9"/>
  <c r="O10" i="17" l="1"/>
  <c r="L12" i="13" l="1"/>
  <c r="I12"/>
  <c r="X30" i="33"/>
  <c r="M12" i="13" s="1"/>
  <c r="O12" l="1"/>
  <c r="N12"/>
  <c r="P12" l="1"/>
  <c r="L10" i="28" l="1"/>
  <c r="L11"/>
  <c r="L9"/>
  <c r="L10" i="6"/>
  <c r="L11"/>
  <c r="L9"/>
  <c r="L11" i="14"/>
  <c r="L9"/>
  <c r="L10" i="13"/>
  <c r="L11"/>
  <c r="L9"/>
  <c r="L9" i="5"/>
  <c r="L10" i="1"/>
  <c r="L11"/>
  <c r="L9"/>
  <c r="L10" i="3"/>
  <c r="L9"/>
  <c r="L10" i="20"/>
  <c r="L11"/>
  <c r="L9"/>
  <c r="L10" i="11"/>
  <c r="L11"/>
  <c r="L12"/>
  <c r="L9"/>
  <c r="L10" i="15"/>
  <c r="L11"/>
  <c r="L9"/>
  <c r="L11" i="17"/>
  <c r="L12"/>
  <c r="X34" i="33" l="1"/>
  <c r="M9" i="28" s="1"/>
  <c r="X35" i="33"/>
  <c r="M10" i="28" s="1"/>
  <c r="O9" l="1"/>
  <c r="N9"/>
  <c r="O10"/>
  <c r="N10"/>
  <c r="X47" i="33"/>
  <c r="M10" i="6" s="1"/>
  <c r="X46" i="33"/>
  <c r="M9" i="6" s="1"/>
  <c r="X36" i="33"/>
  <c r="M11" i="28" s="1"/>
  <c r="X48" i="33"/>
  <c r="M11" i="6" s="1"/>
  <c r="X39" i="33"/>
  <c r="M11" i="1" s="1"/>
  <c r="X38" i="33"/>
  <c r="M10" i="1" s="1"/>
  <c r="N10" s="1"/>
  <c r="X37" i="33"/>
  <c r="M9" i="1" s="1"/>
  <c r="X41" i="33"/>
  <c r="M10" i="3" s="1"/>
  <c r="X40" i="33"/>
  <c r="M9" i="3" s="1"/>
  <c r="N9" s="1"/>
  <c r="X45" i="33"/>
  <c r="M12" i="5" s="1"/>
  <c r="N12" s="1"/>
  <c r="P12" s="1"/>
  <c r="X44" i="33"/>
  <c r="M11" i="5" s="1"/>
  <c r="N11" s="1"/>
  <c r="P11" s="1"/>
  <c r="X43" i="33"/>
  <c r="M10" i="5" s="1"/>
  <c r="N10" s="1"/>
  <c r="P10" s="1"/>
  <c r="X42" i="33"/>
  <c r="X29"/>
  <c r="M11" i="13" s="1"/>
  <c r="X28" i="33"/>
  <c r="M10" i="13" s="1"/>
  <c r="X27" i="33"/>
  <c r="M9" i="13" s="1"/>
  <c r="X32" i="33"/>
  <c r="M10" i="14" s="1"/>
  <c r="X31" i="33"/>
  <c r="M9" i="14" s="1"/>
  <c r="X33" i="33"/>
  <c r="M11" i="14" s="1"/>
  <c r="X11" i="33"/>
  <c r="M12" i="17" s="1"/>
  <c r="N12" s="1"/>
  <c r="X10" i="33"/>
  <c r="M11" i="17" s="1"/>
  <c r="N11" s="1"/>
  <c r="X9" i="33"/>
  <c r="M10" i="17" s="1"/>
  <c r="N10" s="1"/>
  <c r="N9"/>
  <c r="X16" i="33"/>
  <c r="M13" i="9" s="1"/>
  <c r="X15" i="33"/>
  <c r="M12" i="9" s="1"/>
  <c r="X14" i="33"/>
  <c r="M11" i="9" s="1"/>
  <c r="X13" i="33"/>
  <c r="M10" i="9" s="1"/>
  <c r="X12" i="33"/>
  <c r="M9" i="9" s="1"/>
  <c r="X23" i="33"/>
  <c r="M12" i="11" s="1"/>
  <c r="X22" i="33"/>
  <c r="M11" i="11" s="1"/>
  <c r="X21" i="33"/>
  <c r="M10" i="11" s="1"/>
  <c r="N10" s="1"/>
  <c r="X20" i="33"/>
  <c r="M9" i="11" s="1"/>
  <c r="N9" s="1"/>
  <c r="X19" i="33"/>
  <c r="X18"/>
  <c r="X17"/>
  <c r="X24"/>
  <c r="M9" i="20" s="1"/>
  <c r="N9" s="1"/>
  <c r="X26" i="33"/>
  <c r="M11" i="20" s="1"/>
  <c r="N11" s="1"/>
  <c r="X25" i="33"/>
  <c r="M10" i="20" s="1"/>
  <c r="N10" s="1"/>
  <c r="M10" i="19"/>
  <c r="M11"/>
  <c r="M12"/>
  <c r="M9"/>
  <c r="N11" i="1" l="1"/>
  <c r="O11"/>
  <c r="O9"/>
  <c r="N9"/>
  <c r="O10" i="3"/>
  <c r="N10"/>
  <c r="O12" i="11"/>
  <c r="N12"/>
  <c r="N11"/>
  <c r="O11"/>
  <c r="O11" i="13"/>
  <c r="N11"/>
  <c r="O10" i="14"/>
  <c r="N10"/>
  <c r="M11" i="15"/>
  <c r="N11" s="1"/>
  <c r="M10"/>
  <c r="N10" s="1"/>
  <c r="M9"/>
  <c r="N9" s="1"/>
  <c r="O10" i="9"/>
  <c r="N10"/>
  <c r="O12"/>
  <c r="N12"/>
  <c r="O9"/>
  <c r="N9"/>
  <c r="O11"/>
  <c r="N11"/>
  <c r="O13"/>
  <c r="N13"/>
  <c r="N12" i="19"/>
  <c r="O12"/>
  <c r="N11"/>
  <c r="O11"/>
  <c r="N10"/>
  <c r="O10"/>
  <c r="N9"/>
  <c r="O9"/>
  <c r="O11" i="14"/>
  <c r="N11"/>
  <c r="O10" i="13"/>
  <c r="N10"/>
  <c r="O11" i="6"/>
  <c r="N11"/>
  <c r="N11" i="28"/>
  <c r="O11"/>
  <c r="O10" i="6"/>
  <c r="N10"/>
  <c r="O9" i="14"/>
  <c r="N9"/>
  <c r="O9" i="13"/>
  <c r="N9"/>
  <c r="O9" i="6"/>
  <c r="N9"/>
  <c r="O9" i="17"/>
  <c r="O12"/>
  <c r="O11"/>
  <c r="M9" i="5"/>
  <c r="N9" s="1"/>
  <c r="I15" i="28"/>
  <c r="E17" i="21" s="1"/>
  <c r="P16" i="28"/>
  <c r="L17" i="21" s="1"/>
  <c r="I9" i="13"/>
  <c r="I10"/>
  <c r="I12" i="19"/>
  <c r="I11"/>
  <c r="P10" i="14" l="1"/>
  <c r="P13" i="9"/>
  <c r="P11"/>
  <c r="P9"/>
  <c r="P12"/>
  <c r="P10"/>
  <c r="I13" i="28"/>
  <c r="C17" i="21" s="1"/>
  <c r="I16" i="28"/>
  <c r="F17" i="21" s="1"/>
  <c r="H17" s="1"/>
  <c r="P13" i="28"/>
  <c r="I17" i="21" s="1"/>
  <c r="P15" i="28"/>
  <c r="K17" i="21" s="1"/>
  <c r="N17" s="1"/>
  <c r="I14" i="28"/>
  <c r="D17" i="21" s="1"/>
  <c r="P14" i="28"/>
  <c r="J17" i="21" s="1"/>
  <c r="AY11"/>
  <c r="AZ6" l="1"/>
  <c r="AZ5"/>
  <c r="G17"/>
  <c r="O17"/>
  <c r="M17"/>
  <c r="AZ9"/>
  <c r="AZ8"/>
  <c r="AZ7"/>
  <c r="AZ10"/>
  <c r="P12" i="19" l="1"/>
  <c r="P11"/>
  <c r="E2" i="26" l="1"/>
  <c r="F2"/>
  <c r="G2"/>
  <c r="H2"/>
  <c r="D3"/>
  <c r="E3"/>
  <c r="F3"/>
  <c r="G3"/>
  <c r="H3"/>
  <c r="D4"/>
  <c r="E4"/>
  <c r="F4"/>
  <c r="G4"/>
  <c r="H4"/>
  <c r="D5"/>
  <c r="E5"/>
  <c r="F5"/>
  <c r="G5"/>
  <c r="H5"/>
  <c r="D6"/>
  <c r="E6"/>
  <c r="F6"/>
  <c r="G6"/>
  <c r="H6"/>
  <c r="P11" i="20" l="1"/>
  <c r="I11"/>
  <c r="P10"/>
  <c r="I10"/>
  <c r="P9"/>
  <c r="I9"/>
  <c r="P10" i="19"/>
  <c r="I10"/>
  <c r="P9"/>
  <c r="I9"/>
  <c r="I14" s="1"/>
  <c r="P12" i="17"/>
  <c r="I12"/>
  <c r="P11"/>
  <c r="I11"/>
  <c r="P10"/>
  <c r="I10"/>
  <c r="P9"/>
  <c r="I9"/>
  <c r="P11" i="15"/>
  <c r="I11"/>
  <c r="P10"/>
  <c r="I10"/>
  <c r="P9"/>
  <c r="I9"/>
  <c r="P11" i="14"/>
  <c r="I11"/>
  <c r="P9"/>
  <c r="I9"/>
  <c r="P11" i="13"/>
  <c r="I11"/>
  <c r="P10"/>
  <c r="P9"/>
  <c r="P12" i="11"/>
  <c r="I12"/>
  <c r="P11"/>
  <c r="I11"/>
  <c r="P10"/>
  <c r="I10"/>
  <c r="P9"/>
  <c r="I9"/>
  <c r="P11" i="6"/>
  <c r="I11"/>
  <c r="P10"/>
  <c r="I10"/>
  <c r="P9"/>
  <c r="I9"/>
  <c r="I11" i="5"/>
  <c r="I10"/>
  <c r="P9"/>
  <c r="I9"/>
  <c r="I16" i="20" l="1"/>
  <c r="F10" i="21" s="1"/>
  <c r="I14" i="15"/>
  <c r="I13"/>
  <c r="C8" i="21" s="1"/>
  <c r="I16" i="15"/>
  <c r="F8" i="21" s="1"/>
  <c r="I15" i="15"/>
  <c r="E8" i="21" s="1"/>
  <c r="P16" i="15"/>
  <c r="L8" i="21" s="1"/>
  <c r="P15" i="15"/>
  <c r="K8" i="21" s="1"/>
  <c r="P14" i="15"/>
  <c r="J8" i="21" s="1"/>
  <c r="P13" i="15"/>
  <c r="I8" i="21" s="1"/>
  <c r="P17" i="19"/>
  <c r="L5" i="21" s="1"/>
  <c r="P14" i="19"/>
  <c r="I5" i="21" s="1"/>
  <c r="P16" i="19"/>
  <c r="K5" i="21" s="1"/>
  <c r="P15" i="19"/>
  <c r="J5" i="21" s="1"/>
  <c r="I17" i="19"/>
  <c r="F5" i="21" s="1"/>
  <c r="I16" i="19"/>
  <c r="E5" i="21" s="1"/>
  <c r="C5"/>
  <c r="I15" i="19"/>
  <c r="D5" i="21" s="1"/>
  <c r="P16" i="20"/>
  <c r="L10" i="21" s="1"/>
  <c r="P16" i="6"/>
  <c r="I17" i="5"/>
  <c r="F13" i="21" s="1"/>
  <c r="P15" i="9"/>
  <c r="I7" i="21" s="1"/>
  <c r="P16" i="11"/>
  <c r="K9" i="21" s="1"/>
  <c r="P17" i="13"/>
  <c r="L15" i="21" s="1"/>
  <c r="P16" i="14"/>
  <c r="L16" i="21" s="1"/>
  <c r="P17" i="17"/>
  <c r="L6" i="21" s="1"/>
  <c r="P17" i="5"/>
  <c r="L13" i="21" s="1"/>
  <c r="I16" i="6"/>
  <c r="I16" i="9"/>
  <c r="D7" i="21" s="1"/>
  <c r="I16" i="11"/>
  <c r="E9" i="21" s="1"/>
  <c r="I17" i="13"/>
  <c r="F15" i="21" s="1"/>
  <c r="I16" i="14"/>
  <c r="F16" i="21" s="1"/>
  <c r="I17" i="17"/>
  <c r="F6" i="21" s="1"/>
  <c r="I14" i="5"/>
  <c r="C13" i="21" s="1"/>
  <c r="I15" i="5"/>
  <c r="D13" i="21" s="1"/>
  <c r="I16" i="5"/>
  <c r="E13" i="21" s="1"/>
  <c r="P14" i="5"/>
  <c r="I13" i="21" s="1"/>
  <c r="P15" i="5"/>
  <c r="J13" i="21" s="1"/>
  <c r="P16" i="5"/>
  <c r="K13" i="21" s="1"/>
  <c r="I14" i="13"/>
  <c r="C15" i="21" s="1"/>
  <c r="I15" i="13"/>
  <c r="D15" i="21" s="1"/>
  <c r="I16" i="13"/>
  <c r="E15" i="21" s="1"/>
  <c r="P14" i="13"/>
  <c r="I15" i="21" s="1"/>
  <c r="P15" i="13"/>
  <c r="J15" i="21" s="1"/>
  <c r="P16" i="13"/>
  <c r="K15" i="21" s="1"/>
  <c r="I13" i="14"/>
  <c r="C16" i="21" s="1"/>
  <c r="I14" i="14"/>
  <c r="D16" i="21" s="1"/>
  <c r="I15" i="14"/>
  <c r="E16" i="21" s="1"/>
  <c r="I13" i="6"/>
  <c r="I14"/>
  <c r="I15"/>
  <c r="P13"/>
  <c r="P14"/>
  <c r="P15"/>
  <c r="P13" i="14"/>
  <c r="I16" i="21" s="1"/>
  <c r="P14" i="14"/>
  <c r="J16" i="21" s="1"/>
  <c r="P15" i="14"/>
  <c r="K16" i="21" s="1"/>
  <c r="P17" i="11"/>
  <c r="L9" i="21" s="1"/>
  <c r="I17" i="11"/>
  <c r="F9" i="21" s="1"/>
  <c r="P18" i="9"/>
  <c r="L7" i="21" s="1"/>
  <c r="I18" i="9"/>
  <c r="F7" i="21" s="1"/>
  <c r="P17" i="9"/>
  <c r="K7" i="21" s="1"/>
  <c r="I17" i="9"/>
  <c r="E7" i="21" s="1"/>
  <c r="P16" i="9"/>
  <c r="J7" i="21" s="1"/>
  <c r="D8"/>
  <c r="I14" i="11"/>
  <c r="C9" i="21" s="1"/>
  <c r="I15" i="11"/>
  <c r="D9" i="21" s="1"/>
  <c r="P14" i="11"/>
  <c r="I9" i="21" s="1"/>
  <c r="P15" i="11"/>
  <c r="J9" i="21" s="1"/>
  <c r="I13" i="20"/>
  <c r="C10" i="21" s="1"/>
  <c r="I14" i="20"/>
  <c r="D10" i="21" s="1"/>
  <c r="I15" i="20"/>
  <c r="E10" i="21" s="1"/>
  <c r="P13" i="20"/>
  <c r="I10" i="21" s="1"/>
  <c r="P14" i="20"/>
  <c r="J10" i="21" s="1"/>
  <c r="P15" i="20"/>
  <c r="K10" i="21" s="1"/>
  <c r="I14" i="17"/>
  <c r="C6" i="21" s="1"/>
  <c r="I15" i="17"/>
  <c r="D6" i="21" s="1"/>
  <c r="I16" i="17"/>
  <c r="E6" i="21" s="1"/>
  <c r="P14" i="17"/>
  <c r="I6" i="21" s="1"/>
  <c r="P15" i="17"/>
  <c r="J6" i="21" s="1"/>
  <c r="P16" i="17"/>
  <c r="K6" i="21" s="1"/>
  <c r="I15" i="9"/>
  <c r="C7" i="21" s="1"/>
  <c r="P9" i="3"/>
  <c r="P11" i="1"/>
  <c r="P10"/>
  <c r="P9"/>
  <c r="I10"/>
  <c r="I11"/>
  <c r="I9"/>
  <c r="P10" i="3"/>
  <c r="I10"/>
  <c r="I9"/>
  <c r="G7" i="21" l="1"/>
  <c r="H7" s="1"/>
  <c r="G9"/>
  <c r="G6"/>
  <c r="G10"/>
  <c r="G8"/>
  <c r="H8" s="1"/>
  <c r="G16"/>
  <c r="H16" s="1"/>
  <c r="G13"/>
  <c r="G15"/>
  <c r="M7"/>
  <c r="N7" s="1"/>
  <c r="I13" i="1"/>
  <c r="C12" i="21" s="1"/>
  <c r="I16" i="1"/>
  <c r="F12" i="21" s="1"/>
  <c r="I15" i="1"/>
  <c r="E12" i="21" s="1"/>
  <c r="I14" i="1"/>
  <c r="D12" i="21" s="1"/>
  <c r="M15"/>
  <c r="N15" s="1"/>
  <c r="M13"/>
  <c r="N13" s="1"/>
  <c r="P16" i="1"/>
  <c r="L12" i="21" s="1"/>
  <c r="P15" i="1"/>
  <c r="K12" i="21" s="1"/>
  <c r="P14" i="1"/>
  <c r="J12" i="21" s="1"/>
  <c r="P13" i="1"/>
  <c r="I12" i="21" s="1"/>
  <c r="M16"/>
  <c r="M8"/>
  <c r="N8" s="1"/>
  <c r="M9"/>
  <c r="N9" s="1"/>
  <c r="M10"/>
  <c r="N10" s="1"/>
  <c r="I13" i="3"/>
  <c r="D11" i="21" s="1"/>
  <c r="I12" i="3"/>
  <c r="C11" i="21" s="1"/>
  <c r="I15" i="3"/>
  <c r="F11" i="21" s="1"/>
  <c r="I14" i="3"/>
  <c r="E11" i="21" s="1"/>
  <c r="P15" i="3"/>
  <c r="L11" i="21" s="1"/>
  <c r="P14" i="3"/>
  <c r="K11" i="21" s="1"/>
  <c r="P13" i="3"/>
  <c r="J11" i="21" s="1"/>
  <c r="P12" i="3"/>
  <c r="I11" i="21" s="1"/>
  <c r="M6"/>
  <c r="N6" s="1"/>
  <c r="G5"/>
  <c r="H5" s="1"/>
  <c r="M5"/>
  <c r="N5" s="1"/>
  <c r="O5" l="1"/>
  <c r="O8"/>
  <c r="C18"/>
  <c r="G12"/>
  <c r="G11"/>
  <c r="F18"/>
  <c r="L18"/>
  <c r="D18"/>
  <c r="K18"/>
  <c r="I18"/>
  <c r="J18"/>
  <c r="E18"/>
  <c r="M12"/>
  <c r="N12" s="1"/>
  <c r="M11"/>
  <c r="N11" s="1"/>
  <c r="H6"/>
  <c r="O6" s="1"/>
  <c r="H10"/>
  <c r="O10" s="1"/>
  <c r="H9"/>
  <c r="O9" s="1"/>
  <c r="O7"/>
  <c r="H13"/>
  <c r="O13" s="1"/>
  <c r="H15"/>
  <c r="O15" s="1"/>
  <c r="N16"/>
  <c r="O16" s="1"/>
  <c r="G18" l="1"/>
  <c r="H18" s="1"/>
  <c r="M18"/>
  <c r="N18" s="1"/>
  <c r="H12"/>
  <c r="O12" s="1"/>
  <c r="H11"/>
  <c r="O11" s="1"/>
  <c r="O18" l="1"/>
</calcChain>
</file>

<file path=xl/sharedStrings.xml><?xml version="1.0" encoding="utf-8"?>
<sst xmlns="http://schemas.openxmlformats.org/spreadsheetml/2006/main" count="2067" uniqueCount="631">
  <si>
    <t>Proceso:</t>
  </si>
  <si>
    <t>Objetivo del Proceso:</t>
  </si>
  <si>
    <t>CAUSAS</t>
  </si>
  <si>
    <t>RIESGO</t>
  </si>
  <si>
    <t>DESCRIPCIÓN</t>
  </si>
  <si>
    <t>CONSECUENCIAS POTENCIALES</t>
  </si>
  <si>
    <t>Probabilidad</t>
  </si>
  <si>
    <t>Impacto</t>
  </si>
  <si>
    <t>ACCIONES</t>
  </si>
  <si>
    <t>RESPUESTA</t>
  </si>
  <si>
    <t>INDICADOR</t>
  </si>
  <si>
    <t>OPCIÓN DE MANEJO</t>
  </si>
  <si>
    <t>CONTROLES</t>
  </si>
  <si>
    <t>Legal</t>
  </si>
  <si>
    <t>CONTABILIDAD</t>
  </si>
  <si>
    <t>Moderado</t>
  </si>
  <si>
    <t>Financiero</t>
  </si>
  <si>
    <t xml:space="preserve">             MAPA DE RIESGOS INSTITUCIONAL </t>
  </si>
  <si>
    <t>PERIODICIDAD</t>
  </si>
  <si>
    <t>Mensual</t>
  </si>
  <si>
    <t>Trimestral</t>
  </si>
  <si>
    <t>Anual</t>
  </si>
  <si>
    <t xml:space="preserve"> </t>
  </si>
  <si>
    <t>Diario</t>
  </si>
  <si>
    <t>Semanal</t>
  </si>
  <si>
    <t>Zona de Riesgo</t>
  </si>
  <si>
    <t xml:space="preserve">Año: </t>
  </si>
  <si>
    <t>PRESUPUESTO</t>
  </si>
  <si>
    <t>Cumplimiento</t>
  </si>
  <si>
    <t>Tipo de Riesgo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</si>
  <si>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</si>
  <si>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</si>
  <si>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</si>
  <si>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</si>
  <si>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</si>
  <si>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</si>
  <si>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</si>
  <si>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</si>
  <si>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</si>
  <si>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</si>
  <si>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</si>
  <si>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</si>
  <si>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</si>
  <si>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</si>
  <si>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</si>
  <si>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</si>
  <si>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</si>
  <si>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</si>
  <si>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</si>
  <si>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</si>
  <si>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</si>
  <si>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</si>
  <si>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</si>
  <si>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</si>
  <si>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</si>
  <si>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</si>
  <si>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</si>
  <si>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</si>
  <si>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</si>
  <si>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TESORERÍA</t>
  </si>
  <si>
    <t>Efectuar pago a proveedor equivocado</t>
  </si>
  <si>
    <t>Hallazgos de tipo administrativo, incumplimiento de procesos de tesoreria</t>
  </si>
  <si>
    <t>Inconformidad por parte de los proveedores por mora en el pago,por consignación extraviada</t>
  </si>
  <si>
    <t>Verificación del RUT, nombre del proveedor y cuenta a consignar</t>
  </si>
  <si>
    <t>Revisión permanente al momento de efectuar el giro</t>
  </si>
  <si>
    <t>Tesoreria</t>
  </si>
  <si>
    <t>Permanente</t>
  </si>
  <si>
    <t># de cuentas pagadas sin los debidos soportes/# total de cuentas canceladas</t>
  </si>
  <si>
    <t># de inconsistencias detectadas/# total de pagos realizados</t>
  </si>
  <si>
    <t>ALMACÉN</t>
  </si>
  <si>
    <t>Alteraciones en el inventario de la Institución por falencias en el proceso de entrega de bienes y suministros</t>
  </si>
  <si>
    <t>Revisiones periódicas del inventario físico contrastado con el que arroja el sistema</t>
  </si>
  <si>
    <t>Revisión permanente de las existencias</t>
  </si>
  <si>
    <t>Determinar de acuerdo a las revisiones periódicas las inconsistencias encontradas y realizar los seguimientos necesarios para llegar a valores reales</t>
  </si>
  <si>
    <t>JURÍDICA</t>
  </si>
  <si>
    <t>Detrimento patrimonial por pérdida de demandas.</t>
  </si>
  <si>
    <t xml:space="preserve">Asumir completamente el valor de la sentencia, Detrimento patrimonial </t>
  </si>
  <si>
    <t xml:space="preserve"># de asesores Jurídicos con cumplimiento de requisitos. </t>
  </si>
  <si>
    <t>Semestral</t>
  </si>
  <si>
    <t>Talento Humano</t>
  </si>
  <si>
    <t>SISTEMAS</t>
  </si>
  <si>
    <t>Sanciones por parte de los entes de control</t>
  </si>
  <si>
    <t>ARCHIVO</t>
  </si>
  <si>
    <t>Fenomeno Natural (Incendio o Inundación)</t>
  </si>
  <si>
    <t>Perdida de toda la documentación del Archivo Central</t>
  </si>
  <si>
    <t>Consecuencias legales y judiciales para el ordenador del Gasto y para la entidad</t>
  </si>
  <si>
    <t>CONTROL INTERNO</t>
  </si>
  <si>
    <t>Que el Sistema de Control Interno no responda a las expectativass de integración de las distintas dependencias de la Entidad a partir del fomento de la cultura del autocontrol. Trabajo descoordinado entre las diferentes dependencias. Evaluación poco confiable sobre el Sistema de Control Interno</t>
  </si>
  <si>
    <t>Las recomendaciones urgentes no se aplican. No se toman decisiones oportunas. Resultan informes no confiables. Establecimiento de sanciones disciplinarias y/o pecunarias por parte de los entes de control</t>
  </si>
  <si>
    <t>Control Interno</t>
  </si>
  <si>
    <t># de asesorias brindadas/# total de dependencias</t>
  </si>
  <si>
    <t>PLANEACIÓN</t>
  </si>
  <si>
    <t>Coordinador de planeación</t>
  </si>
  <si>
    <t>Coordinador de planeacion</t>
  </si>
  <si>
    <t>Salud Ocupacional</t>
  </si>
  <si>
    <t>Bimestral</t>
  </si>
  <si>
    <t>Confianza e imagen</t>
  </si>
  <si>
    <t>Deficiente cultura de la autoevaluación y el control</t>
  </si>
  <si>
    <t>Premura en el proceso de contratación por necesidades del servicio</t>
  </si>
  <si>
    <t>Baja adherencia a los procedimientos de Almacén</t>
  </si>
  <si>
    <t>Fuerza Mayor</t>
  </si>
  <si>
    <t>Reducir el riesgo</t>
  </si>
  <si>
    <t>Contabilidad</t>
  </si>
  <si>
    <t>Urgencia para el pago debido a compromisos adquiridos con proveedores</t>
  </si>
  <si>
    <t>Deficiencia en mecanismos de verificación</t>
  </si>
  <si>
    <t>Evitar el riesgo</t>
  </si>
  <si>
    <t>Transferir el riesgo</t>
  </si>
  <si>
    <t>Planeación</t>
  </si>
  <si>
    <t>Jurídica</t>
  </si>
  <si>
    <t>Contratación</t>
  </si>
  <si>
    <t>PROCESO:</t>
  </si>
  <si>
    <t>Presupuesto</t>
  </si>
  <si>
    <t>Tesorería</t>
  </si>
  <si>
    <t>Almacén</t>
  </si>
  <si>
    <t>Sistemas</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</si>
  <si>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</si>
  <si>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</si>
  <si>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</si>
  <si>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</si>
  <si>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</si>
  <si>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</si>
  <si>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</si>
  <si>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</si>
  <si>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</si>
  <si>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</si>
  <si>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</si>
  <si>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</si>
  <si>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</si>
  <si>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</si>
  <si>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</si>
  <si>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</si>
  <si>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</si>
  <si>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</si>
  <si>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</si>
  <si>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</si>
  <si>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</si>
  <si>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 xml:space="preserve">Manual de Contratación Institucional no adaptado a mejores prácticas </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</si>
  <si>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</si>
  <si>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</si>
  <si>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</si>
  <si>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</si>
  <si>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</si>
  <si>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</si>
  <si>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</si>
  <si>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</si>
  <si>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</si>
  <si>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</si>
  <si>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</si>
  <si>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</si>
  <si>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</si>
  <si>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</si>
  <si>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Exposición a redes de datos, dispositivos externos, acceso a páginas diferentes a las institucionales</t>
  </si>
  <si>
    <t>EVOLUCIÓN DEL MAPA DE RIESGOS AREA ADMINISTRATIVA</t>
  </si>
  <si>
    <t>Definición y ejecución del Plan de Actividades de la Oficina de Control Interno
Definición y ejecución del Cronograma de Auditorías</t>
  </si>
  <si>
    <t>CONTRATACION</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</si>
  <si>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</si>
  <si>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</si>
  <si>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</si>
  <si>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</si>
  <si>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</si>
  <si>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</si>
  <si>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</si>
  <si>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</si>
  <si>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</si>
  <si>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</si>
  <si>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</si>
  <si>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</si>
  <si>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</si>
  <si>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</si>
  <si>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</si>
  <si>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</si>
  <si>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</si>
  <si>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</si>
  <si>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</si>
  <si>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</si>
  <si>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</si>
  <si>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</si>
  <si>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</si>
  <si>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</si>
  <si>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</si>
  <si>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</si>
  <si>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</si>
  <si>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</si>
  <si>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</si>
  <si>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</si>
  <si>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</si>
  <si>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</si>
  <si>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</si>
  <si>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</si>
  <si>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</si>
  <si>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</si>
  <si>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</si>
  <si>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</si>
  <si>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</si>
  <si>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</si>
  <si>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</si>
  <si>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</si>
  <si>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</si>
  <si>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</si>
  <si>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</si>
  <si>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</si>
  <si>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</si>
  <si>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</si>
  <si>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</si>
  <si>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</si>
  <si>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</si>
  <si>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</si>
  <si>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</si>
  <si>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</si>
  <si>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</si>
  <si>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</si>
  <si>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</si>
  <si>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</si>
  <si>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</si>
  <si>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</si>
  <si>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</si>
  <si>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</si>
  <si>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</si>
  <si>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</si>
  <si>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</si>
  <si>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</si>
  <si>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</si>
  <si>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</si>
  <si>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</si>
  <si>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</si>
  <si>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</si>
  <si>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</si>
  <si>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</si>
  <si>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</si>
  <si>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</si>
  <si>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</si>
  <si>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</si>
  <si>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</si>
  <si>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OBSERVACIONES DE CONTROL INTERNO</t>
  </si>
  <si>
    <t>Perdida de las Demandas, Detrimento patrimonial y atrazo en la elaboración de los procesos</t>
  </si>
  <si>
    <t>Avance 
en la reducción del Riesgo</t>
  </si>
  <si>
    <t xml:space="preserve">Elaboró: </t>
  </si>
  <si>
    <t xml:space="preserve">Guardado en: </t>
  </si>
  <si>
    <t>COMUNICACIONES</t>
  </si>
  <si>
    <t>Evaluación del Control</t>
  </si>
  <si>
    <t>Descripción del Control</t>
  </si>
  <si>
    <t>Observaciones</t>
  </si>
  <si>
    <t>Si</t>
  </si>
  <si>
    <t>No</t>
  </si>
  <si>
    <t>Cód</t>
  </si>
  <si>
    <t xml:space="preserve">Riesgo </t>
  </si>
  <si>
    <t>15 pts</t>
  </si>
  <si>
    <t>5 pts</t>
  </si>
  <si>
    <t>10 pts</t>
  </si>
  <si>
    <t>30 pts</t>
  </si>
  <si>
    <t>TOTAL</t>
  </si>
  <si>
    <t>*  Sistemas o software que permiten incluir contraseñas de acceso, o con controles de seguimiento a aprobaciones o ejecuciones que se realizan a través de este, generación de reportes o indicadores, sistemas de seguridad con scanner, sistemas de grabación, entre otros.
**  Políticas de operación aplicables, autorizaciones a través de firmas o confirmaciones vía correo electrónico, archivos físicos, consecutivos, listas de chequeo, controles de seguridad con personal especializado, entre otros.</t>
  </si>
  <si>
    <t>Seguimiento trimestral al cumplimiento de la información rendida</t>
  </si>
  <si>
    <t xml:space="preserve">Dep </t>
  </si>
  <si>
    <t>CONTRATACIÓN</t>
  </si>
  <si>
    <t>Evaluación a los 
          Controles de Riesgos</t>
  </si>
  <si>
    <t>Inadecuada aplicación de las Políticas de Comunicación</t>
  </si>
  <si>
    <t>Información desactualizada, no pertinente e
incompleta en las herramientas de comunicación
internas y externas.</t>
  </si>
  <si>
    <t xml:space="preserve">Manejo inadecuado de la imagen institucional que
pueda afectar el posicionamiento positivo de la
institución.
</t>
  </si>
  <si>
    <t>Manejo inadecuado de la imagen institucional que
pueda afectar el posicionamiento positivo de la
institución.</t>
  </si>
  <si>
    <t xml:space="preserve">Fortalecimiento de la Política de Comunicaciones al cliente interno de la entidad. Socialización y difusión adecuada de la misma. </t>
  </si>
  <si>
    <t>Fortalecimiento de los Medios de Comunicación Internos Y Externos de la E.S.E.</t>
  </si>
  <si>
    <t xml:space="preserve">Análisis de la información que sale de la entidad, debe ser veraz y oportuna para difundir en medios de comunicación masivos- periodistas.  
Fortalecimiento de los medios de comunicación externos.
</t>
  </si>
  <si>
    <t>Análisis de la información que sale de la entidad, debe ser veraz y oportuna para difundir en medios de comunicación masivos- periodistas.  
Fortalecimiento de los medios de comunicación externos.</t>
  </si>
  <si>
    <t>Desconocimiento de la Política de Comunicaciones por parte de los funcionarios de la E.S.E.</t>
  </si>
  <si>
    <t xml:space="preserve">Mal uso de los criterios para el manejo de la información y comunicación de la E.S.E  dentro y fuera de la entidad por parte de los funcionarios. </t>
  </si>
  <si>
    <t>Desinformación al público externo e interno.
Daño de la imagen corporativa.</t>
  </si>
  <si>
    <t xml:space="preserve">Evitar el Riesgo </t>
  </si>
  <si>
    <t xml:space="preserve">
1. Actualizar y socializar de la Política de Comunicaciones
2. Crear una campaña de socialización.
3. Incorporar el plan de comunicaciones en las inducciones y reinducciones. </t>
  </si>
  <si>
    <t xml:space="preserve">Oficina  de Comunicaciones </t>
  </si>
  <si>
    <t># de personas a las que se les socializa la Política / # personas en la institución.</t>
  </si>
  <si>
    <t xml:space="preserve">1.Falta conocimiento de uso adecuado de los medios de comunicaicón internos y externos.
2.No adherencia al proceso y los procedimientos de
Comunicaciones. 
3.Información desarticulada entre las diferentes áreas, los
procesos y centros de atención.
4.No verificación de información con fuentes primarias.
5.No envío de la información por parte de los diferentes
líderes de proceso al área de Cmunicaciones. </t>
  </si>
  <si>
    <t>Uso inadecuado de los medios de comunicación internos y externos por parte de los funcionarios de la E.S.E.</t>
  </si>
  <si>
    <t xml:space="preserve">1.Perdida de la credibilidad e imagen
institucional.
2.No cumplimiento de actividades, metas,
jornadas, objetivos institucionales.
3.Desisnformación por parte de los diferentes
grupos de interés.
4.Falta de sentido de pertenencia.
5.Perdida de interés por parte de los actores en
las herramientas de comunicación.
6.No acceso oportuno a la información
institucional. </t>
  </si>
  <si>
    <t>1, Elaborar, socializar e implementar el Plan de
Comunicaciones.
2. Monitoreo de Redes Sociales
3, Monitoreo de Medios.
4. Diseño y elaboración de Piezas Comunicativas.
5. Actualización Página Web
6. Posicionamiento de la identidad corporativa.</t>
  </si>
  <si>
    <t>Porcentaje de ejecución del Plan de Comunicaciones</t>
  </si>
  <si>
    <t xml:space="preserve">1.Posibles situaciones que puedan generar una crisis
comunicacional y afecten la imagen de la entidad.
2.Desinformación por partes de los colaboradores.
3.Desconocimiento del Plan de Comunicación 
en Situaciones de Crisis.
4.Filtración de información no autorizada a entidades externas
y medios de comunicación.
5.Desconocimiento lineamientos de Vocero Institucional.
6. Mal uso de las piezas comunicativas con logo de la entidad, sea presentación de diapositivas, diseños, hoja con membrete, documentos,  etc. 
</t>
  </si>
  <si>
    <t>Mala actuación frente a una crisis de comunicación que se genera cuando hay un suceso susceptible de alterar por sus efectos o cobertura mediática de la imagen y los intereses estratégicos frente a la opinión pública y los asociados; de acuerdo a lo anterior, es necesario conocer cómo se debe actuar ante esta situación con el fin de frenar la crisis y reducir o eliminar los efectos negativos que esta pueda producir sobre la imagen y el prestigio del Hospital.</t>
  </si>
  <si>
    <t xml:space="preserve">1.Mala reputación del hospital ante los grupos
de interés.
2.Mala imagen institucional.
3.Errores y reprocesos.
4.Pérdida de interés por parte de los actores en
las herramientas de comunicación.
</t>
  </si>
  <si>
    <t>1.Socializar el Plan de Comunicaciones en
Situaciones de Crisis.
2. Mantener el constante monitoreo de medios.
4.Gestionar la comunicación con veracidad, transparencia y
oportunidad para generar credibilidad y confianza antes los
grupos de interés.
5. Realizar Corrección de Estilo y revisión de la imagen y
uso adecuado de los logos, a las piezas comunicativas.</t>
  </si>
  <si>
    <t xml:space="preserve"># de estrategias de comunicación externas cumplidas / # de estrategias de comunicación externas. </t>
  </si>
  <si>
    <t>Riesgo Inherente</t>
  </si>
  <si>
    <t>Riesgo Residual</t>
  </si>
  <si>
    <t>REGISTROS</t>
  </si>
  <si>
    <t>X</t>
  </si>
  <si>
    <t xml:space="preserve">Estado a junio 30 </t>
  </si>
  <si>
    <t>Plataformas SECOP y SIA Observa</t>
  </si>
  <si>
    <t>La radicación y entrega de los oficios es inmediata</t>
  </si>
  <si>
    <t>Se hace desscarga del Libro Auxiliar de Existencias para tener control total de los ingresos en existencias</t>
  </si>
  <si>
    <t>Socialización Plan de Comunicación por correo electrónico
Archivo de Monitoreo de Medios
Archivo digital de piezas gráficas
Página web como medio digital</t>
  </si>
  <si>
    <t>Socialización de la Política por correo institucional y en inducciones a nuevos y reinducciones a antiguos con Talento Humano
Plan de Comunicaciones</t>
  </si>
  <si>
    <t>Redacción Boletines de Prensa
Archivo Monitoreo de Medios
Archivo diseño de piezas gráficas
Envío correos Boletines de Prensa
Envío y publicación piezas gráficas</t>
  </si>
  <si>
    <t>Situación a Junio 30 de 2017</t>
  </si>
  <si>
    <t>Elaboró:</t>
  </si>
  <si>
    <t xml:space="preserve">Revisó: </t>
  </si>
  <si>
    <t>A Marzo 30 de 2018</t>
  </si>
  <si>
    <t>A Junio 30 de 2018</t>
  </si>
  <si>
    <t>INSTITUTO DEPARTAMENTAL DE DEPORTE Y RECREACION DEL QUINDIO "INDEPORTES QUINDIO".</t>
  </si>
  <si>
    <t>Estado a junio 30 de 2018</t>
  </si>
  <si>
    <t>Estado a junio 30 2018</t>
  </si>
  <si>
    <t xml:space="preserve">DEFENSA JUDICIAL - INVESTIGACION DISCIPLINARIA </t>
  </si>
  <si>
    <t xml:space="preserve">SEGURIDAD Y SALUD EN EL TRABAJO </t>
  </si>
  <si>
    <t xml:space="preserve">Archivo Central </t>
  </si>
  <si>
    <t>SEGURIDAD Y SALUD EN ELTRABAJO</t>
  </si>
  <si>
    <t>ARCHIVO CENTRAL</t>
  </si>
  <si>
    <t xml:space="preserve">Correctivo </t>
  </si>
  <si>
    <t xml:space="preserve">Detectivo </t>
  </si>
  <si>
    <t>Preventivo</t>
  </si>
  <si>
    <t>A</t>
  </si>
  <si>
    <t>B</t>
  </si>
  <si>
    <t>2-¿El Control permite enfrentar la situación en caso de materialización (afecta Impacto)?</t>
  </si>
  <si>
    <t>1- ¿El Control previene la materialización del Riesgo 
(afecta Probabilidad)?</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</si>
  <si>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</si>
  <si>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</si>
  <si>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</si>
  <si>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</si>
  <si>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</si>
  <si>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</si>
  <si>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</si>
  <si>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Proyectos ejecutados de forma inadecuada sin tener relacion con la metas.</t>
  </si>
  <si>
    <t>Procesos implementados sin compromiso por parte de la alta direccion y funcionarios.</t>
  </si>
  <si>
    <t>Plan de Accion y POD elaborados sin seguimiento en la ejecucion de metas.</t>
  </si>
  <si>
    <t xml:space="preserve">Proyectos de reagalias ejecutados sin liquidar por falta de conocimiento. </t>
  </si>
  <si>
    <t>Reporte inadecuado de informacion</t>
  </si>
  <si>
    <t>Seguimiento y evaluacion periodica de  los procesos implementados</t>
  </si>
  <si>
    <t xml:space="preserve">Desconocimiento de los proyectos, del Plan de desarrollo Departamental. </t>
  </si>
  <si>
    <t xml:space="preserve">Detrimento patrimonial, hallazgos de entes de control. </t>
  </si>
  <si>
    <t xml:space="preserve">Realizar control y seguimiento mensual de los proyectos, verificacion de los objetos contractuales con las metas </t>
  </si>
  <si>
    <t>actualizacion del cuadro matriz de seguimiento que identifica la relacion de la meta con el objeto. 2 Realizar flujograma del proceso.</t>
  </si>
  <si>
    <t xml:space="preserve">RESPONSABLE </t>
  </si>
  <si>
    <t xml:space="preserve">Matriz Seguimiento actualizada, Solicitud de certificado de bancos de programas y proyectos de inversion departamental, Expedicion del banco de programas y proyectos </t>
  </si>
  <si>
    <t># De Bancos de Proyectos Certficiados/ # de proyectos solicitados</t>
  </si>
  <si>
    <t>Falta de cultura de planeacion, Organización</t>
  </si>
  <si>
    <t xml:space="preserve">Mensual </t>
  </si>
  <si>
    <t xml:space="preserve">Realizar reuniones o llevar los temas al Comité Insitucional de gestion y Desempeño  para conscientizar a los funcionarios de realizar los procesos correctamente, </t>
  </si>
  <si>
    <t>Actas de reunion de comites.</t>
  </si>
  <si>
    <t># de capacitaicones y reuniones realizadas / # total de capacitaciones y reuniones programas</t>
  </si>
  <si>
    <t>Falta de personal con conocimiento encargado,</t>
  </si>
  <si>
    <t>Sanciones, destitución, riesgos de corrupción. Hallazgos de entes de control, no cumplimiento de metas</t>
  </si>
  <si>
    <t xml:space="preserve">Realizar el seguimiento a la informacion suministrada de cada meta de los planes. </t>
  </si>
  <si>
    <t>Plan de Accion, POD, Plan Anticorrupción, .</t>
  </si>
  <si>
    <t># de planes suscritos con seguimiento/ # total de planes suscritos en el instituto.</t>
  </si>
  <si>
    <t xml:space="preserve">Falta de personal con conocimiento encargado, falta de comunicación entre las areas, </t>
  </si>
  <si>
    <t>Hallazgos de entes de control, Sanciones economicas.</t>
  </si>
  <si>
    <t>Capacitacion funcionario,  informes de empalme entre las areas, informe MGA</t>
  </si>
  <si>
    <t xml:space="preserve">Eventual </t>
  </si>
  <si>
    <t>Realizar cronograma de capacitacion, establercer informes mensaules de ejecuicon y estado del proyecto siempre y cuando hallan proyectos en vigencia.</t>
  </si>
  <si>
    <t>Metodología MGA,  informes Gesproy y  DNP.</t>
  </si>
  <si>
    <t># de proyectos liquidados / Total de proyectos ejecutados activos.</t>
  </si>
  <si>
    <t xml:space="preserve">Asumir el Riesgo </t>
  </si>
  <si>
    <t xml:space="preserve">Reducir el Riesgo </t>
  </si>
  <si>
    <t>Auditorias programadas con influencia en visitas y resultados.</t>
  </si>
  <si>
    <t>Funcionarios sin conocimientos. - Relaciones interpersonales dentro del Insituto.</t>
  </si>
  <si>
    <t>Consolidación de prácticas autocrátricas en la selección de áreas y procesos a controlar.
 - Impunidad que favorece a los corruptos.
 - Pérdida de recursos y de confiabilidad.</t>
  </si>
  <si>
    <t xml:space="preserve">Establecer metodología definiendo estatuto de auditoria interna.                    -  Actas de vericacion en comité C.I.C.I. </t>
  </si>
  <si>
    <t xml:space="preserve">Resolucion Estatuto de auditoria interna. - Informe final de auditoria. - Acta de verificacion de comité C.I.C.I. </t>
  </si>
  <si>
    <t># de auditorias verificadas realizadas/# de auditorias  proyectadas</t>
  </si>
  <si>
    <t>Informe final de Auditoria realizado sin socializacion al lider del proceso.</t>
  </si>
  <si>
    <t>Por carga excesiva de trabajo o falta de tiempo</t>
  </si>
  <si>
    <t xml:space="preserve">Que los Dueños del
proceso evaluado, no
cuenten con
retroalimentación del
mismo a través de la
evaluación independiente
de la Oficina de Control
Interno. Que las recomendaciones dadas no sean  tenidas encuentas para acciones de mejora.
</t>
  </si>
  <si>
    <t>Enviar informe
definitivo al área
competente con las
observaciones y
oportunidades de
mejorameinto
propuestas.</t>
  </si>
  <si>
    <t>Reunión de
seguimiento a la
ejecución del
Programa Anual de
Auditoría Interna
Independiente.                        - Implementacion del estatuto de auditoria interna</t>
  </si>
  <si>
    <t xml:space="preserve">Acta de notificacion de de auditoria. </t>
  </si>
  <si>
    <t># de informes finales de auditorias socializados/# de total de auditorias realizadas.</t>
  </si>
  <si>
    <t xml:space="preserve">Informes de ley obligatorios sin presentacion oportuna </t>
  </si>
  <si>
    <t>desconocmiento de la normatividad,  falta de cultura de planeacion y organización.</t>
  </si>
  <si>
    <t xml:space="preserve">Plan de Actividades de la Oficina de Control Interno - </t>
  </si>
  <si>
    <t># de informes presentados de forma oportuna/# total de informes programados  por ley.</t>
  </si>
  <si>
    <t xml:space="preserve">Informes presentados con sellos de radicacion, link de publicacion cuando se requiera. </t>
  </si>
  <si>
    <t xml:space="preserve">Areas del instituto implementadas sin formentar la cultura de autocontrol </t>
  </si>
  <si>
    <t xml:space="preserve"> 
Capacitaciones orientadas al fomento de la cultura de autocontrol - Plan de accion de CI</t>
  </si>
  <si>
    <t xml:space="preserve"> 
Incluir dentro del programa de capacitaciones, formaciones dirigidas al fomento de la cultura de autocontrol.
Dar cumplimiento a las capacitaciones que se programen y evaluar la eficacia de las mismas</t>
  </si>
  <si>
    <t>Verificacion del comité de Control Institucional de Coordiancion de C.I. Aplicar el estatuto de auditorio interna</t>
  </si>
  <si>
    <t>Verificacion del comité de Control Institucional de Coordiancion de C.I.                  - Aplicar el estatuto de auditorio interna</t>
  </si>
  <si>
    <t>Enviar informe definitivo al área competente con las observaciones y oportunidades de mejorameinto propuestas.</t>
  </si>
  <si>
    <t>1. Mejorar la eficiencia y eficacia de las operaciones. 2. Prevenir y mitigar la ocurrencia de los fraudes. 3. Realizar una gestion adecuada de los riesgos. 4. Aumentar la confiabilidad y oportunidad de la informacion. 5. Dar una adecuado cumplimiento de la normatividad y regulaciones .</t>
  </si>
  <si>
    <t>Objetivos del Proceso:</t>
  </si>
  <si>
    <t xml:space="preserve">Elaboro y Proyecto </t>
  </si>
  <si>
    <t>Recibio</t>
  </si>
  <si>
    <t>Fecha de Seguimiento:  
30 / 04 / 2018</t>
  </si>
  <si>
    <t xml:space="preserve">Elaboro y proyecto </t>
  </si>
  <si>
    <t>Recibio y aprobo</t>
  </si>
  <si>
    <t>Se realiza la evaluacion de los controles al inicio de la suscripcion.</t>
  </si>
  <si>
    <t xml:space="preserve">Descuido o negligencia del abogado. dar respuesta a requerimientos judiciales fuera de los terminos legales </t>
  </si>
  <si>
    <t xml:space="preserve">Procesos Judiciales adelantados con vencimiento de terminos </t>
  </si>
  <si>
    <t xml:space="preserve">Rrevision diaria de los procesos para que se cumple en terminos legales todos sus procedimientos </t>
  </si>
  <si>
    <t>Realizar y actualizar constanteme el Cronograma de presentación de respuestas ante los juzgados de acuerdo a las necesidades dela entidad</t>
  </si>
  <si>
    <t xml:space="preserve">Defensa judicial </t>
  </si>
  <si>
    <t>Oficio de respuesta a las solicitudes judiciales, cronograma presentacion ante los juzgados</t>
  </si>
  <si>
    <t># de procesos adelantados sin vencimiento de términos / total de procesos judiciales que adelanta la Institución</t>
  </si>
  <si>
    <t>Las recomendaciones politicas en la contratacion de abogados sin experiencia</t>
  </si>
  <si>
    <t>Abogados contratados sin experiencia litigiosa en el area.</t>
  </si>
  <si>
    <t>Cumplir a cabalidad la hoja de ruta del Manual de funciones para la selección de los asesores jurídicos  y efectuar una adecuada inducción para los abogados seleccionados</t>
  </si>
  <si>
    <t xml:space="preserve">Seguimiento a la Hoja de Ruta al manual de funciones. Estudio de hojas de vida para el cumplimiento de experiencias para el cargo </t>
  </si>
  <si>
    <t xml:space="preserve">eventual </t>
  </si>
  <si>
    <t>Hojas de vida, Manual de funciones.</t>
  </si>
  <si>
    <t xml:space="preserve">Indebida representacion judicial y negligencia por parte del abogado responsable </t>
  </si>
  <si>
    <t xml:space="preserve">Sentecias resolutivas en contra del insituto sin apelar </t>
  </si>
  <si>
    <t>Hacer uso del recurso en el momento procesal oportuno inmediatamente se conozca el fallo en primera instancia y dentro de los terminos legales.</t>
  </si>
  <si>
    <t>Notificacion de  los fallos  una vez sean expedidos  por la entidad competente.</t>
  </si>
  <si>
    <t>Oficio Memorial de interposicion del recurso.</t>
  </si>
  <si>
    <t xml:space="preserve">  #l de sentencias apeladas./# Total de sentencias proferidas en primera instancias</t>
  </si>
  <si>
    <t>Confusion al incorporar documentos en los expedientes o destinatario de la misma. apertura de sobres por parte de los responsables de la administracion de la correspondencia.</t>
  </si>
  <si>
    <t xml:space="preserve">Procesos Disciplinarios adelantados sin reserva legal </t>
  </si>
  <si>
    <t>Demandas contra el Instituto, Destitucion del cargo, Sanciones disciplinarias para el Abogado.</t>
  </si>
  <si>
    <t>Privacidad en la practica de las diligencias. Diligencias revisadas en oficinas sin acceso al publico, solo personalmente a puerta cerrada o atraves de llamadas telefonicas.</t>
  </si>
  <si>
    <t>Realizar en privado las practica de las diligencias. No divulgar informacion a personas diferentes.</t>
  </si>
  <si>
    <t xml:space="preserve">Investigacion Disciplinaria </t>
  </si>
  <si>
    <t>Acta de diligencias o notificaciones firmadas por las personas implicadas en el proceso.</t>
  </si>
  <si>
    <t xml:space="preserve"># de Actas  de procesos disicplinario firmadas por los interesados/# total de procesos disciplinarios adelantados. </t>
  </si>
  <si>
    <t>Desconociiemto de la normatividad.</t>
  </si>
  <si>
    <t xml:space="preserve">Procesos Disciplinarios tramitados sin el cumplimiento de las normas procedimentales </t>
  </si>
  <si>
    <t>Fallos contrarios a derecho que afectar la hoja de vida del funcionario disciplinario</t>
  </si>
  <si>
    <t xml:space="preserve">Capacitaciones derechos disciplinario, Normograma legal </t>
  </si>
  <si>
    <t>Realizar capacitaciones derecho disciplinario, actulizacion constatne Normograma en materia disciplinaria</t>
  </si>
  <si>
    <t>Actas de asistemcia de capacitaciones, certificaciones, Normograma.</t>
  </si>
  <si>
    <t xml:space="preserve"># de procesos disciplinarios tramitados / # total de procesos disciplinarios iniciados </t>
  </si>
  <si>
    <t xml:space="preserve">Contratos celebrados sin poliza o garantías legales </t>
  </si>
  <si>
    <t>Sanciones fiscales y disciplinarias  para la  entidad.</t>
  </si>
  <si>
    <t xml:space="preserve">Contratos celebrados con falta de requisitos legales </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</si>
  <si>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</si>
  <si>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</si>
  <si>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</si>
  <si>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</si>
  <si>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</si>
  <si>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 xml:space="preserve">Seguimiento a la revision de los estudios previos, verificacion listas de chequeo. Resolucion firmada de aprobacion de polizas. </t>
  </si>
  <si>
    <t xml:space="preserve">Oficina Juridica </t>
  </si>
  <si>
    <t>Carpetas de contratos. Con toda la documentacion firmadas.</t>
  </si>
  <si>
    <t># de contratos celebrados  con grarantias legasles /# total de contratos celebrados en los que se hace exigible la garantia.</t>
  </si>
  <si>
    <t xml:space="preserve">Aplicar listas de chequeo acorde con la normatividad vigente y el manual de contratacion actualizados cuando se requiera </t>
  </si>
  <si>
    <t xml:space="preserve">Lsita de chequeo diligenciada, normograma. Contrato revisado </t>
  </si>
  <si>
    <t># de contratos que contenga lista de chequeo implementada /# total de de contratos celebrados</t>
  </si>
  <si>
    <t xml:space="preserve">Entregar a tiempo la informacion , Publicación de los contratos en las plataformas, </t>
  </si>
  <si>
    <t>Oficina juridica - Contratista de apoyo Sistemas 2</t>
  </si>
  <si>
    <t xml:space="preserve">Plataformas SECOP y SIA Observa. Informe de publicaciones mensual </t>
  </si>
  <si>
    <t># de contratos publicados correctamente / # total de contratos celebrados</t>
  </si>
  <si>
    <t>Atencion al Usuario</t>
  </si>
  <si>
    <t xml:space="preserve">Atencion al Usuruario </t>
  </si>
  <si>
    <t xml:space="preserve">Calificación Mapa de Riesgos General </t>
  </si>
  <si>
    <t xml:space="preserve">Nelson Mauricio Carvajal Carrillo - Jefe Oficina de Control Interno </t>
  </si>
  <si>
    <t>D:\CONTROL INTERNO\DOCUMENTOS 2018\4. MAPA DE RIESGOS\Identificacion de los riesgos</t>
  </si>
  <si>
    <t xml:space="preserve">Olga Lucia Fernandez cardenas - Gerente </t>
  </si>
  <si>
    <t>Aprobo:</t>
  </si>
  <si>
    <t xml:space="preserve">Olga Lucia Fernandez Cardenas </t>
  </si>
  <si>
    <t>Verla por la Seguridad y Salud de los Trabajadores y elaborar y ejecutar el sistema de gestion de Seguridad y Salud en el trabajo.</t>
  </si>
  <si>
    <t>Jordandas laborales Establecidad que generan complicaciones (Publico, Biomecanico, Fiscio, Locativo y Psicosocial)</t>
  </si>
  <si>
    <t>Presencia de ausentismo laboral por accidentes de trabajo o enfermeda laboral.</t>
  </si>
  <si>
    <t xml:space="preserve">Incapacidad temporal, permanente  y reubicacion laboral.              - Disminucion de la productividad del proceso. </t>
  </si>
  <si>
    <t>Identificar la notificacion y la investigacion de incidentes, accidentes de trabajo y enfermedades laborales.</t>
  </si>
  <si>
    <t>Realizar examenes periodicos, medicos ocupacionales.                      - Capacitaciones al perosnal para prevenir y mitigar accidentes de trabajos sobre actos inseguros y condiciones inseguras dentro de sus lugares de trabajo.</t>
  </si>
  <si>
    <t>RESPONSABLE</t>
  </si>
  <si>
    <t xml:space="preserve">Lider Seguridad y Salud en el Trabajo </t>
  </si>
  <si>
    <t xml:space="preserve">Soportes de asistencia de capacitacion.           -Custodia de historias clinicas. </t>
  </si>
  <si>
    <t xml:space="preserve"># Accidentes de trabajo y Enfermedades laborales registradas / # de personas expuestas  </t>
  </si>
  <si>
    <t>Asignacion de recursos establecidos con insuficiente atencion por parte de la alta direccion.</t>
  </si>
  <si>
    <t>Escaso presupuesto para la implementacion y ejecucion del  SGSST.</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</si>
  <si>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</si>
  <si>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</si>
  <si>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</si>
  <si>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 xml:space="preserve">Anual </t>
  </si>
  <si>
    <t>Plan anual de trabajo SGSST</t>
  </si>
  <si>
    <t>Plan anual de trabajo Elaborado - Socializado - e incorporado en el presupuesto.</t>
  </si>
  <si>
    <t xml:space="preserve">Posturas en el area de trabajo prolongadas que generan enfermedades ergonomicas  en los trabajadores </t>
  </si>
  <si>
    <t>Lesiones por transtornos osteomuscolares</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</si>
  <si>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</si>
  <si>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</si>
  <si>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</si>
  <si>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</si>
  <si>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</si>
  <si>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#Numero de enfemedades laborales / # de personal expuesto.</t>
  </si>
  <si>
    <t xml:space="preserve">Trimestral </t>
  </si>
  <si>
    <t xml:space="preserve">Reduce el Riesgo </t>
  </si>
  <si>
    <t xml:space="preserve">Inventario del instituto existente con diferencias entre movimientos fisicos con el sistema </t>
  </si>
  <si>
    <t>Desconocimiento del procedimiento que hacen parte del manual de funciones. No aplicación de los formatos (kardex - ingresos y egresos de almacen)</t>
  </si>
  <si>
    <t>Incertidumbre frente al stock de inventarios.                    - Incumplimiento apoyo a eventos del instituto.</t>
  </si>
  <si>
    <t xml:space="preserve">Semestral </t>
  </si>
  <si>
    <t xml:space="preserve">Lider de Almacen </t>
  </si>
  <si>
    <t>Formato diligencias de ingresosy egresos.                     - Kardez digital              -Acta de arqueo.</t>
  </si>
  <si>
    <t># de revisiones realizadas/# total de revisiones programadas.</t>
  </si>
  <si>
    <t>Entrega de bienes y suministros a cada uno de las areas sin los debidos soportes (Solicitudes de almacen diligenciados firmados para efectuar dicha entrega</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</si>
  <si>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</si>
  <si>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</si>
  <si>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</si>
  <si>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</si>
  <si>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Stock de bienes y suministros requeridos insuficientes</t>
  </si>
  <si>
    <t>Dificultades presupuestales.                       -  Mala planeacion</t>
  </si>
  <si>
    <t>Entrega inoportuna de los pedidos internos externos por parte del área de almacén</t>
  </si>
  <si>
    <t xml:space="preserve">Lider de almacen y lider  almacen area tecnica </t>
  </si>
  <si>
    <t>Mantener el stock suficiente de bienes y suministros de acuerdo a las  necesidades de cada área</t>
  </si>
  <si>
    <t xml:space="preserve">Permanente </t>
  </si>
  <si>
    <t>Formato de ingresos y salidades, y solicitudes al macen.</t>
  </si>
  <si>
    <t>Stock bienes y suministors entregados / # de pedidos de bienes y suministros.</t>
  </si>
  <si>
    <t>Por hurto de archivo.              - Por dar de baja a docuementos sin cumplimiento de tabla de retencion</t>
  </si>
  <si>
    <t>Brindar informacion errada.                -Omision de informacion               - Demandas contra el insituto o procedimientos judiciales.             -Sanciones por entes de control.</t>
  </si>
  <si>
    <t>Documentos de archivo con registro historico que no se encuentran fisicamente.</t>
  </si>
  <si>
    <t>Libro radicador y libro de prestamo.                     - Aplicación de las tablas de retencion.                        - Restringer el acceso a personal no autorizado.</t>
  </si>
  <si>
    <t xml:space="preserve">Diligencias todo en el libro radicador y de prestamos.                            - Aprobacion y acta de comité IGD de baja de documentos. </t>
  </si>
  <si>
    <t xml:space="preserve">Lider de Archivo central </t>
  </si>
  <si>
    <t>Libros de Radicación y Préstamo de Documentos.                  - Actas de comité.</t>
  </si>
  <si>
    <t xml:space="preserve"># de documentos extraviados/# total de documentos solicitados </t>
  </si>
  <si>
    <t xml:space="preserve">ATENCION AL USUARIO </t>
  </si>
  <si>
    <t>Cambio del sitio de almacenamiento.       - Aplicar medidas de prevencion a corto plazo.</t>
  </si>
  <si>
    <t>Ubicación de documentos dentro de las estanterias.                    - Hacer revisiones periodica del sisema electrico e hidraulico y de estructura.</t>
  </si>
  <si>
    <t xml:space="preserve">Lider de Archivo central - Jefe adminsitrativa y financiera </t>
  </si>
  <si>
    <t xml:space="preserve">Actas de visita con especificaciones </t>
  </si>
  <si>
    <t># de visitas de control realizadas  /# total de visitas en el año (4)</t>
  </si>
  <si>
    <t xml:space="preserve">documentacion del archivo central con deterioro en la informacion. </t>
  </si>
  <si>
    <t>n condiciones del almacenamiento y conservacion.</t>
  </si>
  <si>
    <t xml:space="preserve">Perdida de la informacion parcial o total.                              -No disponibilidad de la documentacion al requerirse </t>
  </si>
  <si>
    <t>Revisión periodica de la documentación archivada para detectar cualquer anomalia que pueda deteriorarla</t>
  </si>
  <si>
    <t>Definir documentalmente el control para evitar el deterioro de la documentación y de igual forma las frecuencias de verificación que aseguren la disponibilidad de la misma.</t>
  </si>
  <si>
    <t>Libro radicador y libro de prestamo.                     - Aplicación de las tablas de retencion.                        - Restringir el acceso a personal no autorizado.</t>
  </si>
  <si>
    <t>Equipos de computo existentes infectados con virus informatico</t>
  </si>
  <si>
    <t>Sobrecostos y parálisis en los procesos ejecutados y el posible robo de informacion.</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</si>
  <si>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</si>
  <si>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Implementar en su totalidad la politica de seguridad y privacidad de la informacion.                                 -Generar backups diarios para la base de datos de red,                                                          -actualizar permanentemente el antivirus institucional</t>
  </si>
  <si>
    <t>Lider Sistemas de información 1</t>
  </si>
  <si>
    <t>Acta de socializacion de la politica de seguridad y privacidad.                      -Registro de eventos que sucedan en cada equipo.                        -</t>
  </si>
  <si>
    <t># de equipos de computo con las implementaciones necesarias para su seguridad / # total de equipos del instituto</t>
  </si>
  <si>
    <t xml:space="preserve">Sistemas operativos en funcionamiento sin licencias </t>
  </si>
  <si>
    <t>Falta de presupuesto.            - Falta de conocimietno de funcioarios de sistemas.</t>
  </si>
  <si>
    <t>Hojas de vidas de los equipos de computo.                   -Software libre y open sourse</t>
  </si>
  <si>
    <t>Realizar el inventario de las licencias de los equipos de la entidad.                -Diligenciamiento de hojas de vida para detectar incosistencias.</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</si>
  <si>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</si>
  <si>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</si>
  <si>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</si>
  <si>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</si>
  <si>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</si>
  <si>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</si>
  <si>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</si>
  <si>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Lider Sistemas de información 2</t>
  </si>
  <si>
    <t>Registro de copias de seguridad firmadas por el funcionario responsable del equipo.</t>
  </si>
  <si>
    <t>#Backups realizados en cada equipo / # total de equipos en el instituto.</t>
  </si>
  <si>
    <t>Usuarios realizan de manera deficiente el manejo de los equipos</t>
  </si>
  <si>
    <t>Falta de capacitacion de inducion y reinduccion del uso de los sistemas de informacion.</t>
  </si>
  <si>
    <t>Parallisis de los servicios.                                       -Retrazo en los procesos.                                -sobrecostos para la entidad.</t>
  </si>
  <si>
    <t>Socializacion de politica de seguridad y privacidad de la informacion.                              -Socializacion de cuidados basicos delos equipos.</t>
  </si>
  <si>
    <t>Realizar la socializacion de la politcada de seguirdad y privacidad de la informacion  y delos cuidados basico de los equipos de computo.</t>
  </si>
  <si>
    <t xml:space="preserve">Acta de socializacion de la politica de seguridad y privacidad.                      -folleto de cuidados basicos de computo </t>
  </si>
  <si>
    <t># de funcioarios capacitados / # total de funcioarios de la entidad.</t>
  </si>
  <si>
    <t>Cheques y token habilitados con vulnerabilidad ante el robo.</t>
  </si>
  <si>
    <t>Descuido del funcionario con el ocntrol de seguridad en la tesoreria.</t>
  </si>
  <si>
    <t xml:space="preserve">Perdida de dinero.                  -Hallazgos disciplinarios por entes de control.                 </t>
  </si>
  <si>
    <t xml:space="preserve">Guardar los cheques y el token en la caja fuerte </t>
  </si>
  <si>
    <t xml:space="preserve">Mantener los cheques y token dentro de la caja fuerte </t>
  </si>
  <si>
    <t xml:space="preserve">No requiere </t>
  </si>
  <si>
    <t># de chequeras y token guardados / # de chequeras y token habilitados en el banco.</t>
  </si>
  <si>
    <t>Pago de cuentas programadas sin los debidos soportes de pago.</t>
  </si>
  <si>
    <t xml:space="preserve">Verificar los soportes de ejecucion del contrato </t>
  </si>
  <si>
    <t xml:space="preserve">Dar cumplimiento a la lista a la verificacion de los soportes </t>
  </si>
  <si>
    <t xml:space="preserve">Supervisor - presupuesto - tesoreria </t>
  </si>
  <si>
    <t xml:space="preserve">Orden de pago y acta de supervision diligenciadas y firmadas </t>
  </si>
  <si>
    <t xml:space="preserve">Descuido en los mencanimos de verificacion de saldos en las cuentas bancarias </t>
  </si>
  <si>
    <t xml:space="preserve">Realizar pagos sin verificar los saldos en libros en bancos </t>
  </si>
  <si>
    <t xml:space="preserve">Hallazgos disiciplinarios por parte de la contraloria.                              - Sobregiro que acarrean intereses y sanciones </t>
  </si>
  <si>
    <t>Monitoreo permanente con revision de saldos en cuentas bancarias en revision de chequera y monitoreo de saldo en el portal empresarial.</t>
  </si>
  <si>
    <t>Realizar lospagos con base en los saldos disponibles en los libros de bancos y en la plataforma empresarial.</t>
  </si>
  <si>
    <t xml:space="preserve">Diario </t>
  </si>
  <si>
    <t>Saldos diario del libro de bancos, saldo diario de las cuentas bancarias en el portal empresarial.</t>
  </si>
  <si>
    <t># de transferencias rechazados por saldos no disponibles / # de pagos realizados.</t>
  </si>
  <si>
    <t xml:space="preserve">Servidores publicos sin conomcientos adecuados sobre las funciones y la entidad </t>
  </si>
  <si>
    <t xml:space="preserve">Los servidores publicos no cuenta con conocimientos adecuados sobre la insititucion y sobre sus funciones.                                    - Hallazgo adminstratvios de entes de control </t>
  </si>
  <si>
    <t>Realizar proceso de inducion y reinduccion que permitan garantizar su realizacion del ingresos del perosnal a la entidad.                               -Realizar el proceso de reinduccion al inicio de cada vigencia.</t>
  </si>
  <si>
    <t>Realizar la caracterizacio del proceso de induccion y reinduccion.                                 - Cumplir con el cronograma de induccion y reinduccion.</t>
  </si>
  <si>
    <t xml:space="preserve">Lider talento humano </t>
  </si>
  <si>
    <t xml:space="preserve">Formato de caracterizacion del procesos inducicon y reinduccion.                                              -Actas de induccion y reinduccion.                                  </t>
  </si>
  <si>
    <t># de induccion y reinducciones realizadas / # total de induciones y reinduccion programadas.</t>
  </si>
  <si>
    <t xml:space="preserve"> Induccion y reinduccion inapropiados e insconsistentes no acordes la norma.</t>
  </si>
  <si>
    <t xml:space="preserve">Hojas de vidas existentes desactualizadas de los funcionarios de planta </t>
  </si>
  <si>
    <t xml:space="preserve">Desconocimiento de los funcionarios responsables del proceso.                                      - Falta de comunicación en el reporte de las novedades </t>
  </si>
  <si>
    <t xml:space="preserve">Hojas de vida desactualizadas.                        Hallazgos de entes de control.                                      </t>
  </si>
  <si>
    <t>Confrontar las hojas de vida con las novedades que genera cada servidor publico (pago de prestaciones sociales - estudios - incapacidades)                - Cumplimiento de la lista de chequeo y contenido de la hoja de vida según normatividad vigente.</t>
  </si>
  <si>
    <t xml:space="preserve">Realizar revisiones periodicas del contneido de las hoja de vida.                        </t>
  </si>
  <si>
    <t>Tabla de contenido actualizada.</t>
  </si>
  <si>
    <t># de hojas de vidas actualizadas / # total de hojas de vidas activas.</t>
  </si>
  <si>
    <t xml:space="preserve">TALENTO HUMANO Y NOMINA </t>
  </si>
  <si>
    <t>Nominas elaboradas sin el registro de novedades generadas en el periodo (cada 15 dias)</t>
  </si>
  <si>
    <t xml:space="preserve">Reporte de novedades extemporaneo.                     </t>
  </si>
  <si>
    <t>Pago de nomina de acordes a la realidad.                - Reclamaciones por parte de los servidores y entidades inherentes a la nomina.</t>
  </si>
  <si>
    <t>Caracterizacion del proceso nomina.                         - Revisar cada 15 dias las novedades de cada servidor.</t>
  </si>
  <si>
    <t>Realizar la caracterizacio del proceso de nomina                                 - Registro quincenal de las novedades del personal.</t>
  </si>
  <si>
    <t xml:space="preserve">Quincenal </t>
  </si>
  <si>
    <t xml:space="preserve">Lider de Nomina </t>
  </si>
  <si>
    <t xml:space="preserve">Formato de caracterizacion del procesos nomina.                                              -Novedades de no archivadas.                                  </t>
  </si>
  <si>
    <t xml:space="preserve"># de nominas generadas con errores / # total de nominas. </t>
  </si>
  <si>
    <t>Seguridad social liquidadas y pagadas sin el registro total de las novedades.</t>
  </si>
  <si>
    <t xml:space="preserve">Novedades no reportadas dentro de los tiempos al area de nomina.                                           </t>
  </si>
  <si>
    <t xml:space="preserve">No prestacion de servicios medicos                     -Morosidad en el pago.                            -No pago por parte de las eps las incapacidades </t>
  </si>
  <si>
    <t xml:space="preserve"># de planillas de seguirdad social  generadas con errores / # total de planillas de seguridad social. </t>
  </si>
  <si>
    <t>TALENTO HUMANO Y NOMINA</t>
  </si>
  <si>
    <t xml:space="preserve">Solicitud de Disponibilidad y Registro efectuados de manera atrazada al tiempo real </t>
  </si>
  <si>
    <t>Demora en los tramites y posibles errores en la expedicion de los docuemntos presupuestales.</t>
  </si>
  <si>
    <t>CDP Y RP con errores                              - Hallazgos disciplinarios por parte de entes de control.</t>
  </si>
  <si>
    <t>Verificacion de las fechas de expeccion de los CDP Y RP.</t>
  </si>
  <si>
    <t xml:space="preserve">Realizar la verificacion de las necesidades diarias de expecicion de CDP Y RP </t>
  </si>
  <si>
    <t>Lider de presupuesto.</t>
  </si>
  <si>
    <t xml:space="preserve">CDP Y RP expedidos </t>
  </si>
  <si>
    <t xml:space="preserve"># de CDP Y RP expedidos con fechas erradas / total de CDP y RP expedidos </t>
  </si>
  <si>
    <t xml:space="preserve">Informacion presupuestal no acorde con la realidad </t>
  </si>
  <si>
    <t>Registro de ingresos y novedades en el prespuesto de gastos de manera extemporanea.</t>
  </si>
  <si>
    <t xml:space="preserve">Desequlilibrio entre el prespuesto de ingresos y gastos.                                                     - informacion no confiable a la realidad.                              -Hallazgos administrativos por parte de entes de control </t>
  </si>
  <si>
    <t>seguimiento periodico que permita que las actuaciones de orden prespuestal se registren en tiempo real.</t>
  </si>
  <si>
    <t>Realizar visitas a la secretaria de hacienda departamentla con el fin de establecer nuevos recursos.</t>
  </si>
  <si>
    <t>Decretos u ordenanzas.                            - Resolucion interna modificatoria.                       - Presupuesto de ingresos y gastos firmado.</t>
  </si>
  <si>
    <t>Decretos y ordenanzas registrados en el presupuesto en el tiempo real.</t>
  </si>
  <si>
    <t>Asumir el Riesgo</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</si>
  <si>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</si>
  <si>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</si>
  <si>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</si>
  <si>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</si>
  <si>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</si>
  <si>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</si>
  <si>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RESPONSABLES </t>
  </si>
  <si>
    <t xml:space="preserve">Contador </t>
  </si>
  <si>
    <t>Conciliaciones entre areas mensuales.                   -Ordenes de pagos firmadas.</t>
  </si>
  <si>
    <t xml:space="preserve"># de ordenes de pago realizadas / # total de ordenes de pago  </t>
  </si>
  <si>
    <t xml:space="preserve">Presentacion extemporanea e las declaraciones tributarias </t>
  </si>
  <si>
    <t xml:space="preserve">Mora en la generacion de la inforamcion definitiva.                             -Ausencia de los cronogramas de pago.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</si>
  <si>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</si>
  <si>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</si>
  <si>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</si>
  <si>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</si>
  <si>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</si>
  <si>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 de declaraciones presentadas oporutnamente / # total de declaracionas obligadas a presentar.</t>
  </si>
  <si>
    <t>plataforma del chip genera  errores en la validacion.</t>
  </si>
  <si>
    <t>La no actualizacion del plan de cuentas de acuerdo a las nuevas dispociones de la CGN - Que no existe circularizacin adecuada de las operaciones reciprocas.</t>
  </si>
  <si>
    <t>La no validacion de los errores.                                            -Incumplimiento sobre la normatividad de la CGN relacionada con las operaciones reciprocas.</t>
  </si>
  <si>
    <t>Revision de la diferente normatividad emada por la CGR.                                Circularizacion a entidades con las que se tienen operaciones reciprocas.</t>
  </si>
  <si>
    <t>Actualizar el sismema de informacion de la entidad con las disposiciones d ela CGN.                               -Circualres a las diferenes entidades publicas.</t>
  </si>
  <si>
    <t xml:space="preserve">Actualizacion de plan de cuentas                 -Circulares </t>
  </si>
  <si>
    <t># de ciruclares enviadas # de entidades publicas.</t>
  </si>
</sst>
</file>

<file path=xl/styles.xml><?xml version="1.0" encoding="utf-8"?>
<styleSheet xmlns="http://schemas.openxmlformats.org/spreadsheetml/2006/main">
  <numFmts count="1">
    <numFmt numFmtId="164" formatCode="_-* #,##0.00_-;\-* #,##0.00_-;_-* &quot;-&quot;??_-;_-@_-"/>
  </numFmts>
  <fonts count="6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16"/>
      <color theme="2" tint="-0.89999084444715716"/>
      <name val="Candara"/>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b/>
      <sz val="18"/>
      <color rgb="FFFFFFFF"/>
      <name val="Calibri"/>
      <family val="2"/>
    </font>
    <font>
      <b/>
      <i/>
      <sz val="16"/>
      <color rgb="FF000000"/>
      <name val="Calibri"/>
      <family val="2"/>
    </font>
    <font>
      <sz val="18"/>
      <color rgb="FF000000"/>
      <name val="Calibri"/>
      <family val="2"/>
    </font>
    <font>
      <b/>
      <sz val="18"/>
      <color rgb="FF000000"/>
      <name val="Calibri"/>
      <family val="2"/>
    </font>
    <font>
      <b/>
      <sz val="24"/>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b/>
      <i/>
      <sz val="12"/>
      <name val="Arial"/>
      <family val="2"/>
    </font>
    <font>
      <sz val="11"/>
      <name val="Calibri"/>
      <family val="2"/>
      <scheme val="minor"/>
    </font>
    <font>
      <b/>
      <sz val="16"/>
      <name val="Calibri"/>
      <family val="2"/>
      <scheme val="minor"/>
    </font>
    <font>
      <b/>
      <sz val="10"/>
      <name val="Calibri"/>
      <family val="2"/>
      <scheme val="minor"/>
    </font>
    <font>
      <sz val="10"/>
      <name val="Calibri"/>
      <family val="2"/>
      <scheme val="minor"/>
    </font>
    <font>
      <sz val="10"/>
      <color theme="1"/>
      <name val="Arial Narrow"/>
      <family val="2"/>
    </font>
    <font>
      <b/>
      <sz val="10"/>
      <color theme="1"/>
      <name val="Arial Narrow"/>
      <family val="2"/>
    </font>
    <font>
      <sz val="9"/>
      <name val="Calibri"/>
      <family val="2"/>
      <scheme val="minor"/>
    </font>
    <font>
      <sz val="8"/>
      <name val="Calibri"/>
      <family val="2"/>
      <scheme val="minor"/>
    </font>
    <font>
      <b/>
      <sz val="8"/>
      <name val="Calibri"/>
      <family val="2"/>
      <scheme val="minor"/>
    </font>
    <font>
      <b/>
      <sz val="18"/>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sz val="10"/>
      <color theme="0" tint="-0.14999847407452621"/>
      <name val="Arial"/>
      <family val="2"/>
    </font>
    <font>
      <b/>
      <i/>
      <sz val="18"/>
      <color theme="1"/>
      <name val="Calibri"/>
      <family val="2"/>
      <scheme val="minor"/>
    </font>
    <font>
      <b/>
      <sz val="10"/>
      <name val="Arial"/>
      <family val="2"/>
    </font>
    <font>
      <sz val="14"/>
      <color theme="1"/>
      <name val="Calibri"/>
      <family val="2"/>
      <scheme val="minor"/>
    </font>
    <font>
      <b/>
      <sz val="11"/>
      <name val="Calibri"/>
      <family val="2"/>
      <scheme val="minor"/>
    </font>
    <font>
      <b/>
      <sz val="11"/>
      <color rgb="FFFF0000"/>
      <name val="Calibri"/>
      <family val="2"/>
      <scheme val="minor"/>
    </font>
    <font>
      <b/>
      <sz val="11"/>
      <name val="Arial"/>
      <family val="2"/>
    </font>
    <font>
      <sz val="11"/>
      <name val="Arial"/>
      <family val="2"/>
    </font>
    <font>
      <i/>
      <sz val="11"/>
      <color theme="1"/>
      <name val="Calibri"/>
      <family val="2"/>
      <scheme val="minor"/>
    </font>
    <font>
      <i/>
      <sz val="14"/>
      <color theme="1"/>
      <name val="Calibri"/>
      <family val="2"/>
      <scheme val="minor"/>
    </font>
  </fonts>
  <fills count="2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right/>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4">
    <xf numFmtId="0" fontId="0" fillId="0" borderId="0"/>
    <xf numFmtId="9" fontId="4" fillId="0" borderId="0" applyFont="0" applyFill="0" applyBorder="0" applyAlignment="0" applyProtection="0"/>
    <xf numFmtId="0" fontId="9" fillId="0" borderId="0"/>
    <xf numFmtId="164" fontId="4" fillId="0" borderId="0" applyFont="0" applyFill="0" applyBorder="0" applyAlignment="0" applyProtection="0"/>
  </cellStyleXfs>
  <cellXfs count="446">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5" fillId="0" borderId="0" xfId="0" applyFont="1" applyFill="1" applyAlignment="1">
      <alignment wrapText="1"/>
    </xf>
    <xf numFmtId="0" fontId="7" fillId="0" borderId="0" xfId="0" applyFont="1" applyFill="1" applyBorder="1" applyAlignment="1">
      <alignment horizontal="center" vertical="center" wrapText="1"/>
    </xf>
    <xf numFmtId="0" fontId="0" fillId="0" borderId="0" xfId="0" applyFill="1" applyBorder="1" applyAlignment="1">
      <alignment vertical="center" wrapText="1"/>
    </xf>
    <xf numFmtId="0" fontId="5" fillId="0" borderId="0" xfId="0" applyFont="1" applyBorder="1" applyAlignment="1">
      <alignment wrapText="1"/>
    </xf>
    <xf numFmtId="0" fontId="5" fillId="0" borderId="0" xfId="0" applyFont="1" applyBorder="1" applyAlignment="1">
      <alignment textRotation="90" wrapText="1"/>
    </xf>
    <xf numFmtId="0" fontId="5" fillId="0" borderId="0" xfId="0" applyFont="1" applyBorder="1" applyAlignment="1">
      <alignment horizontal="left" vertical="center" wrapText="1"/>
    </xf>
    <xf numFmtId="0" fontId="5" fillId="0" borderId="0" xfId="0" applyFont="1" applyBorder="1" applyAlignment="1">
      <alignment horizontal="left" wrapText="1"/>
    </xf>
    <xf numFmtId="0" fontId="5" fillId="0" borderId="0" xfId="0" applyFont="1" applyAlignment="1">
      <alignment textRotation="90" wrapText="1"/>
    </xf>
    <xf numFmtId="0" fontId="6" fillId="0" borderId="0" xfId="0" applyFont="1" applyAlignment="1">
      <alignment horizontal="center" wrapText="1"/>
    </xf>
    <xf numFmtId="0" fontId="0" fillId="0" borderId="0" xfId="0" applyAlignment="1">
      <alignment vertical="center" wrapText="1"/>
    </xf>
    <xf numFmtId="0" fontId="0" fillId="0" borderId="0" xfId="0" applyFill="1" applyAlignment="1">
      <alignment vertical="center" wrapText="1"/>
    </xf>
    <xf numFmtId="0" fontId="1" fillId="0" borderId="0" xfId="0" applyFont="1" applyFill="1" applyAlignment="1">
      <alignment horizontal="center" vertical="center" wrapText="1"/>
    </xf>
    <xf numFmtId="0" fontId="6" fillId="0" borderId="0" xfId="0" applyFont="1" applyAlignment="1">
      <alignment horizontal="center" textRotation="90" wrapText="1"/>
    </xf>
    <xf numFmtId="0" fontId="0" fillId="0" borderId="0" xfId="0" applyAlignment="1">
      <alignment horizontal="center" vertical="center" textRotation="90" wrapText="1"/>
    </xf>
    <xf numFmtId="0" fontId="5" fillId="0" borderId="0" xfId="0" applyFont="1" applyAlignment="1">
      <alignment horizontal="center" textRotation="90" wrapText="1"/>
    </xf>
    <xf numFmtId="0" fontId="8" fillId="0" borderId="0" xfId="0" applyFont="1" applyBorder="1" applyAlignment="1">
      <alignment wrapText="1"/>
    </xf>
    <xf numFmtId="0" fontId="8" fillId="0" borderId="0" xfId="0" applyFont="1" applyAlignment="1">
      <alignment wrapText="1"/>
    </xf>
    <xf numFmtId="0" fontId="11" fillId="0" borderId="1" xfId="0" applyFont="1" applyFill="1" applyBorder="1" applyAlignment="1">
      <alignment horizontal="center" vertical="center" textRotation="90" wrapText="1"/>
    </xf>
    <xf numFmtId="0" fontId="2" fillId="0" borderId="0" xfId="0" applyFont="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9" fontId="0" fillId="0" borderId="1" xfId="1" applyFont="1" applyBorder="1" applyAlignment="1" applyProtection="1">
      <alignment horizontal="center" vertical="center" wrapText="1"/>
      <protection locked="0"/>
    </xf>
    <xf numFmtId="0" fontId="11" fillId="0" borderId="1" xfId="0" applyFont="1" applyBorder="1" applyAlignment="1" applyProtection="1">
      <alignment horizontal="center" vertical="center" textRotation="90" wrapText="1"/>
      <protection locked="0"/>
    </xf>
    <xf numFmtId="0" fontId="0" fillId="0" borderId="1" xfId="0"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0" fillId="0" borderId="1" xfId="0" applyBorder="1" applyAlignment="1" applyProtection="1">
      <alignment horizontal="center" vertical="center" wrapText="1"/>
      <protection locked="0"/>
    </xf>
    <xf numFmtId="0" fontId="1" fillId="0" borderId="0" xfId="0" applyFont="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lignment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 fillId="0" borderId="1" xfId="0" applyFont="1" applyFill="1" applyBorder="1" applyAlignment="1">
      <alignment horizontal="center" vertical="center" wrapText="1"/>
    </xf>
    <xf numFmtId="0" fontId="14" fillId="0" borderId="1" xfId="0" applyFont="1" applyBorder="1" applyAlignment="1">
      <alignment horizontal="center" wrapText="1"/>
    </xf>
    <xf numFmtId="0" fontId="1" fillId="0" borderId="0" xfId="0" applyFont="1" applyFill="1" applyAlignment="1">
      <alignment horizontal="center" vertical="center" textRotation="90" wrapText="1"/>
    </xf>
    <xf numFmtId="0" fontId="5" fillId="0" borderId="0" xfId="0" applyFont="1" applyAlignment="1">
      <alignment horizontal="center" vertical="center" textRotation="90"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Border="1" applyAlignment="1">
      <alignment horizontal="right" vertical="center" wrapText="1"/>
    </xf>
    <xf numFmtId="0" fontId="14" fillId="0" borderId="0" xfId="0" applyFont="1" applyBorder="1" applyAlignment="1">
      <alignment horizontal="center" wrapText="1"/>
    </xf>
    <xf numFmtId="0" fontId="16" fillId="7"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7" borderId="32"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6" fillId="7" borderId="33"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9" fontId="0" fillId="0" borderId="1" xfId="0" applyNumberFormat="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0" fillId="0" borderId="1" xfId="0" applyBorder="1" applyAlignment="1" applyProtection="1">
      <alignment horizontal="center" vertical="center" wrapText="1"/>
      <protection locked="0"/>
    </xf>
    <xf numFmtId="0" fontId="1" fillId="0" borderId="30" xfId="0" applyFont="1" applyBorder="1" applyAlignment="1">
      <alignment horizontal="center" vertical="center" textRotation="90" wrapText="1"/>
    </xf>
    <xf numFmtId="0" fontId="2" fillId="0" borderId="2" xfId="0" applyFont="1" applyBorder="1" applyAlignment="1">
      <alignment horizontal="center" vertical="center" wrapText="1"/>
    </xf>
    <xf numFmtId="0" fontId="11" fillId="0" borderId="0" xfId="0" applyFont="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9" fontId="1" fillId="3"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9" fontId="3" fillId="3"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21" fillId="0" borderId="1" xfId="0" applyFont="1" applyBorder="1" applyAlignment="1">
      <alignment vertical="center" wrapText="1"/>
    </xf>
    <xf numFmtId="0" fontId="0" fillId="9" borderId="1" xfId="0" applyFill="1" applyBorder="1" applyAlignment="1">
      <alignment horizontal="center" vertical="center"/>
    </xf>
    <xf numFmtId="0" fontId="0" fillId="9" borderId="34" xfId="0" applyFill="1" applyBorder="1" applyAlignment="1">
      <alignment horizontal="center" vertical="center"/>
    </xf>
    <xf numFmtId="0" fontId="0" fillId="9" borderId="36" xfId="0" applyFill="1" applyBorder="1" applyAlignment="1">
      <alignment horizontal="center" vertical="center"/>
    </xf>
    <xf numFmtId="0" fontId="1" fillId="10" borderId="0" xfId="0" applyFont="1" applyFill="1" applyBorder="1" applyAlignment="1">
      <alignment horizontal="center" vertical="center"/>
    </xf>
    <xf numFmtId="0" fontId="1" fillId="10" borderId="14" xfId="0" applyFont="1" applyFill="1" applyBorder="1" applyAlignment="1">
      <alignment horizontal="center" vertical="center"/>
    </xf>
    <xf numFmtId="0" fontId="0" fillId="10" borderId="1" xfId="0" applyFill="1" applyBorder="1" applyAlignment="1">
      <alignment horizontal="center" vertical="center"/>
    </xf>
    <xf numFmtId="0" fontId="0" fillId="10" borderId="29" xfId="0" applyFill="1" applyBorder="1" applyAlignment="1">
      <alignment horizontal="center" vertical="center"/>
    </xf>
    <xf numFmtId="0" fontId="1" fillId="10" borderId="24" xfId="0" applyFont="1" applyFill="1" applyBorder="1" applyAlignment="1">
      <alignment horizontal="center" vertical="center"/>
    </xf>
    <xf numFmtId="0" fontId="0" fillId="10" borderId="26" xfId="0" applyFill="1" applyBorder="1" applyAlignment="1">
      <alignment horizontal="center" vertical="center"/>
    </xf>
    <xf numFmtId="0" fontId="0" fillId="10" borderId="19" xfId="0" applyFill="1" applyBorder="1" applyAlignment="1">
      <alignment horizontal="center" vertical="center"/>
    </xf>
    <xf numFmtId="0" fontId="0" fillId="11" borderId="13" xfId="0" applyFill="1" applyBorder="1" applyAlignment="1">
      <alignment vertical="center"/>
    </xf>
    <xf numFmtId="0" fontId="0" fillId="11" borderId="20" xfId="0" applyFill="1" applyBorder="1" applyAlignment="1">
      <alignment vertical="center"/>
    </xf>
    <xf numFmtId="0" fontId="0" fillId="11" borderId="21" xfId="0" applyFill="1" applyBorder="1" applyAlignment="1">
      <alignment vertical="center"/>
    </xf>
    <xf numFmtId="0" fontId="0" fillId="11" borderId="15" xfId="0" applyFill="1" applyBorder="1" applyAlignment="1">
      <alignment vertical="center"/>
    </xf>
    <xf numFmtId="0" fontId="0" fillId="11" borderId="22" xfId="0" applyFill="1" applyBorder="1" applyAlignment="1">
      <alignment vertical="center"/>
    </xf>
    <xf numFmtId="0" fontId="10" fillId="8" borderId="10" xfId="0" applyFont="1" applyFill="1" applyBorder="1" applyAlignment="1">
      <alignment vertical="center"/>
    </xf>
    <xf numFmtId="0" fontId="0" fillId="8" borderId="8" xfId="0" applyFill="1" applyBorder="1" applyAlignment="1">
      <alignment vertical="center"/>
    </xf>
    <xf numFmtId="0" fontId="0" fillId="8" borderId="9" xfId="0" applyFill="1" applyBorder="1" applyAlignment="1">
      <alignment vertical="center"/>
    </xf>
    <xf numFmtId="0" fontId="0" fillId="12" borderId="13" xfId="0" applyFill="1" applyBorder="1" applyAlignment="1">
      <alignment horizontal="center" vertical="center"/>
    </xf>
    <xf numFmtId="0" fontId="1" fillId="12" borderId="2" xfId="0" applyFont="1" applyFill="1" applyBorder="1" applyAlignment="1">
      <alignment vertical="center"/>
    </xf>
    <xf numFmtId="0" fontId="0" fillId="12" borderId="14" xfId="0" applyFill="1" applyBorder="1" applyAlignment="1">
      <alignment vertical="center"/>
    </xf>
    <xf numFmtId="0" fontId="1" fillId="12" borderId="27" xfId="0" applyFont="1" applyFill="1" applyBorder="1" applyAlignment="1">
      <alignment vertical="center"/>
    </xf>
    <xf numFmtId="0" fontId="0" fillId="12" borderId="15" xfId="0" applyFill="1" applyBorder="1" applyAlignment="1">
      <alignment horizontal="center" vertical="center"/>
    </xf>
    <xf numFmtId="0" fontId="1" fillId="12" borderId="28" xfId="0" applyFont="1" applyFill="1" applyBorder="1" applyAlignment="1">
      <alignment vertical="center"/>
    </xf>
    <xf numFmtId="0" fontId="0" fillId="12" borderId="16" xfId="0" applyFill="1" applyBorder="1" applyAlignment="1">
      <alignment vertical="center"/>
    </xf>
    <xf numFmtId="0" fontId="0" fillId="13" borderId="29" xfId="0" applyFill="1" applyBorder="1" applyAlignment="1">
      <alignment horizontal="center" vertical="center"/>
    </xf>
    <xf numFmtId="0" fontId="0" fillId="13" borderId="19" xfId="0" applyFill="1" applyBorder="1" applyAlignment="1">
      <alignment horizontal="center" vertical="center"/>
    </xf>
    <xf numFmtId="0" fontId="0" fillId="13" borderId="41" xfId="0" applyFill="1" applyBorder="1" applyAlignment="1">
      <alignment vertical="center" wrapText="1"/>
    </xf>
    <xf numFmtId="0" fontId="0" fillId="13" borderId="29" xfId="0" applyFill="1" applyBorder="1" applyAlignment="1">
      <alignment vertical="center" wrapText="1"/>
    </xf>
    <xf numFmtId="0" fontId="0" fillId="13" borderId="19" xfId="0" applyFill="1" applyBorder="1" applyAlignment="1">
      <alignment vertical="center" wrapText="1"/>
    </xf>
    <xf numFmtId="0" fontId="0" fillId="13" borderId="1" xfId="0" applyFill="1" applyBorder="1" applyAlignment="1">
      <alignment horizontal="center" vertical="center"/>
    </xf>
    <xf numFmtId="0" fontId="0" fillId="13" borderId="26" xfId="0" applyFill="1" applyBorder="1" applyAlignment="1">
      <alignment horizontal="center" vertical="center"/>
    </xf>
    <xf numFmtId="0" fontId="12" fillId="13" borderId="43" xfId="0" applyFont="1" applyFill="1" applyBorder="1" applyAlignment="1">
      <alignment vertical="center"/>
    </xf>
    <xf numFmtId="0" fontId="12" fillId="13" borderId="1" xfId="0" applyFont="1" applyFill="1" applyBorder="1" applyAlignment="1">
      <alignment vertical="center"/>
    </xf>
    <xf numFmtId="0" fontId="12" fillId="13" borderId="26" xfId="0" applyFont="1" applyFill="1" applyBorder="1" applyAlignment="1">
      <alignment vertical="center"/>
    </xf>
    <xf numFmtId="0" fontId="24" fillId="14" borderId="44" xfId="0" applyFont="1" applyFill="1" applyBorder="1" applyAlignment="1">
      <alignment horizontal="right" vertical="center" wrapText="1" indent="1" readingOrder="1"/>
    </xf>
    <xf numFmtId="0" fontId="24" fillId="14" borderId="44" xfId="0" applyFont="1" applyFill="1" applyBorder="1" applyAlignment="1">
      <alignment horizontal="center" vertical="center" wrapText="1" readingOrder="1"/>
    </xf>
    <xf numFmtId="0" fontId="25" fillId="14" borderId="45" xfId="0" applyFont="1" applyFill="1" applyBorder="1" applyAlignment="1">
      <alignment horizontal="center" vertical="center" wrapText="1" readingOrder="1"/>
    </xf>
    <xf numFmtId="0" fontId="27" fillId="14" borderId="45" xfId="0" applyFont="1" applyFill="1" applyBorder="1" applyAlignment="1">
      <alignment horizontal="center" vertical="center" wrapText="1" readingOrder="1"/>
    </xf>
    <xf numFmtId="0" fontId="28" fillId="14" borderId="45" xfId="0" applyFont="1" applyFill="1" applyBorder="1" applyAlignment="1">
      <alignment horizontal="center" vertical="center" wrapText="1" readingOrder="1"/>
    </xf>
    <xf numFmtId="9" fontId="29" fillId="14" borderId="45" xfId="0" applyNumberFormat="1" applyFont="1" applyFill="1" applyBorder="1" applyAlignment="1">
      <alignment horizontal="center" vertical="center" wrapText="1" readingOrder="1"/>
    </xf>
    <xf numFmtId="0" fontId="1" fillId="15" borderId="37" xfId="0" applyFont="1" applyFill="1" applyBorder="1" applyAlignment="1">
      <alignment horizontal="center" vertical="center"/>
    </xf>
    <xf numFmtId="0" fontId="0" fillId="15" borderId="40" xfId="0" applyFill="1" applyBorder="1" applyAlignment="1">
      <alignment vertical="center"/>
    </xf>
    <xf numFmtId="0" fontId="0" fillId="15" borderId="38" xfId="0" applyFill="1" applyBorder="1" applyAlignment="1">
      <alignment vertical="center"/>
    </xf>
    <xf numFmtId="0" fontId="0" fillId="15" borderId="39" xfId="0" applyFill="1" applyBorder="1" applyAlignment="1">
      <alignment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30" fillId="0" borderId="1" xfId="0" applyFont="1" applyBorder="1" applyAlignment="1">
      <alignment horizontal="center" vertical="center" wrapText="1"/>
    </xf>
    <xf numFmtId="0" fontId="2" fillId="0" borderId="43"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1" xfId="0" applyFont="1" applyBorder="1" applyAlignment="1">
      <alignment horizontal="center" vertical="center" wrapText="1"/>
    </xf>
    <xf numFmtId="0" fontId="30" fillId="0" borderId="29" xfId="0" applyFont="1" applyBorder="1" applyAlignment="1">
      <alignment horizontal="center" vertical="center" wrapText="1"/>
    </xf>
    <xf numFmtId="0" fontId="0" fillId="0" borderId="29" xfId="0" applyBorder="1" applyAlignment="1">
      <alignment horizontal="center" vertical="center" wrapText="1"/>
    </xf>
    <xf numFmtId="0" fontId="1"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51" xfId="0" applyBorder="1" applyAlignment="1">
      <alignment horizontal="center" vertical="center" wrapText="1"/>
    </xf>
    <xf numFmtId="0" fontId="2" fillId="0" borderId="26"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19" xfId="0" applyFont="1" applyBorder="1" applyAlignment="1">
      <alignment horizontal="center" vertical="center" wrapText="1"/>
    </xf>
    <xf numFmtId="0" fontId="0" fillId="3" borderId="1" xfId="0" applyFill="1" applyBorder="1" applyAlignment="1">
      <alignment horizontal="center" vertical="center"/>
    </xf>
    <xf numFmtId="0" fontId="32" fillId="0" borderId="0" xfId="0" applyFont="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xf>
    <xf numFmtId="0" fontId="0" fillId="16" borderId="1" xfId="0" applyFill="1" applyBorder="1" applyAlignment="1">
      <alignment horizontal="center" vertical="center"/>
    </xf>
    <xf numFmtId="0" fontId="0" fillId="7" borderId="1" xfId="0" applyFill="1" applyBorder="1" applyAlignment="1">
      <alignment horizontal="center" vertical="center"/>
    </xf>
    <xf numFmtId="0" fontId="2" fillId="6"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1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4" borderId="1" xfId="0" applyFont="1" applyFill="1" applyBorder="1" applyAlignment="1">
      <alignment horizontal="center" vertical="center"/>
    </xf>
    <xf numFmtId="0" fontId="19" fillId="0" borderId="0" xfId="0" applyFont="1" applyAlignment="1">
      <alignment vertical="center" wrapText="1"/>
    </xf>
    <xf numFmtId="0" fontId="0" fillId="0" borderId="1" xfId="0"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2"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Border="1" applyAlignment="1" applyProtection="1">
      <alignment horizontal="center" vertical="center" textRotation="90" wrapText="1"/>
      <protection locked="0"/>
    </xf>
    <xf numFmtId="0" fontId="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textRotation="90" wrapText="1"/>
      <protection locked="0"/>
    </xf>
    <xf numFmtId="0" fontId="0" fillId="0" borderId="0" xfId="0" applyBorder="1" applyAlignment="1">
      <alignment horizontal="center" vertical="center" wrapText="1"/>
    </xf>
    <xf numFmtId="0" fontId="0" fillId="0" borderId="0" xfId="0" applyFill="1" applyBorder="1" applyAlignment="1" applyProtection="1">
      <alignment horizontal="center" vertical="center" wrapText="1"/>
      <protection locked="0"/>
    </xf>
    <xf numFmtId="9" fontId="0" fillId="0" borderId="0" xfId="1" applyFont="1" applyBorder="1" applyAlignment="1" applyProtection="1">
      <alignment horizontal="center" vertical="center" wrapText="1"/>
      <protection locked="0"/>
    </xf>
    <xf numFmtId="0" fontId="11" fillId="0" borderId="0" xfId="0" applyFont="1" applyFill="1" applyBorder="1" applyAlignment="1">
      <alignment horizontal="center" vertical="center" textRotation="90" wrapText="1"/>
    </xf>
    <xf numFmtId="0" fontId="0" fillId="0" borderId="0" xfId="0" applyBorder="1" applyAlignment="1">
      <alignment horizontal="center" vertical="center" textRotation="90" wrapText="1"/>
    </xf>
    <xf numFmtId="0" fontId="0" fillId="0" borderId="1" xfId="0" applyBorder="1" applyAlignment="1" applyProtection="1">
      <alignment vertical="center" wrapText="1"/>
      <protection locked="0"/>
    </xf>
    <xf numFmtId="0" fontId="0" fillId="0" borderId="1" xfId="0" applyFill="1" applyBorder="1" applyAlignment="1" applyProtection="1">
      <alignment vertical="center" wrapText="1"/>
      <protection locked="0"/>
    </xf>
    <xf numFmtId="9" fontId="30" fillId="0" borderId="1" xfId="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25" fillId="0" borderId="53" xfId="0" applyFont="1" applyFill="1" applyBorder="1" applyAlignment="1">
      <alignment horizontal="left" vertical="center" wrapText="1" readingOrder="1"/>
    </xf>
    <xf numFmtId="0" fontId="26" fillId="0" borderId="53" xfId="0" applyFont="1" applyFill="1" applyBorder="1" applyAlignment="1">
      <alignment horizontal="center" vertical="center" wrapText="1"/>
    </xf>
    <xf numFmtId="0" fontId="26" fillId="0" borderId="53" xfId="0" applyFont="1" applyFill="1" applyBorder="1" applyAlignment="1">
      <alignment horizontal="center" vertical="center" wrapText="1" readingOrder="1"/>
    </xf>
    <xf numFmtId="0" fontId="25" fillId="0" borderId="52" xfId="0" applyFont="1" applyFill="1" applyBorder="1" applyAlignment="1">
      <alignment horizontal="left" vertical="center" wrapText="1" readingOrder="1"/>
    </xf>
    <xf numFmtId="0" fontId="26" fillId="0" borderId="52" xfId="0" applyFont="1" applyFill="1" applyBorder="1" applyAlignment="1">
      <alignment horizontal="center" vertical="center" wrapText="1"/>
    </xf>
    <xf numFmtId="0" fontId="26" fillId="0" borderId="52" xfId="0" applyFont="1" applyFill="1" applyBorder="1" applyAlignment="1">
      <alignment horizontal="center" vertical="center" wrapText="1" readingOrder="1"/>
    </xf>
    <xf numFmtId="0" fontId="27" fillId="0" borderId="52" xfId="0" applyFont="1" applyFill="1" applyBorder="1" applyAlignment="1">
      <alignment horizontal="center" vertical="center" wrapText="1" readingOrder="1"/>
    </xf>
    <xf numFmtId="9" fontId="26" fillId="0" borderId="52" xfId="0" applyNumberFormat="1" applyFont="1" applyFill="1" applyBorder="1" applyAlignment="1">
      <alignment horizontal="center" vertical="center" wrapText="1" readingOrder="1"/>
    </xf>
    <xf numFmtId="0" fontId="25" fillId="0" borderId="54" xfId="0" applyFont="1" applyFill="1" applyBorder="1" applyAlignment="1">
      <alignment horizontal="left" vertical="center" wrapText="1" readingOrder="1"/>
    </xf>
    <xf numFmtId="0" fontId="26"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readingOrder="1"/>
    </xf>
    <xf numFmtId="0" fontId="2" fillId="0" borderId="0" xfId="0" applyFont="1" applyFill="1" applyAlignment="1" applyProtection="1">
      <alignment horizontal="center" vertical="center" wrapText="1"/>
      <protection locked="0"/>
    </xf>
    <xf numFmtId="9" fontId="26" fillId="0" borderId="55" xfId="0" applyNumberFormat="1" applyFont="1" applyFill="1" applyBorder="1" applyAlignment="1">
      <alignment horizontal="center" vertical="center" wrapText="1" readingOrder="1"/>
    </xf>
    <xf numFmtId="0" fontId="11" fillId="0" borderId="0" xfId="0" applyFont="1"/>
    <xf numFmtId="0" fontId="33" fillId="0" borderId="0" xfId="0" applyFont="1" applyAlignment="1">
      <alignment wrapText="1"/>
    </xf>
    <xf numFmtId="0" fontId="33" fillId="0" borderId="0" xfId="0" applyFont="1" applyAlignment="1">
      <alignment horizontal="center" vertical="center" textRotation="90" wrapText="1"/>
    </xf>
    <xf numFmtId="0" fontId="7" fillId="2"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28" xfId="0" applyFont="1" applyBorder="1" applyAlignment="1">
      <alignment horizontal="center" vertical="center" wrapText="1"/>
    </xf>
    <xf numFmtId="9" fontId="1" fillId="3" borderId="28" xfId="1" applyFont="1" applyFill="1" applyBorder="1" applyAlignment="1">
      <alignment horizontal="center" vertical="center" wrapText="1"/>
    </xf>
    <xf numFmtId="0" fontId="1" fillId="0" borderId="28" xfId="0" applyFont="1" applyFill="1" applyBorder="1" applyAlignment="1">
      <alignment horizontal="center" vertical="center" wrapText="1"/>
    </xf>
    <xf numFmtId="9" fontId="0" fillId="0" borderId="22" xfId="0" applyNumberForma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vertical="center" wrapText="1"/>
    </xf>
    <xf numFmtId="0" fontId="38" fillId="0" borderId="0" xfId="0" applyFont="1" applyAlignment="1">
      <alignment horizontal="center" vertical="center" wrapText="1"/>
    </xf>
    <xf numFmtId="0" fontId="30" fillId="0" borderId="0" xfId="0" applyFont="1" applyAlignment="1">
      <alignment horizontal="center" vertical="center" wrapText="1"/>
    </xf>
    <xf numFmtId="0" fontId="41" fillId="0" borderId="58" xfId="0" applyFont="1" applyBorder="1" applyAlignment="1">
      <alignment vertical="center" wrapText="1"/>
    </xf>
    <xf numFmtId="0" fontId="43" fillId="0" borderId="58" xfId="0" applyFont="1" applyBorder="1" applyAlignment="1">
      <alignment horizontal="center" vertical="center" wrapText="1"/>
    </xf>
    <xf numFmtId="0" fontId="30" fillId="0" borderId="0" xfId="0" applyFont="1" applyAlignment="1">
      <alignment vertical="center" wrapText="1"/>
    </xf>
    <xf numFmtId="0" fontId="30" fillId="0" borderId="1" xfId="0" applyFont="1" applyBorder="1" applyAlignment="1">
      <alignment vertical="center" wrapText="1"/>
    </xf>
    <xf numFmtId="0" fontId="35" fillId="0" borderId="1" xfId="0" applyFont="1" applyBorder="1" applyAlignment="1">
      <alignment horizontal="center" vertical="center" wrapText="1"/>
    </xf>
    <xf numFmtId="0" fontId="15" fillId="0" borderId="0" xfId="0" applyFont="1" applyAlignment="1">
      <alignment vertical="center" textRotation="90" wrapText="1"/>
    </xf>
    <xf numFmtId="0" fontId="36" fillId="0" borderId="57" xfId="0" applyFont="1" applyBorder="1" applyAlignment="1">
      <alignment vertical="center" wrapText="1"/>
    </xf>
    <xf numFmtId="0" fontId="0" fillId="0" borderId="1" xfId="0"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0" xfId="0" applyFont="1" applyAlignment="1">
      <alignment vertical="center" wrapText="1"/>
    </xf>
    <xf numFmtId="0" fontId="0" fillId="0" borderId="1" xfId="0" applyBorder="1" applyAlignment="1" applyProtection="1">
      <alignment horizontal="center" vertical="center" wrapText="1"/>
      <protection locked="0"/>
    </xf>
    <xf numFmtId="0" fontId="13" fillId="2" borderId="1" xfId="0" applyFont="1" applyFill="1" applyBorder="1" applyAlignment="1">
      <alignment horizontal="center" vertical="center" textRotation="90" wrapText="1"/>
    </xf>
    <xf numFmtId="0" fontId="30" fillId="0" borderId="1" xfId="0" applyFont="1" applyBorder="1" applyAlignment="1" applyProtection="1">
      <alignment horizontal="center" vertical="center" wrapText="1"/>
      <protection locked="0"/>
    </xf>
    <xf numFmtId="0" fontId="45" fillId="18" borderId="1" xfId="0" applyFont="1" applyFill="1" applyBorder="1" applyAlignment="1">
      <alignment horizontal="center" vertical="center" wrapText="1"/>
    </xf>
    <xf numFmtId="0" fontId="46" fillId="17" borderId="1" xfId="0" applyFont="1" applyFill="1" applyBorder="1" applyAlignment="1">
      <alignment horizontal="center" vertical="center" wrapText="1"/>
    </xf>
    <xf numFmtId="0" fontId="46" fillId="18" borderId="1" xfId="0" applyFont="1" applyFill="1" applyBorder="1" applyAlignment="1">
      <alignment horizontal="center" vertical="center" wrapText="1"/>
    </xf>
    <xf numFmtId="0" fontId="46" fillId="4" borderId="36" xfId="0" applyFont="1" applyFill="1" applyBorder="1" applyAlignment="1">
      <alignment horizontal="center" vertical="center" wrapText="1"/>
    </xf>
    <xf numFmtId="0" fontId="47" fillId="17" borderId="1" xfId="0" applyFont="1" applyFill="1" applyBorder="1" applyAlignment="1">
      <alignment horizontal="center" vertical="center" wrapText="1"/>
    </xf>
    <xf numFmtId="0" fontId="47" fillId="17" borderId="61" xfId="0" applyFont="1" applyFill="1" applyBorder="1" applyAlignment="1">
      <alignment horizontal="center" vertical="center" wrapText="1"/>
    </xf>
    <xf numFmtId="0" fontId="47" fillId="17" borderId="36" xfId="0" applyFont="1" applyFill="1" applyBorder="1" applyAlignment="1">
      <alignment horizontal="center" vertical="center" wrapText="1"/>
    </xf>
    <xf numFmtId="0" fontId="48" fillId="4" borderId="36"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49" fillId="3" borderId="61" xfId="0" applyFont="1" applyFill="1" applyBorder="1" applyAlignment="1">
      <alignment horizontal="center" vertical="center" wrapText="1"/>
    </xf>
    <xf numFmtId="0" fontId="48" fillId="4" borderId="61" xfId="0" applyFont="1" applyFill="1" applyBorder="1" applyAlignment="1">
      <alignment horizontal="center" vertical="center" wrapText="1"/>
    </xf>
    <xf numFmtId="0" fontId="48" fillId="4" borderId="60"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50" fillId="3" borderId="36" xfId="0" applyFont="1" applyFill="1" applyBorder="1" applyAlignment="1">
      <alignment horizontal="center" vertical="center" wrapText="1"/>
    </xf>
    <xf numFmtId="0" fontId="51" fillId="3" borderId="3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3" fillId="15" borderId="1" xfId="0" applyFont="1" applyFill="1" applyBorder="1" applyAlignment="1">
      <alignment horizontal="center" vertical="center" textRotation="90" wrapText="1"/>
    </xf>
    <xf numFmtId="0" fontId="1" fillId="15" borderId="1" xfId="0" applyFont="1" applyFill="1" applyBorder="1" applyAlignment="1">
      <alignment horizontal="center" vertical="center" textRotation="90" wrapText="1"/>
    </xf>
    <xf numFmtId="0" fontId="0" fillId="0" borderId="1" xfId="0" applyFill="1" applyBorder="1" applyAlignment="1">
      <alignment horizontal="center" vertical="center"/>
    </xf>
    <xf numFmtId="0" fontId="0" fillId="0" borderId="2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12" fillId="21" borderId="0" xfId="0" applyFont="1" applyFill="1" applyBorder="1" applyAlignment="1">
      <alignment horizontal="center" vertical="center"/>
    </xf>
    <xf numFmtId="0" fontId="1" fillId="21" borderId="0" xfId="0" applyFont="1" applyFill="1" applyBorder="1" applyAlignment="1">
      <alignment horizontal="center" vertical="center"/>
    </xf>
    <xf numFmtId="0" fontId="12" fillId="15" borderId="0" xfId="0" applyFont="1" applyFill="1" applyBorder="1" applyAlignment="1">
      <alignment horizontal="center" vertical="center"/>
    </xf>
    <xf numFmtId="0" fontId="1" fillId="15" borderId="0" xfId="0" applyFont="1" applyFill="1" applyBorder="1" applyAlignment="1">
      <alignment horizontal="center" vertical="center"/>
    </xf>
    <xf numFmtId="0" fontId="12" fillId="15" borderId="24" xfId="0" applyFont="1" applyFill="1" applyBorder="1" applyAlignment="1">
      <alignment horizontal="center" vertical="center"/>
    </xf>
    <xf numFmtId="0" fontId="1" fillId="15" borderId="24" xfId="0" applyFont="1" applyFill="1" applyBorder="1" applyAlignment="1">
      <alignment horizontal="center" vertical="center"/>
    </xf>
    <xf numFmtId="0" fontId="12" fillId="21" borderId="14" xfId="0" applyFont="1" applyFill="1" applyBorder="1" applyAlignment="1">
      <alignment horizontal="center" vertical="center"/>
    </xf>
    <xf numFmtId="0" fontId="1" fillId="21" borderId="14"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xf>
    <xf numFmtId="0" fontId="12" fillId="0" borderId="43" xfId="0" applyFont="1" applyFill="1" applyBorder="1" applyAlignment="1">
      <alignment vertical="center"/>
    </xf>
    <xf numFmtId="0" fontId="0" fillId="0" borderId="41" xfId="0" applyFill="1" applyBorder="1" applyAlignment="1">
      <alignment vertical="center" wrapText="1"/>
    </xf>
    <xf numFmtId="0" fontId="12" fillId="0" borderId="1" xfId="0" applyFont="1" applyFill="1" applyBorder="1" applyAlignment="1">
      <alignment vertical="center"/>
    </xf>
    <xf numFmtId="0" fontId="0" fillId="0" borderId="29" xfId="0" applyFill="1" applyBorder="1" applyAlignment="1">
      <alignment vertical="center" wrapText="1"/>
    </xf>
    <xf numFmtId="0" fontId="12" fillId="0" borderId="26" xfId="0" applyFont="1" applyFill="1" applyBorder="1" applyAlignment="1">
      <alignment vertical="center"/>
    </xf>
    <xf numFmtId="0" fontId="0" fillId="0" borderId="19" xfId="0" applyFill="1" applyBorder="1" applyAlignment="1">
      <alignment vertical="center" wrapText="1"/>
    </xf>
    <xf numFmtId="0" fontId="1" fillId="0" borderId="65" xfId="0" applyFont="1" applyFill="1" applyBorder="1" applyAlignment="1">
      <alignment horizontal="center" vertical="center"/>
    </xf>
    <xf numFmtId="0" fontId="1" fillId="20" borderId="68"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70" xfId="0" applyFont="1" applyFill="1" applyBorder="1" applyAlignment="1">
      <alignment horizontal="center" vertical="center"/>
    </xf>
    <xf numFmtId="0" fontId="2" fillId="0" borderId="66" xfId="0" applyFont="1" applyFill="1" applyBorder="1" applyAlignment="1">
      <alignment vertical="center"/>
    </xf>
    <xf numFmtId="0" fontId="11" fillId="0" borderId="67" xfId="0" applyFont="1" applyFill="1" applyBorder="1" applyAlignment="1">
      <alignment vertical="center"/>
    </xf>
    <xf numFmtId="0" fontId="2" fillId="20" borderId="0" xfId="0" applyFont="1" applyFill="1" applyBorder="1" applyAlignment="1">
      <alignment vertical="center"/>
    </xf>
    <xf numFmtId="0" fontId="11" fillId="20" borderId="69" xfId="0" applyFont="1" applyFill="1" applyBorder="1" applyAlignment="1">
      <alignment vertical="center"/>
    </xf>
    <xf numFmtId="0" fontId="2" fillId="0" borderId="0" xfId="0" applyFont="1" applyFill="1" applyBorder="1" applyAlignment="1">
      <alignment vertical="center"/>
    </xf>
    <xf numFmtId="0" fontId="11" fillId="0" borderId="69" xfId="0" applyFont="1" applyFill="1" applyBorder="1" applyAlignment="1">
      <alignment vertical="center"/>
    </xf>
    <xf numFmtId="0" fontId="2" fillId="0" borderId="71" xfId="0" applyFont="1" applyFill="1" applyBorder="1" applyAlignment="1">
      <alignment vertical="center"/>
    </xf>
    <xf numFmtId="0" fontId="11" fillId="0" borderId="72" xfId="0" applyFont="1" applyFill="1" applyBorder="1" applyAlignment="1">
      <alignment vertical="center"/>
    </xf>
    <xf numFmtId="0" fontId="54" fillId="0" borderId="1" xfId="0" applyFont="1" applyBorder="1" applyAlignment="1" applyProtection="1">
      <alignment horizontal="center" vertical="center" textRotation="90" wrapText="1"/>
      <protection locked="0"/>
    </xf>
    <xf numFmtId="0" fontId="20" fillId="0" borderId="1" xfId="0" applyFont="1" applyBorder="1" applyAlignment="1" applyProtection="1">
      <alignment horizontal="center" vertical="center" textRotation="90" wrapText="1"/>
      <protection locked="0"/>
    </xf>
    <xf numFmtId="0" fontId="54" fillId="19" borderId="1" xfId="0" applyFont="1" applyFill="1" applyBorder="1" applyAlignment="1" applyProtection="1">
      <alignment horizontal="center" vertical="center" textRotation="90" wrapText="1"/>
      <protection locked="0"/>
    </xf>
    <xf numFmtId="0" fontId="0" fillId="0" borderId="1" xfId="0"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5" fillId="0" borderId="0" xfId="0" applyFont="1" applyAlignment="1">
      <alignment wrapText="1"/>
    </xf>
    <xf numFmtId="0" fontId="5" fillId="0" borderId="57" xfId="0" applyFont="1" applyBorder="1" applyAlignment="1">
      <alignment wrapText="1"/>
    </xf>
    <xf numFmtId="0" fontId="15" fillId="0" borderId="0" xfId="0" applyFont="1" applyAlignment="1">
      <alignment vertical="center" wrapText="1"/>
    </xf>
    <xf numFmtId="0" fontId="35" fillId="0" borderId="57" xfId="0" applyFont="1" applyBorder="1" applyAlignment="1">
      <alignment horizontal="center" vertical="center" wrapText="1"/>
    </xf>
    <xf numFmtId="0" fontId="30" fillId="0" borderId="57" xfId="0" applyFont="1" applyBorder="1" applyAlignment="1">
      <alignment horizontal="center" vertical="center" wrapText="1"/>
    </xf>
    <xf numFmtId="0" fontId="55" fillId="0" borderId="0" xfId="0" applyFont="1" applyAlignment="1">
      <alignment horizontal="left" vertical="center"/>
    </xf>
    <xf numFmtId="0" fontId="0" fillId="0" borderId="57" xfId="0" applyBorder="1" applyAlignment="1">
      <alignment vertical="center" wrapText="1"/>
    </xf>
    <xf numFmtId="0" fontId="1" fillId="24" borderId="1" xfId="0" applyFont="1" applyFill="1" applyBorder="1" applyAlignment="1">
      <alignment horizontal="center" vertical="center" wrapText="1"/>
    </xf>
    <xf numFmtId="0" fontId="56" fillId="24"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5" fillId="0" borderId="0" xfId="0" applyFont="1" applyAlignment="1">
      <alignment vertical="center"/>
    </xf>
    <xf numFmtId="0" fontId="11" fillId="19" borderId="1" xfId="0" applyFont="1" applyFill="1" applyBorder="1" applyAlignment="1" applyProtection="1">
      <alignment horizontal="center" vertical="center" textRotation="90" wrapText="1"/>
      <protection locked="0"/>
    </xf>
    <xf numFmtId="0" fontId="0" fillId="0" borderId="1" xfId="0" applyFill="1" applyBorder="1" applyAlignment="1">
      <alignment horizontal="center" vertical="center" wrapText="1"/>
    </xf>
    <xf numFmtId="0" fontId="0" fillId="24" borderId="1" xfId="0" applyFill="1" applyBorder="1" applyAlignment="1">
      <alignment vertical="center" wrapText="1"/>
    </xf>
    <xf numFmtId="0" fontId="1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top" wrapText="1"/>
    </xf>
    <xf numFmtId="0" fontId="57" fillId="0" borderId="0" xfId="0" applyFont="1" applyAlignment="1">
      <alignment vertical="center" wrapText="1"/>
    </xf>
    <xf numFmtId="164" fontId="11" fillId="0" borderId="0" xfId="3" applyFont="1" applyAlignment="1">
      <alignment vertical="top"/>
    </xf>
    <xf numFmtId="164" fontId="11" fillId="0" borderId="0" xfId="3" applyFont="1" applyAlignment="1">
      <alignment vertical="center"/>
    </xf>
    <xf numFmtId="0" fontId="59" fillId="0" borderId="1" xfId="0" applyFont="1" applyBorder="1" applyAlignment="1" applyProtection="1">
      <alignment horizontal="center" vertical="center" textRotation="90" wrapText="1"/>
      <protection locked="0"/>
    </xf>
    <xf numFmtId="0" fontId="0" fillId="0" borderId="1" xfId="0" applyFont="1" applyBorder="1" applyAlignment="1" applyProtection="1">
      <alignment horizontal="center" vertical="center" textRotation="90" wrapText="1"/>
      <protection locked="0"/>
    </xf>
    <xf numFmtId="0" fontId="60" fillId="0" borderId="1" xfId="0" applyFont="1" applyBorder="1" applyAlignment="1" applyProtection="1">
      <alignment horizontal="center" vertical="center" textRotation="90" wrapText="1"/>
      <protection locked="0"/>
    </xf>
    <xf numFmtId="9" fontId="0" fillId="0" borderId="1" xfId="1"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30" fillId="0" borderId="1" xfId="0" applyFont="1" applyFill="1" applyBorder="1" applyAlignment="1">
      <alignment vertical="center" wrapText="1"/>
    </xf>
    <xf numFmtId="0" fontId="0" fillId="0" borderId="1" xfId="0"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35" fillId="0" borderId="0" xfId="0" applyFont="1" applyFill="1" applyAlignment="1">
      <alignment vertical="center" wrapText="1"/>
    </xf>
    <xf numFmtId="0" fontId="35" fillId="0" borderId="1" xfId="0" applyFont="1" applyFill="1" applyBorder="1" applyAlignment="1">
      <alignment horizontal="center" vertical="center" wrapText="1"/>
    </xf>
    <xf numFmtId="0" fontId="0" fillId="0" borderId="1" xfId="0"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0" fillId="0" borderId="1" xfId="0"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6" fillId="0" borderId="0" xfId="0" applyFont="1" applyAlignment="1">
      <alignment horizont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15" borderId="2" xfId="0" applyFont="1" applyFill="1" applyBorder="1" applyAlignment="1">
      <alignment horizontal="center" vertical="center" textRotation="90" wrapText="1"/>
    </xf>
    <xf numFmtId="0" fontId="1" fillId="15" borderId="3"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14" fillId="0" borderId="1" xfId="0" applyFont="1" applyBorder="1" applyAlignment="1">
      <alignment horizontal="right" vertical="center" wrapText="1"/>
    </xf>
    <xf numFmtId="0" fontId="7" fillId="2" borderId="1" xfId="0" applyFont="1" applyFill="1" applyBorder="1" applyAlignment="1">
      <alignment horizontal="center" vertical="center" wrapText="1"/>
    </xf>
    <xf numFmtId="0" fontId="1" fillId="2" borderId="2"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9" fontId="0" fillId="0" borderId="34" xfId="1" applyFont="1" applyBorder="1" applyAlignment="1" applyProtection="1">
      <alignment horizontal="center" vertical="center" wrapText="1"/>
      <protection locked="0"/>
    </xf>
    <xf numFmtId="9" fontId="0" fillId="0" borderId="35" xfId="1" applyFont="1" applyBorder="1" applyAlignment="1" applyProtection="1">
      <alignment horizontal="center" vertical="center" wrapText="1"/>
      <protection locked="0"/>
    </xf>
    <xf numFmtId="0" fontId="54" fillId="0" borderId="1" xfId="0" applyFont="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53" fillId="2" borderId="1" xfId="0" applyFont="1" applyFill="1" applyBorder="1" applyAlignment="1">
      <alignment horizontal="center" vertical="center" textRotation="90" wrapText="1"/>
    </xf>
    <xf numFmtId="0" fontId="14" fillId="0" borderId="34" xfId="0" applyFont="1" applyBorder="1" applyAlignment="1">
      <alignment horizontal="right" vertical="center" wrapText="1"/>
    </xf>
    <xf numFmtId="0" fontId="14" fillId="0" borderId="35" xfId="0" applyFont="1" applyBorder="1" applyAlignment="1">
      <alignment horizontal="right" vertical="center" wrapText="1"/>
    </xf>
    <xf numFmtId="0" fontId="8" fillId="0" borderId="0" xfId="0" applyFont="1" applyBorder="1" applyAlignment="1">
      <alignment horizontal="left" wrapText="1"/>
    </xf>
    <xf numFmtId="0" fontId="8" fillId="0" borderId="30" xfId="0" applyFont="1" applyBorder="1" applyAlignment="1">
      <alignment horizontal="left" wrapText="1"/>
    </xf>
    <xf numFmtId="0" fontId="0" fillId="0" borderId="1" xfId="0" applyBorder="1" applyAlignment="1" applyProtection="1">
      <alignment horizontal="left" vertical="center" wrapText="1"/>
      <protection locked="0"/>
    </xf>
    <xf numFmtId="0" fontId="8" fillId="2" borderId="1" xfId="0" applyFont="1" applyFill="1" applyBorder="1" applyAlignment="1">
      <alignment horizontal="center" vertical="center" textRotation="90"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39" fillId="0" borderId="1"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39" fillId="0" borderId="1"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15" fillId="0" borderId="3" xfId="0" applyFont="1" applyBorder="1" applyAlignment="1">
      <alignment horizontal="center" vertical="center" textRotation="90" wrapText="1"/>
    </xf>
    <xf numFmtId="0" fontId="37"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7" xfId="0" applyFont="1" applyBorder="1" applyAlignment="1">
      <alignment horizontal="center" vertical="center" wrapText="1"/>
    </xf>
    <xf numFmtId="0" fontId="42" fillId="0" borderId="58" xfId="0" applyFont="1" applyBorder="1" applyAlignment="1">
      <alignment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textRotation="90" wrapText="1"/>
    </xf>
    <xf numFmtId="0" fontId="15" fillId="0" borderId="59" xfId="0" applyFont="1" applyBorder="1" applyAlignment="1">
      <alignment horizontal="center" vertical="center" textRotation="90" wrapText="1"/>
    </xf>
    <xf numFmtId="0" fontId="15" fillId="0" borderId="6" xfId="0" applyFont="1" applyBorder="1" applyAlignment="1">
      <alignment horizontal="center" vertical="center" textRotation="90" wrapText="1"/>
    </xf>
    <xf numFmtId="0" fontId="15" fillId="0" borderId="2" xfId="0" applyFont="1" applyFill="1" applyBorder="1" applyAlignment="1">
      <alignment horizontal="center" vertical="center" textRotation="90" wrapText="1"/>
    </xf>
    <xf numFmtId="0" fontId="15" fillId="0" borderId="27" xfId="0" applyFont="1" applyFill="1" applyBorder="1" applyAlignment="1">
      <alignment horizontal="center" vertical="center" textRotation="90" wrapText="1"/>
    </xf>
    <xf numFmtId="0" fontId="11" fillId="0" borderId="0" xfId="0" applyFont="1" applyAlignment="1">
      <alignment vertical="center" wrapText="1"/>
    </xf>
    <xf numFmtId="164" fontId="11" fillId="0" borderId="0" xfId="3" applyFont="1" applyAlignment="1">
      <alignment vertical="top" wrapText="1"/>
    </xf>
    <xf numFmtId="0" fontId="11" fillId="0" borderId="46" xfId="0" applyFont="1" applyBorder="1" applyAlignment="1">
      <alignment horizontal="center" vertical="center" wrapText="1"/>
    </xf>
    <xf numFmtId="0" fontId="1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7" fillId="0" borderId="1" xfId="0" applyFont="1" applyBorder="1" applyAlignment="1">
      <alignment horizontal="center" vertical="center" wrapText="1"/>
    </xf>
    <xf numFmtId="0" fontId="5" fillId="0" borderId="0" xfId="0" applyFont="1" applyAlignment="1">
      <alignment horizont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58" fillId="0" borderId="0" xfId="0" applyFont="1" applyAlignment="1">
      <alignment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34" fillId="0" borderId="0" xfId="0" applyFont="1" applyAlignment="1">
      <alignment horizontal="center" wrapText="1"/>
    </xf>
    <xf numFmtId="0" fontId="10" fillId="11" borderId="17" xfId="0" applyFont="1" applyFill="1" applyBorder="1" applyAlignment="1">
      <alignment horizontal="center" vertical="center"/>
    </xf>
    <xf numFmtId="0" fontId="10" fillId="11" borderId="18" xfId="0" applyFont="1" applyFill="1" applyBorder="1" applyAlignment="1">
      <alignment horizontal="center" vertical="center"/>
    </xf>
    <xf numFmtId="0" fontId="10" fillId="12" borderId="17" xfId="0" applyFont="1" applyFill="1" applyBorder="1" applyAlignment="1">
      <alignment horizontal="center" vertical="center"/>
    </xf>
    <xf numFmtId="0" fontId="10" fillId="12" borderId="25" xfId="0" applyFont="1" applyFill="1" applyBorder="1" applyAlignment="1">
      <alignment horizontal="center" vertical="center"/>
    </xf>
    <xf numFmtId="0" fontId="10" fillId="12" borderId="18" xfId="0" applyFont="1" applyFill="1" applyBorder="1" applyAlignment="1">
      <alignment horizontal="center" vertical="center"/>
    </xf>
    <xf numFmtId="0" fontId="10" fillId="9" borderId="36" xfId="0" applyFont="1" applyFill="1" applyBorder="1" applyAlignment="1">
      <alignment horizontal="center" vertical="center"/>
    </xf>
    <xf numFmtId="0" fontId="10" fillId="9" borderId="1" xfId="0" applyFont="1" applyFill="1" applyBorder="1" applyAlignment="1">
      <alignment horizontal="center" vertical="center"/>
    </xf>
    <xf numFmtId="0" fontId="1" fillId="9" borderId="36" xfId="0" applyFont="1" applyFill="1" applyBorder="1" applyAlignment="1">
      <alignment horizontal="center" vertical="center"/>
    </xf>
    <xf numFmtId="0" fontId="1" fillId="9" borderId="1" xfId="0" applyFont="1" applyFill="1" applyBorder="1" applyAlignment="1">
      <alignment horizontal="center" vertical="center"/>
    </xf>
    <xf numFmtId="0" fontId="22" fillId="13" borderId="42" xfId="0" applyFont="1" applyFill="1" applyBorder="1" applyAlignment="1">
      <alignment horizontal="center" vertical="center" textRotation="90"/>
    </xf>
    <xf numFmtId="0" fontId="22" fillId="13" borderId="32" xfId="0" applyFont="1" applyFill="1" applyBorder="1" applyAlignment="1">
      <alignment horizontal="center" vertical="center" textRotation="90"/>
    </xf>
    <xf numFmtId="0" fontId="22" fillId="13" borderId="31" xfId="0" applyFont="1" applyFill="1" applyBorder="1" applyAlignment="1">
      <alignment horizontal="center" vertical="center" textRotation="90"/>
    </xf>
    <xf numFmtId="0" fontId="23" fillId="13" borderId="11" xfId="0" applyFont="1" applyFill="1" applyBorder="1" applyAlignment="1">
      <alignment horizontal="center" vertical="center"/>
    </xf>
    <xf numFmtId="0" fontId="23" fillId="13" borderId="12" xfId="0" applyFont="1" applyFill="1" applyBorder="1" applyAlignment="1">
      <alignment horizontal="center" vertical="center"/>
    </xf>
    <xf numFmtId="0" fontId="23" fillId="13" borderId="13" xfId="0" applyFont="1" applyFill="1" applyBorder="1" applyAlignment="1">
      <alignment horizontal="center" vertical="center"/>
    </xf>
    <xf numFmtId="0" fontId="23" fillId="13" borderId="14" xfId="0" applyFont="1" applyFill="1" applyBorder="1" applyAlignment="1">
      <alignment horizontal="center" vertical="center"/>
    </xf>
    <xf numFmtId="0" fontId="2" fillId="9" borderId="1" xfId="0" applyFont="1" applyFill="1" applyBorder="1" applyAlignment="1">
      <alignment horizontal="center" vertical="center"/>
    </xf>
    <xf numFmtId="0" fontId="12" fillId="10" borderId="13" xfId="0" applyFont="1" applyFill="1" applyBorder="1" applyAlignment="1">
      <alignment horizontal="center" vertical="center" textRotation="90"/>
    </xf>
    <xf numFmtId="0" fontId="12" fillId="10" borderId="15" xfId="0" applyFont="1" applyFill="1" applyBorder="1" applyAlignment="1">
      <alignment horizontal="center" vertical="center" textRotation="90"/>
    </xf>
    <xf numFmtId="0" fontId="12" fillId="10" borderId="23" xfId="0" applyFont="1" applyFill="1" applyBorder="1" applyAlignment="1">
      <alignment horizontal="center" vertical="center"/>
    </xf>
    <xf numFmtId="0" fontId="12" fillId="10" borderId="12" xfId="0" applyFont="1" applyFill="1" applyBorder="1" applyAlignment="1">
      <alignment horizontal="center" vertical="center"/>
    </xf>
    <xf numFmtId="0" fontId="2" fillId="10" borderId="11"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9" borderId="34" xfId="0" applyFont="1" applyFill="1" applyBorder="1" applyAlignment="1">
      <alignment horizontal="center" vertical="center"/>
    </xf>
    <xf numFmtId="0" fontId="10" fillId="9" borderId="34" xfId="0" applyFont="1" applyFill="1" applyBorder="1" applyAlignment="1">
      <alignment horizontal="center" vertical="center"/>
    </xf>
    <xf numFmtId="0" fontId="3" fillId="0" borderId="4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3" fillId="0" borderId="49" xfId="0" applyFont="1" applyBorder="1" applyAlignment="1">
      <alignment horizontal="center" vertical="center" textRotation="90" wrapText="1"/>
    </xf>
    <xf numFmtId="0" fontId="3" fillId="0" borderId="50" xfId="0" applyFont="1" applyBorder="1" applyAlignment="1">
      <alignment horizontal="center" vertical="center" textRotation="90" wrapText="1"/>
    </xf>
    <xf numFmtId="0" fontId="22" fillId="0" borderId="0" xfId="0" applyFont="1" applyAlignment="1">
      <alignment horizontal="center" vertical="center"/>
    </xf>
    <xf numFmtId="0" fontId="22" fillId="0" borderId="0" xfId="0" applyFont="1" applyAlignment="1">
      <alignment horizontal="center" vertical="center" textRotation="90"/>
    </xf>
    <xf numFmtId="0" fontId="52" fillId="20" borderId="62" xfId="0" applyFont="1" applyFill="1" applyBorder="1" applyAlignment="1">
      <alignment horizontal="center" vertical="center"/>
    </xf>
    <xf numFmtId="0" fontId="52" fillId="20" borderId="63" xfId="0" applyFont="1" applyFill="1" applyBorder="1" applyAlignment="1">
      <alignment horizontal="center" vertical="center"/>
    </xf>
    <xf numFmtId="0" fontId="52" fillId="20" borderId="64" xfId="0" applyFont="1" applyFill="1" applyBorder="1" applyAlignment="1">
      <alignment horizontal="center" vertical="center"/>
    </xf>
    <xf numFmtId="0" fontId="3" fillId="20" borderId="11" xfId="0" applyFont="1" applyFill="1" applyBorder="1" applyAlignment="1">
      <alignment horizontal="center" vertical="center" wrapText="1"/>
    </xf>
    <xf numFmtId="0" fontId="3" fillId="20" borderId="23" xfId="0" applyFont="1" applyFill="1" applyBorder="1" applyAlignment="1">
      <alignment horizontal="center" vertical="center" wrapText="1"/>
    </xf>
    <xf numFmtId="0" fontId="3" fillId="20" borderId="13" xfId="0" applyFont="1" applyFill="1" applyBorder="1" applyAlignment="1">
      <alignment horizontal="center" vertical="center" wrapText="1"/>
    </xf>
    <xf numFmtId="0" fontId="3" fillId="20" borderId="0" xfId="0" applyFont="1" applyFill="1" applyBorder="1" applyAlignment="1">
      <alignment horizontal="center" vertical="center" wrapText="1"/>
    </xf>
    <xf numFmtId="0" fontId="22" fillId="21" borderId="23" xfId="0" applyFont="1" applyFill="1" applyBorder="1" applyAlignment="1">
      <alignment horizontal="center" vertical="center"/>
    </xf>
    <xf numFmtId="0" fontId="22" fillId="21" borderId="12" xfId="0" applyFont="1" applyFill="1" applyBorder="1" applyAlignment="1">
      <alignment horizontal="center" vertical="center"/>
    </xf>
    <xf numFmtId="0" fontId="22" fillId="15" borderId="13" xfId="0" applyFont="1" applyFill="1" applyBorder="1" applyAlignment="1">
      <alignment horizontal="center" vertical="center" textRotation="90"/>
    </xf>
    <xf numFmtId="0" fontId="22" fillId="15" borderId="15" xfId="0" applyFont="1" applyFill="1" applyBorder="1" applyAlignment="1">
      <alignment horizontal="center" vertical="center" textRotation="90"/>
    </xf>
    <xf numFmtId="0" fontId="23" fillId="22" borderId="11" xfId="0" applyFont="1" applyFill="1" applyBorder="1" applyAlignment="1">
      <alignment horizontal="center" vertical="center"/>
    </xf>
    <xf numFmtId="0" fontId="23" fillId="22" borderId="12" xfId="0" applyFont="1" applyFill="1" applyBorder="1" applyAlignment="1">
      <alignment horizontal="center" vertical="center"/>
    </xf>
    <xf numFmtId="0" fontId="23" fillId="22" borderId="13" xfId="0" applyFont="1" applyFill="1" applyBorder="1" applyAlignment="1">
      <alignment horizontal="center" vertical="center"/>
    </xf>
    <xf numFmtId="0" fontId="23" fillId="22" borderId="14" xfId="0" applyFont="1" applyFill="1" applyBorder="1" applyAlignment="1">
      <alignment horizontal="center" vertical="center"/>
    </xf>
    <xf numFmtId="0" fontId="22" fillId="22" borderId="42" xfId="0" applyFont="1" applyFill="1" applyBorder="1" applyAlignment="1">
      <alignment horizontal="center" vertical="center" textRotation="90"/>
    </xf>
    <xf numFmtId="0" fontId="22" fillId="22" borderId="32" xfId="0" applyFont="1" applyFill="1" applyBorder="1" applyAlignment="1">
      <alignment horizontal="center" vertical="center" textRotation="90"/>
    </xf>
    <xf numFmtId="0" fontId="22" fillId="22" borderId="31" xfId="0" applyFont="1" applyFill="1" applyBorder="1" applyAlignment="1">
      <alignment horizontal="center" vertical="center" textRotation="90"/>
    </xf>
    <xf numFmtId="0" fontId="22" fillId="23" borderId="42" xfId="0" applyFont="1" applyFill="1" applyBorder="1" applyAlignment="1">
      <alignment horizontal="center" vertical="center" textRotation="90"/>
    </xf>
    <xf numFmtId="0" fontId="22" fillId="23" borderId="32" xfId="0" applyFont="1" applyFill="1" applyBorder="1" applyAlignment="1">
      <alignment horizontal="center" vertical="center" textRotation="90"/>
    </xf>
    <xf numFmtId="0" fontId="22" fillId="23" borderId="31" xfId="0" applyFont="1" applyFill="1" applyBorder="1" applyAlignment="1">
      <alignment horizontal="center" vertical="center" textRotation="90"/>
    </xf>
  </cellXfs>
  <cellStyles count="4">
    <cellStyle name="Millares" xfId="3" builtinId="3"/>
    <cellStyle name="Normal" xfId="0" builtinId="0"/>
    <cellStyle name="Normal 4" xfId="2"/>
    <cellStyle name="Porcentual" xfId="1" builtinId="5"/>
  </cellStyles>
  <dxfs count="571">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79646"/>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s>
  <tableStyles count="0" defaultTableStyle="TableStyleMedium9" defaultPivotStyle="PivotStyleLight16"/>
  <colors>
    <mruColors>
      <color rgb="FFFF3300"/>
      <color rgb="FFCC0000"/>
      <color rgb="FFFF6600"/>
      <color rgb="FF669900"/>
      <color rgb="FFCCFF66"/>
      <color rgb="FFF79646"/>
      <color rgb="FFCCFF99"/>
      <color rgb="FFFF0000"/>
      <color rgb="FFFB253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title>
      <c:tx>
        <c:rich>
          <a:bodyPr rot="0" spcFirstLastPara="1" vertOverflow="ellipsis" vert="horz" wrap="square" anchor="ctr" anchorCtr="1"/>
          <a:lstStyle/>
          <a:p>
            <a:pPr>
              <a:defRPr lang="es-ES" sz="1400" b="0" i="0" u="none" strike="noStrike" kern="1200" spc="0" baseline="0">
                <a:solidFill>
                  <a:schemeClr val="tx1">
                    <a:lumMod val="65000"/>
                    <a:lumOff val="35000"/>
                  </a:schemeClr>
                </a:solidFill>
                <a:latin typeface="+mn-lt"/>
                <a:ea typeface="+mn-ea"/>
                <a:cs typeface="+mn-cs"/>
              </a:defRPr>
            </a:pPr>
            <a:r>
              <a:rPr lang="es-CO" sz="1800" b="1"/>
              <a:t>Clasificación</a:t>
            </a:r>
            <a:r>
              <a:rPr lang="es-CO" sz="1800" b="1" baseline="0"/>
              <a:t> de los Riesgos</a:t>
            </a:r>
            <a:endParaRPr lang="es-CO" sz="1800" b="1"/>
          </a:p>
        </c:rich>
      </c:tx>
      <c:layout>
        <c:manualLayout>
          <c:xMode val="edge"/>
          <c:yMode val="edge"/>
          <c:x val="0.32462229330708681"/>
          <c:y val="6.7045130210940981E-2"/>
        </c:manualLayout>
      </c:layout>
      <c:spPr>
        <a:noFill/>
        <a:ln>
          <a:noFill/>
        </a:ln>
        <a:effectLst/>
      </c:spPr>
    </c:title>
    <c:plotArea>
      <c:layout/>
      <c:pieChart>
        <c:varyColors val="1"/>
        <c:ser>
          <c:idx val="0"/>
          <c:order val="0"/>
          <c:dPt>
            <c:idx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5494-4BD8-86E9-2905EA2D3072}"/>
              </c:ext>
            </c:extLst>
          </c:dPt>
          <c:dPt>
            <c:idx val="1"/>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5494-4BD8-86E9-2905EA2D3072}"/>
              </c:ext>
            </c:extLst>
          </c:dPt>
          <c:dPt>
            <c:idx val="2"/>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5494-4BD8-86E9-2905EA2D3072}"/>
              </c:ext>
            </c:extLst>
          </c:dPt>
          <c:dPt>
            <c:idx val="3"/>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5494-4BD8-86E9-2905EA2D3072}"/>
              </c:ext>
            </c:extLst>
          </c:dPt>
          <c:dPt>
            <c:idx val="4"/>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5494-4BD8-86E9-2905EA2D3072}"/>
              </c:ext>
            </c:extLst>
          </c:dPt>
          <c:dPt>
            <c:idx val="5"/>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5494-4BD8-86E9-2905EA2D3072}"/>
              </c:ext>
            </c:extLst>
          </c:dPt>
          <c:dLbls>
            <c:dLbl>
              <c:idx val="0"/>
              <c:layout>
                <c:manualLayout>
                  <c:x val="-8.9030238407699108E-2"/>
                  <c:y val="0.16686540089820381"/>
                </c:manualLayout>
              </c:layout>
              <c:showCatName val="1"/>
              <c:showPercent val="1"/>
              <c:extLst xmlns:c16r2="http://schemas.microsoft.com/office/drawing/2015/06/chart">
                <c:ext xmlns:c16="http://schemas.microsoft.com/office/drawing/2014/chart" uri="{C3380CC4-5D6E-409C-BE32-E72D297353CC}">
                  <c16:uniqueId val="{00000001-5494-4BD8-86E9-2905EA2D3072}"/>
                </c:ext>
                <c:ext xmlns:c15="http://schemas.microsoft.com/office/drawing/2012/chart" uri="{CE6537A1-D6FC-4f65-9D91-7224C49458BB}">
                  <c15:layout/>
                </c:ext>
              </c:extLst>
            </c:dLbl>
            <c:dLbl>
              <c:idx val="1"/>
              <c:layout>
                <c:manualLayout>
                  <c:x val="-0.19476090879265093"/>
                  <c:y val="1.2113081310399369E-2"/>
                </c:manualLayout>
              </c:layout>
              <c:showCatName val="1"/>
              <c:showPercent val="1"/>
              <c:extLst xmlns:c16r2="http://schemas.microsoft.com/office/drawing/2015/06/chart">
                <c:ext xmlns:c16="http://schemas.microsoft.com/office/drawing/2014/chart" uri="{C3380CC4-5D6E-409C-BE32-E72D297353CC}">
                  <c16:uniqueId val="{00000003-5494-4BD8-86E9-2905EA2D3072}"/>
                </c:ext>
                <c:ext xmlns:c15="http://schemas.microsoft.com/office/drawing/2012/chart" uri="{CE6537A1-D6FC-4f65-9D91-7224C49458BB}">
                  <c15:layout/>
                </c:ext>
              </c:extLst>
            </c:dLbl>
            <c:dLbl>
              <c:idx val="2"/>
              <c:layout>
                <c:manualLayout>
                  <c:x val="-6.2495693897637823E-2"/>
                  <c:y val="-0.19793810254618235"/>
                </c:manualLayout>
              </c:layout>
              <c:showCatName val="1"/>
              <c:showPercent val="1"/>
              <c:extLst xmlns:c16r2="http://schemas.microsoft.com/office/drawing/2015/06/chart">
                <c:ext xmlns:c16="http://schemas.microsoft.com/office/drawing/2014/chart" uri="{C3380CC4-5D6E-409C-BE32-E72D297353CC}">
                  <c16:uniqueId val="{00000005-5494-4BD8-86E9-2905EA2D3072}"/>
                </c:ext>
                <c:ext xmlns:c15="http://schemas.microsoft.com/office/drawing/2012/chart" uri="{CE6537A1-D6FC-4f65-9D91-7224C49458BB}">
                  <c15:layout/>
                </c:ext>
              </c:extLst>
            </c:dLbl>
            <c:dLbl>
              <c:idx val="3"/>
              <c:layout>
                <c:manualLayout>
                  <c:x val="0.21749008912948389"/>
                  <c:y val="-7.1831610969993354E-2"/>
                </c:manualLayout>
              </c:layout>
              <c:showCatName val="1"/>
              <c:showPercent val="1"/>
              <c:extLst xmlns:c16r2="http://schemas.microsoft.com/office/drawing/2015/06/chart">
                <c:ext xmlns:c16="http://schemas.microsoft.com/office/drawing/2014/chart" uri="{C3380CC4-5D6E-409C-BE32-E72D297353CC}">
                  <c16:uniqueId val="{00000007-5494-4BD8-86E9-2905EA2D3072}"/>
                </c:ext>
                <c:ext xmlns:c15="http://schemas.microsoft.com/office/drawing/2012/chart" uri="{CE6537A1-D6FC-4f65-9D91-7224C49458BB}">
                  <c15:layout/>
                </c:ext>
              </c:extLst>
            </c:dLbl>
            <c:dLbl>
              <c:idx val="4"/>
              <c:layout>
                <c:manualLayout>
                  <c:x val="-2.0449897750511273E-2"/>
                  <c:y val="2.3688027141867483E-2"/>
                </c:manualLayout>
              </c:layout>
              <c:spPr>
                <a:noFill/>
                <a:ln>
                  <a:noFill/>
                </a:ln>
                <a:effectLst/>
              </c:spPr>
              <c:txPr>
                <a:bodyPr rot="0" spcFirstLastPara="1" vertOverflow="ellipsis" vert="horz" wrap="square" lIns="38100" tIns="19050" rIns="38100" bIns="19050" anchor="ctr" anchorCtr="1">
                  <a:no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showCatName val="1"/>
              <c:showPercent val="1"/>
              <c:extLst xmlns:c16r2="http://schemas.microsoft.com/office/drawing/2015/06/chart">
                <c:ext xmlns:c16="http://schemas.microsoft.com/office/drawing/2014/chart" uri="{C3380CC4-5D6E-409C-BE32-E72D297353CC}">
                  <c16:uniqueId val="{00000009-5494-4BD8-86E9-2905EA2D3072}"/>
                </c:ext>
                <c:ext xmlns:c15="http://schemas.microsoft.com/office/drawing/2012/chart" uri="{CE6537A1-D6FC-4f65-9D91-7224C49458BB}">
                  <c15:layout>
                    <c:manualLayout>
                      <c:w val="0.11349693251533742"/>
                      <c:h val="9.9759191117916174E-2"/>
                    </c:manualLayout>
                  </c15:layout>
                </c:ext>
              </c:extLst>
            </c:dLbl>
            <c:dLbl>
              <c:idx val="5"/>
              <c:layout>
                <c:manualLayout>
                  <c:x val="0.12289916885389325"/>
                  <c:y val="0.16182909741621659"/>
                </c:manualLayout>
              </c:layout>
              <c:showCatName val="1"/>
              <c:showPercent val="1"/>
              <c:extLst xmlns:c16r2="http://schemas.microsoft.com/office/drawing/2015/06/chart">
                <c:ext xmlns:c16="http://schemas.microsoft.com/office/drawing/2014/chart" uri="{C3380CC4-5D6E-409C-BE32-E72D297353CC}">
                  <c16:uniqueId val="{0000000B-5494-4BD8-86E9-2905EA2D307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showCatName val="1"/>
            <c:showPercent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Resumen!$AG$5:$AG$10</c:f>
              <c:strCache>
                <c:ptCount val="6"/>
                <c:pt idx="0">
                  <c:v>Estratégico</c:v>
                </c:pt>
                <c:pt idx="1">
                  <c:v>Operativo</c:v>
                </c:pt>
                <c:pt idx="2">
                  <c:v>Financiero</c:v>
                </c:pt>
                <c:pt idx="3">
                  <c:v>Cumplimiento</c:v>
                </c:pt>
                <c:pt idx="4">
                  <c:v>Tecnológico</c:v>
                </c:pt>
                <c:pt idx="5">
                  <c:v>Confianza e imagen</c:v>
                </c:pt>
              </c:strCache>
            </c:strRef>
          </c:cat>
          <c:val>
            <c:numRef>
              <c:f>Resumen!$AY$5:$AY$10</c:f>
              <c:numCache>
                <c:formatCode>General</c:formatCode>
                <c:ptCount val="6"/>
                <c:pt idx="0">
                  <c:v>4</c:v>
                </c:pt>
                <c:pt idx="1">
                  <c:v>17</c:v>
                </c:pt>
                <c:pt idx="2">
                  <c:v>15</c:v>
                </c:pt>
                <c:pt idx="3">
                  <c:v>21</c:v>
                </c:pt>
                <c:pt idx="4">
                  <c:v>2</c:v>
                </c:pt>
                <c:pt idx="5">
                  <c:v>11</c:v>
                </c:pt>
              </c:numCache>
            </c:numRef>
          </c:val>
          <c:extLst xmlns:c16r2="http://schemas.microsoft.com/office/drawing/2015/06/chart">
            <c:ext xmlns:c16="http://schemas.microsoft.com/office/drawing/2014/chart" uri="{C3380CC4-5D6E-409C-BE32-E72D297353CC}">
              <c16:uniqueId val="{0000000C-5494-4BD8-86E9-2905EA2D3072}"/>
            </c:ext>
          </c:extLst>
        </c:ser>
        <c:dLbls/>
        <c:firstSliceAng val="0"/>
      </c:pieChart>
      <c:spPr>
        <a:noFill/>
        <a:ln>
          <a:noFill/>
        </a:ln>
        <a:effectLst/>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14.jpeg"/><Relationship Id="rId1" Type="http://schemas.openxmlformats.org/officeDocument/2006/relationships/image" Target="../media/image1.jpe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7.jpeg"/><Relationship Id="rId2" Type="http://schemas.openxmlformats.org/officeDocument/2006/relationships/image" Target="../media/image16.jpeg"/><Relationship Id="rId1" Type="http://schemas.openxmlformats.org/officeDocument/2006/relationships/image" Target="../media/image1.jpe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1.jpeg"/><Relationship Id="rId1" Type="http://schemas.openxmlformats.org/officeDocument/2006/relationships/image" Target="../media/image1.jpe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8.jpeg"/><Relationship Id="rId1" Type="http://schemas.openxmlformats.org/officeDocument/2006/relationships/image" Target="../media/image1.jpe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1.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1.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1.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jpeg"/><Relationship Id="rId1" Type="http://schemas.openxmlformats.org/officeDocument/2006/relationships/image" Target="../media/image1.jpe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1.jpeg"/><Relationship Id="rId1" Type="http://schemas.openxmlformats.org/officeDocument/2006/relationships/image" Target="../media/image1.jpe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1.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99332</xdr:colOff>
      <xdr:row>0</xdr:row>
      <xdr:rowOff>131988</xdr:rowOff>
    </xdr:from>
    <xdr:to>
      <xdr:col>2</xdr:col>
      <xdr:colOff>444953</xdr:colOff>
      <xdr:row>4</xdr:row>
      <xdr:rowOff>434191</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12296" y="131988"/>
          <a:ext cx="1543050" cy="14179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390697</xdr:colOff>
      <xdr:row>0</xdr:row>
      <xdr:rowOff>223631</xdr:rowOff>
    </xdr:from>
    <xdr:to>
      <xdr:col>20</xdr:col>
      <xdr:colOff>793947</xdr:colOff>
      <xdr:row>2</xdr:row>
      <xdr:rowOff>134313</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256376" y="223631"/>
          <a:ext cx="403250" cy="454968"/>
        </a:xfrm>
        <a:prstGeom prst="rect">
          <a:avLst/>
        </a:prstGeom>
        <a:noFill/>
        <a:ln>
          <a:noFill/>
        </a:ln>
      </xdr:spPr>
    </xdr:pic>
    <xdr:clientData/>
  </xdr:twoCellAnchor>
  <xdr:twoCellAnchor editAs="oneCell">
    <xdr:from>
      <xdr:col>20</xdr:col>
      <xdr:colOff>1448582</xdr:colOff>
      <xdr:row>0</xdr:row>
      <xdr:rowOff>146129</xdr:rowOff>
    </xdr:from>
    <xdr:to>
      <xdr:col>21</xdr:col>
      <xdr:colOff>1060452</xdr:colOff>
      <xdr:row>2</xdr:row>
      <xdr:rowOff>203932</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5314261" y="146129"/>
          <a:ext cx="1190299" cy="602089"/>
        </a:xfrm>
        <a:prstGeom prst="rect">
          <a:avLst/>
        </a:prstGeom>
        <a:noFill/>
        <a:ln>
          <a:noFill/>
        </a:ln>
      </xdr:spPr>
    </xdr:pic>
    <xdr:clientData/>
  </xdr:twoCellAnchor>
  <xdr:twoCellAnchor editAs="oneCell">
    <xdr:from>
      <xdr:col>20</xdr:col>
      <xdr:colOff>895374</xdr:colOff>
      <xdr:row>0</xdr:row>
      <xdr:rowOff>228955</xdr:rowOff>
    </xdr:from>
    <xdr:to>
      <xdr:col>20</xdr:col>
      <xdr:colOff>1361307</xdr:colOff>
      <xdr:row>2</xdr:row>
      <xdr:rowOff>127243</xdr:rowOff>
    </xdr:to>
    <xdr:pic>
      <xdr:nvPicPr>
        <xdr:cNvPr id="6"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4761053" y="228955"/>
          <a:ext cx="465933" cy="4425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0</xdr:row>
      <xdr:rowOff>47626</xdr:rowOff>
    </xdr:from>
    <xdr:to>
      <xdr:col>2</xdr:col>
      <xdr:colOff>307180</xdr:colOff>
      <xdr:row>4</xdr:row>
      <xdr:rowOff>321265</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00063" y="47626"/>
          <a:ext cx="1569242" cy="13668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1205442</xdr:colOff>
      <xdr:row>0</xdr:row>
      <xdr:rowOff>170955</xdr:rowOff>
    </xdr:from>
    <xdr:to>
      <xdr:col>20</xdr:col>
      <xdr:colOff>88964</xdr:colOff>
      <xdr:row>2</xdr:row>
      <xdr:rowOff>45939</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96306" y="170955"/>
          <a:ext cx="372885" cy="394529"/>
        </a:xfrm>
        <a:prstGeom prst="rect">
          <a:avLst/>
        </a:prstGeom>
        <a:noFill/>
        <a:ln>
          <a:noFill/>
        </a:ln>
      </xdr:spPr>
    </xdr:pic>
    <xdr:clientData/>
  </xdr:twoCellAnchor>
  <xdr:twoCellAnchor editAs="oneCell">
    <xdr:from>
      <xdr:col>20</xdr:col>
      <xdr:colOff>926569</xdr:colOff>
      <xdr:row>0</xdr:row>
      <xdr:rowOff>79846</xdr:rowOff>
    </xdr:from>
    <xdr:to>
      <xdr:col>21</xdr:col>
      <xdr:colOff>988512</xdr:colOff>
      <xdr:row>2</xdr:row>
      <xdr:rowOff>101951</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90444" y="79846"/>
          <a:ext cx="1181131" cy="545980"/>
        </a:xfrm>
        <a:prstGeom prst="rect">
          <a:avLst/>
        </a:prstGeom>
        <a:noFill/>
        <a:ln>
          <a:noFill/>
        </a:ln>
      </xdr:spPr>
    </xdr:pic>
    <xdr:clientData/>
  </xdr:twoCellAnchor>
  <xdr:twoCellAnchor editAs="oneCell">
    <xdr:from>
      <xdr:col>20</xdr:col>
      <xdr:colOff>347383</xdr:colOff>
      <xdr:row>0</xdr:row>
      <xdr:rowOff>162672</xdr:rowOff>
    </xdr:from>
    <xdr:to>
      <xdr:col>20</xdr:col>
      <xdr:colOff>813316</xdr:colOff>
      <xdr:row>2</xdr:row>
      <xdr:rowOff>25262</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327610" y="162672"/>
          <a:ext cx="465933" cy="38213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142874</xdr:colOff>
      <xdr:row>0</xdr:row>
      <xdr:rowOff>47625</xdr:rowOff>
    </xdr:from>
    <xdr:to>
      <xdr:col>2</xdr:col>
      <xdr:colOff>257388</xdr:colOff>
      <xdr:row>4</xdr:row>
      <xdr:rowOff>323429</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52437" y="47625"/>
          <a:ext cx="1567076" cy="13690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807123</xdr:colOff>
      <xdr:row>0</xdr:row>
      <xdr:rowOff>170954</xdr:rowOff>
    </xdr:from>
    <xdr:to>
      <xdr:col>19</xdr:col>
      <xdr:colOff>1198253</xdr:colOff>
      <xdr:row>2</xdr:row>
      <xdr:rowOff>50268</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451811" y="170954"/>
          <a:ext cx="394533" cy="403189"/>
        </a:xfrm>
        <a:prstGeom prst="rect">
          <a:avLst/>
        </a:prstGeom>
        <a:noFill/>
        <a:ln>
          <a:noFill/>
        </a:ln>
      </xdr:spPr>
    </xdr:pic>
    <xdr:clientData/>
  </xdr:twoCellAnchor>
  <xdr:twoCellAnchor editAs="oneCell">
    <xdr:from>
      <xdr:col>20</xdr:col>
      <xdr:colOff>902755</xdr:colOff>
      <xdr:row>0</xdr:row>
      <xdr:rowOff>79845</xdr:rowOff>
    </xdr:from>
    <xdr:to>
      <xdr:col>21</xdr:col>
      <xdr:colOff>975523</xdr:colOff>
      <xdr:row>2</xdr:row>
      <xdr:rowOff>106280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66630" y="79845"/>
          <a:ext cx="1191955" cy="550310"/>
        </a:xfrm>
        <a:prstGeom prst="rect">
          <a:avLst/>
        </a:prstGeom>
        <a:noFill/>
        <a:ln>
          <a:noFill/>
        </a:ln>
      </xdr:spPr>
    </xdr:pic>
    <xdr:clientData/>
  </xdr:twoCellAnchor>
  <xdr:twoCellAnchor editAs="oneCell">
    <xdr:from>
      <xdr:col>20</xdr:col>
      <xdr:colOff>254297</xdr:colOff>
      <xdr:row>0</xdr:row>
      <xdr:rowOff>162671</xdr:rowOff>
    </xdr:from>
    <xdr:to>
      <xdr:col>20</xdr:col>
      <xdr:colOff>720230</xdr:colOff>
      <xdr:row>2</xdr:row>
      <xdr:rowOff>29591</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18172" y="162671"/>
          <a:ext cx="465933" cy="3907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142874</xdr:colOff>
      <xdr:row>0</xdr:row>
      <xdr:rowOff>71438</xdr:rowOff>
    </xdr:from>
    <xdr:to>
      <xdr:col>2</xdr:col>
      <xdr:colOff>261720</xdr:colOff>
      <xdr:row>5</xdr:row>
      <xdr:rowOff>31184</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52437" y="71438"/>
          <a:ext cx="1571408" cy="13646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781147</xdr:colOff>
      <xdr:row>0</xdr:row>
      <xdr:rowOff>194767</xdr:rowOff>
    </xdr:from>
    <xdr:to>
      <xdr:col>19</xdr:col>
      <xdr:colOff>1150629</xdr:colOff>
      <xdr:row>2</xdr:row>
      <xdr:rowOff>65421</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425835" y="194767"/>
          <a:ext cx="372885" cy="394529"/>
        </a:xfrm>
        <a:prstGeom prst="rect">
          <a:avLst/>
        </a:prstGeom>
        <a:noFill/>
        <a:ln>
          <a:noFill/>
        </a:ln>
      </xdr:spPr>
    </xdr:pic>
    <xdr:clientData/>
  </xdr:twoCellAnchor>
  <xdr:twoCellAnchor editAs="oneCell">
    <xdr:from>
      <xdr:col>20</xdr:col>
      <xdr:colOff>855131</xdr:colOff>
      <xdr:row>0</xdr:row>
      <xdr:rowOff>103658</xdr:rowOff>
    </xdr:from>
    <xdr:to>
      <xdr:col>21</xdr:col>
      <xdr:colOff>906250</xdr:colOff>
      <xdr:row>2</xdr:row>
      <xdr:rowOff>121433</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19006" y="103658"/>
          <a:ext cx="1170307" cy="541650"/>
        </a:xfrm>
        <a:prstGeom prst="rect">
          <a:avLst/>
        </a:prstGeom>
        <a:noFill/>
        <a:ln>
          <a:noFill/>
        </a:ln>
      </xdr:spPr>
    </xdr:pic>
    <xdr:clientData/>
  </xdr:twoCellAnchor>
  <xdr:twoCellAnchor editAs="oneCell">
    <xdr:from>
      <xdr:col>20</xdr:col>
      <xdr:colOff>206673</xdr:colOff>
      <xdr:row>0</xdr:row>
      <xdr:rowOff>186484</xdr:rowOff>
    </xdr:from>
    <xdr:to>
      <xdr:col>20</xdr:col>
      <xdr:colOff>672606</xdr:colOff>
      <xdr:row>2</xdr:row>
      <xdr:rowOff>44744</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970548" y="186484"/>
          <a:ext cx="465933" cy="38213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277092</xdr:colOff>
      <xdr:row>0</xdr:row>
      <xdr:rowOff>103909</xdr:rowOff>
    </xdr:from>
    <xdr:to>
      <xdr:col>2</xdr:col>
      <xdr:colOff>395938</xdr:colOff>
      <xdr:row>4</xdr:row>
      <xdr:rowOff>375383</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88819" y="103909"/>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1329983</xdr:colOff>
      <xdr:row>0</xdr:row>
      <xdr:rowOff>216032</xdr:rowOff>
    </xdr:from>
    <xdr:to>
      <xdr:col>20</xdr:col>
      <xdr:colOff>145632</xdr:colOff>
      <xdr:row>2</xdr:row>
      <xdr:rowOff>86686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135630" y="216032"/>
          <a:ext cx="362061" cy="408536"/>
        </a:xfrm>
        <a:prstGeom prst="rect">
          <a:avLst/>
        </a:prstGeom>
        <a:noFill/>
        <a:ln>
          <a:noFill/>
        </a:ln>
      </xdr:spPr>
    </xdr:pic>
    <xdr:clientData/>
  </xdr:twoCellAnchor>
  <xdr:twoCellAnchor editAs="oneCell">
    <xdr:from>
      <xdr:col>20</xdr:col>
      <xdr:colOff>989349</xdr:colOff>
      <xdr:row>0</xdr:row>
      <xdr:rowOff>136129</xdr:rowOff>
    </xdr:from>
    <xdr:to>
      <xdr:col>21</xdr:col>
      <xdr:colOff>1040468</xdr:colOff>
      <xdr:row>2</xdr:row>
      <xdr:rowOff>153904</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31576" y="136129"/>
          <a:ext cx="1159483" cy="537320"/>
        </a:xfrm>
        <a:prstGeom prst="rect">
          <a:avLst/>
        </a:prstGeom>
        <a:noFill/>
        <a:ln>
          <a:noFill/>
        </a:ln>
      </xdr:spPr>
    </xdr:pic>
    <xdr:clientData/>
  </xdr:twoCellAnchor>
  <xdr:twoCellAnchor editAs="oneCell">
    <xdr:from>
      <xdr:col>20</xdr:col>
      <xdr:colOff>340891</xdr:colOff>
      <xdr:row>0</xdr:row>
      <xdr:rowOff>218955</xdr:rowOff>
    </xdr:from>
    <xdr:to>
      <xdr:col>20</xdr:col>
      <xdr:colOff>806824</xdr:colOff>
      <xdr:row>2</xdr:row>
      <xdr:rowOff>77215</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83118" y="218955"/>
          <a:ext cx="465933" cy="37780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3804" y="91008"/>
          <a:ext cx="1579858"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53</xdr:col>
      <xdr:colOff>190500</xdr:colOff>
      <xdr:row>0</xdr:row>
      <xdr:rowOff>547686</xdr:rowOff>
    </xdr:from>
    <xdr:to>
      <xdr:col>62</xdr:col>
      <xdr:colOff>647700</xdr:colOff>
      <xdr:row>15</xdr:row>
      <xdr:rowOff>304800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82826</xdr:rowOff>
    </xdr:from>
    <xdr:to>
      <xdr:col>1</xdr:col>
      <xdr:colOff>1192574</xdr:colOff>
      <xdr:row>2</xdr:row>
      <xdr:rowOff>376888</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0" y="82826"/>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148167</xdr:colOff>
      <xdr:row>0</xdr:row>
      <xdr:rowOff>381001</xdr:rowOff>
    </xdr:from>
    <xdr:to>
      <xdr:col>4</xdr:col>
      <xdr:colOff>235775</xdr:colOff>
      <xdr:row>2</xdr:row>
      <xdr:rowOff>71353</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709084" y="381001"/>
          <a:ext cx="1579858"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111607</xdr:colOff>
      <xdr:row>0</xdr:row>
      <xdr:rowOff>215515</xdr:rowOff>
    </xdr:from>
    <xdr:to>
      <xdr:col>2</xdr:col>
      <xdr:colOff>215616</xdr:colOff>
      <xdr:row>4</xdr:row>
      <xdr:rowOff>501822</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23334" y="215515"/>
          <a:ext cx="1558737" cy="137735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59651</xdr:colOff>
      <xdr:row>0</xdr:row>
      <xdr:rowOff>179624</xdr:rowOff>
    </xdr:from>
    <xdr:to>
      <xdr:col>20</xdr:col>
      <xdr:colOff>462624</xdr:colOff>
      <xdr:row>2</xdr:row>
      <xdr:rowOff>81605</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126469" y="179624"/>
          <a:ext cx="402973" cy="421526"/>
        </a:xfrm>
        <a:prstGeom prst="rect">
          <a:avLst/>
        </a:prstGeom>
        <a:noFill/>
        <a:ln>
          <a:noFill/>
        </a:ln>
      </xdr:spPr>
    </xdr:pic>
    <xdr:clientData/>
  </xdr:twoCellAnchor>
  <xdr:twoCellAnchor editAs="oneCell">
    <xdr:from>
      <xdr:col>20</xdr:col>
      <xdr:colOff>1310127</xdr:colOff>
      <xdr:row>0</xdr:row>
      <xdr:rowOff>123151</xdr:rowOff>
    </xdr:from>
    <xdr:to>
      <xdr:col>21</xdr:col>
      <xdr:colOff>1040951</xdr:colOff>
      <xdr:row>2</xdr:row>
      <xdr:rowOff>172253</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376945" y="123151"/>
          <a:ext cx="1202870" cy="568647"/>
        </a:xfrm>
        <a:prstGeom prst="rect">
          <a:avLst/>
        </a:prstGeom>
        <a:noFill/>
        <a:ln>
          <a:noFill/>
        </a:ln>
      </xdr:spPr>
    </xdr:pic>
    <xdr:clientData/>
  </xdr:twoCellAnchor>
  <xdr:twoCellAnchor editAs="oneCell">
    <xdr:from>
      <xdr:col>20</xdr:col>
      <xdr:colOff>730941</xdr:colOff>
      <xdr:row>0</xdr:row>
      <xdr:rowOff>188659</xdr:rowOff>
    </xdr:from>
    <xdr:to>
      <xdr:col>20</xdr:col>
      <xdr:colOff>1196874</xdr:colOff>
      <xdr:row>2</xdr:row>
      <xdr:rowOff>78246</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797759" y="188659"/>
          <a:ext cx="465933" cy="4091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17639</xdr:colOff>
      <xdr:row>0</xdr:row>
      <xdr:rowOff>70556</xdr:rowOff>
    </xdr:from>
    <xdr:to>
      <xdr:col>2</xdr:col>
      <xdr:colOff>118441</xdr:colOff>
      <xdr:row>5</xdr:row>
      <xdr:rowOff>57963</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35139" y="70556"/>
          <a:ext cx="1547191" cy="139851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818029</xdr:colOff>
      <xdr:row>0</xdr:row>
      <xdr:rowOff>191961</xdr:rowOff>
    </xdr:from>
    <xdr:to>
      <xdr:col>20</xdr:col>
      <xdr:colOff>111897</xdr:colOff>
      <xdr:row>2</xdr:row>
      <xdr:rowOff>94848</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385676" y="191961"/>
          <a:ext cx="403250" cy="440769"/>
        </a:xfrm>
        <a:prstGeom prst="rect">
          <a:avLst/>
        </a:prstGeom>
        <a:noFill/>
        <a:ln>
          <a:noFill/>
        </a:ln>
      </xdr:spPr>
    </xdr:pic>
    <xdr:clientData/>
  </xdr:twoCellAnchor>
  <xdr:twoCellAnchor editAs="oneCell">
    <xdr:from>
      <xdr:col>20</xdr:col>
      <xdr:colOff>932183</xdr:colOff>
      <xdr:row>0</xdr:row>
      <xdr:rowOff>100852</xdr:rowOff>
    </xdr:from>
    <xdr:to>
      <xdr:col>21</xdr:col>
      <xdr:colOff>1023470</xdr:colOff>
      <xdr:row>2</xdr:row>
      <xdr:rowOff>150860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09212" y="100852"/>
          <a:ext cx="1200670" cy="587890"/>
        </a:xfrm>
        <a:prstGeom prst="rect">
          <a:avLst/>
        </a:prstGeom>
        <a:noFill/>
        <a:ln>
          <a:noFill/>
        </a:ln>
      </xdr:spPr>
    </xdr:pic>
    <xdr:clientData/>
  </xdr:twoCellAnchor>
  <xdr:twoCellAnchor editAs="oneCell">
    <xdr:from>
      <xdr:col>20</xdr:col>
      <xdr:colOff>283725</xdr:colOff>
      <xdr:row>0</xdr:row>
      <xdr:rowOff>183678</xdr:rowOff>
    </xdr:from>
    <xdr:to>
      <xdr:col>20</xdr:col>
      <xdr:colOff>749658</xdr:colOff>
      <xdr:row>2</xdr:row>
      <xdr:rowOff>74171</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960754" y="183678"/>
          <a:ext cx="465933" cy="428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96213</xdr:colOff>
      <xdr:row>0</xdr:row>
      <xdr:rowOff>105833</xdr:rowOff>
    </xdr:from>
    <xdr:to>
      <xdr:col>2</xdr:col>
      <xdr:colOff>208561</xdr:colOff>
      <xdr:row>5</xdr:row>
      <xdr:rowOff>72074</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13713" y="105833"/>
          <a:ext cx="1555530" cy="13901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1085178</xdr:colOff>
      <xdr:row>0</xdr:row>
      <xdr:rowOff>194526</xdr:rowOff>
    </xdr:from>
    <xdr:to>
      <xdr:col>20</xdr:col>
      <xdr:colOff>371347</xdr:colOff>
      <xdr:row>2</xdr:row>
      <xdr:rowOff>78170</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264314" y="194526"/>
          <a:ext cx="394533" cy="403189"/>
        </a:xfrm>
        <a:prstGeom prst="rect">
          <a:avLst/>
        </a:prstGeom>
        <a:noFill/>
        <a:ln>
          <a:noFill/>
        </a:ln>
      </xdr:spPr>
    </xdr:pic>
    <xdr:clientData/>
  </xdr:twoCellAnchor>
  <xdr:twoCellAnchor editAs="oneCell">
    <xdr:from>
      <xdr:col>20</xdr:col>
      <xdr:colOff>983816</xdr:colOff>
      <xdr:row>0</xdr:row>
      <xdr:rowOff>120735</xdr:rowOff>
    </xdr:from>
    <xdr:to>
      <xdr:col>21</xdr:col>
      <xdr:colOff>1067407</xdr:colOff>
      <xdr:row>2</xdr:row>
      <xdr:rowOff>151500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5271316" y="120735"/>
          <a:ext cx="1191955" cy="550310"/>
        </a:xfrm>
        <a:prstGeom prst="rect">
          <a:avLst/>
        </a:prstGeom>
        <a:noFill/>
        <a:ln>
          <a:noFill/>
        </a:ln>
      </xdr:spPr>
    </xdr:pic>
    <xdr:clientData/>
  </xdr:twoCellAnchor>
  <xdr:twoCellAnchor editAs="oneCell">
    <xdr:from>
      <xdr:col>20</xdr:col>
      <xdr:colOff>467591</xdr:colOff>
      <xdr:row>0</xdr:row>
      <xdr:rowOff>151607</xdr:rowOff>
    </xdr:from>
    <xdr:to>
      <xdr:col>20</xdr:col>
      <xdr:colOff>922518</xdr:colOff>
      <xdr:row>2</xdr:row>
      <xdr:rowOff>34637</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4755091" y="151607"/>
          <a:ext cx="454927" cy="402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0</xdr:row>
      <xdr:rowOff>71689</xdr:rowOff>
    </xdr:from>
    <xdr:to>
      <xdr:col>2</xdr:col>
      <xdr:colOff>302848</xdr:colOff>
      <xdr:row>5</xdr:row>
      <xdr:rowOff>37930</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02227" y="71689"/>
          <a:ext cx="1567076" cy="13690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278920</xdr:colOff>
      <xdr:row>0</xdr:row>
      <xdr:rowOff>160382</xdr:rowOff>
    </xdr:from>
    <xdr:to>
      <xdr:col>20</xdr:col>
      <xdr:colOff>673453</xdr:colOff>
      <xdr:row>2</xdr:row>
      <xdr:rowOff>44026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159693" y="160382"/>
          <a:ext cx="394533" cy="403189"/>
        </a:xfrm>
        <a:prstGeom prst="rect">
          <a:avLst/>
        </a:prstGeom>
        <a:noFill/>
        <a:ln>
          <a:noFill/>
        </a:ln>
      </xdr:spPr>
    </xdr:pic>
    <xdr:clientData/>
  </xdr:twoCellAnchor>
  <xdr:twoCellAnchor editAs="oneCell">
    <xdr:from>
      <xdr:col>20</xdr:col>
      <xdr:colOff>1493739</xdr:colOff>
      <xdr:row>0</xdr:row>
      <xdr:rowOff>69273</xdr:rowOff>
    </xdr:from>
    <xdr:to>
      <xdr:col>21</xdr:col>
      <xdr:colOff>919240</xdr:colOff>
      <xdr:row>2</xdr:row>
      <xdr:rowOff>100038</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7374512" y="69273"/>
          <a:ext cx="1191955" cy="550310"/>
        </a:xfrm>
        <a:prstGeom prst="rect">
          <a:avLst/>
        </a:prstGeom>
        <a:noFill/>
        <a:ln>
          <a:noFill/>
        </a:ln>
      </xdr:spPr>
    </xdr:pic>
    <xdr:clientData/>
  </xdr:twoCellAnchor>
  <xdr:twoCellAnchor editAs="oneCell">
    <xdr:from>
      <xdr:col>20</xdr:col>
      <xdr:colOff>845281</xdr:colOff>
      <xdr:row>0</xdr:row>
      <xdr:rowOff>152099</xdr:rowOff>
    </xdr:from>
    <xdr:to>
      <xdr:col>20</xdr:col>
      <xdr:colOff>1311214</xdr:colOff>
      <xdr:row>2</xdr:row>
      <xdr:rowOff>23349</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726054" y="152099"/>
          <a:ext cx="465933" cy="3907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190501</xdr:colOff>
      <xdr:row>0</xdr:row>
      <xdr:rowOff>123643</xdr:rowOff>
    </xdr:from>
    <xdr:to>
      <xdr:col>2</xdr:col>
      <xdr:colOff>302849</xdr:colOff>
      <xdr:row>5</xdr:row>
      <xdr:rowOff>89884</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02228" y="123643"/>
          <a:ext cx="1567076" cy="13690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867738</xdr:colOff>
      <xdr:row>0</xdr:row>
      <xdr:rowOff>246972</xdr:rowOff>
    </xdr:from>
    <xdr:to>
      <xdr:col>19</xdr:col>
      <xdr:colOff>1269694</xdr:colOff>
      <xdr:row>2</xdr:row>
      <xdr:rowOff>130616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01602" y="246972"/>
          <a:ext cx="394533" cy="403189"/>
        </a:xfrm>
        <a:prstGeom prst="rect">
          <a:avLst/>
        </a:prstGeom>
        <a:noFill/>
        <a:ln>
          <a:noFill/>
        </a:ln>
      </xdr:spPr>
    </xdr:pic>
    <xdr:clientData/>
  </xdr:twoCellAnchor>
  <xdr:twoCellAnchor editAs="oneCell">
    <xdr:from>
      <xdr:col>20</xdr:col>
      <xdr:colOff>974194</xdr:colOff>
      <xdr:row>0</xdr:row>
      <xdr:rowOff>155863</xdr:rowOff>
    </xdr:from>
    <xdr:to>
      <xdr:col>21</xdr:col>
      <xdr:colOff>1057784</xdr:colOff>
      <xdr:row>2</xdr:row>
      <xdr:rowOff>186628</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16421" y="155863"/>
          <a:ext cx="1191955" cy="550310"/>
        </a:xfrm>
        <a:prstGeom prst="rect">
          <a:avLst/>
        </a:prstGeom>
        <a:noFill/>
        <a:ln>
          <a:noFill/>
        </a:ln>
      </xdr:spPr>
    </xdr:pic>
    <xdr:clientData/>
  </xdr:twoCellAnchor>
  <xdr:twoCellAnchor editAs="oneCell">
    <xdr:from>
      <xdr:col>20</xdr:col>
      <xdr:colOff>325736</xdr:colOff>
      <xdr:row>0</xdr:row>
      <xdr:rowOff>238689</xdr:rowOff>
    </xdr:from>
    <xdr:to>
      <xdr:col>20</xdr:col>
      <xdr:colOff>791669</xdr:colOff>
      <xdr:row>2</xdr:row>
      <xdr:rowOff>109939</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67963" y="238689"/>
          <a:ext cx="465933" cy="3907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311728</xdr:colOff>
      <xdr:row>0</xdr:row>
      <xdr:rowOff>103909</xdr:rowOff>
    </xdr:from>
    <xdr:to>
      <xdr:col>2</xdr:col>
      <xdr:colOff>430574</xdr:colOff>
      <xdr:row>5</xdr:row>
      <xdr:rowOff>63655</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23455" y="103909"/>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950001</xdr:colOff>
      <xdr:row>0</xdr:row>
      <xdr:rowOff>227238</xdr:rowOff>
    </xdr:from>
    <xdr:to>
      <xdr:col>19</xdr:col>
      <xdr:colOff>1319485</xdr:colOff>
      <xdr:row>2</xdr:row>
      <xdr:rowOff>97892</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83865" y="227238"/>
          <a:ext cx="362061" cy="390199"/>
        </a:xfrm>
        <a:prstGeom prst="rect">
          <a:avLst/>
        </a:prstGeom>
        <a:noFill/>
        <a:ln>
          <a:noFill/>
        </a:ln>
      </xdr:spPr>
    </xdr:pic>
    <xdr:clientData/>
  </xdr:twoCellAnchor>
  <xdr:twoCellAnchor editAs="oneCell">
    <xdr:from>
      <xdr:col>20</xdr:col>
      <xdr:colOff>1023985</xdr:colOff>
      <xdr:row>0</xdr:row>
      <xdr:rowOff>136129</xdr:rowOff>
    </xdr:from>
    <xdr:to>
      <xdr:col>21</xdr:col>
      <xdr:colOff>1075103</xdr:colOff>
      <xdr:row>2</xdr:row>
      <xdr:rowOff>144379</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66212" y="136129"/>
          <a:ext cx="1159483" cy="527795"/>
        </a:xfrm>
        <a:prstGeom prst="rect">
          <a:avLst/>
        </a:prstGeom>
        <a:noFill/>
        <a:ln>
          <a:noFill/>
        </a:ln>
      </xdr:spPr>
    </xdr:pic>
    <xdr:clientData/>
  </xdr:twoCellAnchor>
  <xdr:twoCellAnchor editAs="oneCell">
    <xdr:from>
      <xdr:col>20</xdr:col>
      <xdr:colOff>375527</xdr:colOff>
      <xdr:row>0</xdr:row>
      <xdr:rowOff>218955</xdr:rowOff>
    </xdr:from>
    <xdr:to>
      <xdr:col>20</xdr:col>
      <xdr:colOff>841460</xdr:colOff>
      <xdr:row>2</xdr:row>
      <xdr:rowOff>77215</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117754" y="218955"/>
          <a:ext cx="465933" cy="3778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259773</xdr:colOff>
      <xdr:row>0</xdr:row>
      <xdr:rowOff>86592</xdr:rowOff>
    </xdr:from>
    <xdr:to>
      <xdr:col>2</xdr:col>
      <xdr:colOff>378619</xdr:colOff>
      <xdr:row>4</xdr:row>
      <xdr:rowOff>358066</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71500" y="86592"/>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898046</xdr:colOff>
      <xdr:row>0</xdr:row>
      <xdr:rowOff>209921</xdr:rowOff>
    </xdr:from>
    <xdr:to>
      <xdr:col>19</xdr:col>
      <xdr:colOff>1260107</xdr:colOff>
      <xdr:row>2</xdr:row>
      <xdr:rowOff>80575</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1910" y="209921"/>
          <a:ext cx="362061" cy="390199"/>
        </a:xfrm>
        <a:prstGeom prst="rect">
          <a:avLst/>
        </a:prstGeom>
        <a:noFill/>
        <a:ln>
          <a:noFill/>
        </a:ln>
      </xdr:spPr>
    </xdr:pic>
    <xdr:clientData/>
  </xdr:twoCellAnchor>
  <xdr:twoCellAnchor editAs="oneCell">
    <xdr:from>
      <xdr:col>20</xdr:col>
      <xdr:colOff>972030</xdr:colOff>
      <xdr:row>0</xdr:row>
      <xdr:rowOff>118812</xdr:rowOff>
    </xdr:from>
    <xdr:to>
      <xdr:col>21</xdr:col>
      <xdr:colOff>1023149</xdr:colOff>
      <xdr:row>2</xdr:row>
      <xdr:rowOff>136587</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14257" y="118812"/>
          <a:ext cx="1159483" cy="537320"/>
        </a:xfrm>
        <a:prstGeom prst="rect">
          <a:avLst/>
        </a:prstGeom>
        <a:noFill/>
        <a:ln>
          <a:noFill/>
        </a:ln>
      </xdr:spPr>
    </xdr:pic>
    <xdr:clientData/>
  </xdr:twoCellAnchor>
  <xdr:twoCellAnchor editAs="oneCell">
    <xdr:from>
      <xdr:col>20</xdr:col>
      <xdr:colOff>323572</xdr:colOff>
      <xdr:row>0</xdr:row>
      <xdr:rowOff>201638</xdr:rowOff>
    </xdr:from>
    <xdr:to>
      <xdr:col>20</xdr:col>
      <xdr:colOff>789505</xdr:colOff>
      <xdr:row>2</xdr:row>
      <xdr:rowOff>59898</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65799" y="201638"/>
          <a:ext cx="465933" cy="3778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311727</xdr:colOff>
      <xdr:row>0</xdr:row>
      <xdr:rowOff>103909</xdr:rowOff>
    </xdr:from>
    <xdr:to>
      <xdr:col>2</xdr:col>
      <xdr:colOff>430573</xdr:colOff>
      <xdr:row>4</xdr:row>
      <xdr:rowOff>375383</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23454" y="103909"/>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950000</xdr:colOff>
      <xdr:row>0</xdr:row>
      <xdr:rowOff>227238</xdr:rowOff>
    </xdr:from>
    <xdr:to>
      <xdr:col>20</xdr:col>
      <xdr:colOff>203698</xdr:colOff>
      <xdr:row>2</xdr:row>
      <xdr:rowOff>97892</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83864" y="227238"/>
          <a:ext cx="362061" cy="390199"/>
        </a:xfrm>
        <a:prstGeom prst="rect">
          <a:avLst/>
        </a:prstGeom>
        <a:noFill/>
        <a:ln>
          <a:noFill/>
        </a:ln>
      </xdr:spPr>
    </xdr:pic>
    <xdr:clientData/>
  </xdr:twoCellAnchor>
  <xdr:twoCellAnchor editAs="oneCell">
    <xdr:from>
      <xdr:col>20</xdr:col>
      <xdr:colOff>1023984</xdr:colOff>
      <xdr:row>0</xdr:row>
      <xdr:rowOff>136129</xdr:rowOff>
    </xdr:from>
    <xdr:to>
      <xdr:col>21</xdr:col>
      <xdr:colOff>1075103</xdr:colOff>
      <xdr:row>2</xdr:row>
      <xdr:rowOff>153904</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66211" y="136129"/>
          <a:ext cx="1159483" cy="537320"/>
        </a:xfrm>
        <a:prstGeom prst="rect">
          <a:avLst/>
        </a:prstGeom>
        <a:noFill/>
        <a:ln>
          <a:noFill/>
        </a:ln>
      </xdr:spPr>
    </xdr:pic>
    <xdr:clientData/>
  </xdr:twoCellAnchor>
  <xdr:twoCellAnchor editAs="oneCell">
    <xdr:from>
      <xdr:col>20</xdr:col>
      <xdr:colOff>375526</xdr:colOff>
      <xdr:row>0</xdr:row>
      <xdr:rowOff>218955</xdr:rowOff>
    </xdr:from>
    <xdr:to>
      <xdr:col>20</xdr:col>
      <xdr:colOff>841459</xdr:colOff>
      <xdr:row>2</xdr:row>
      <xdr:rowOff>77215</xdr:rowOff>
    </xdr:to>
    <xdr:pic>
      <xdr:nvPicPr>
        <xdr:cNvPr id="6"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117753" y="218955"/>
          <a:ext cx="465933" cy="3778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21" Type="http://schemas.openxmlformats.org/officeDocument/2006/relationships/drawing" Target="../drawings/drawing10.xml"/><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21" Type="http://schemas.openxmlformats.org/officeDocument/2006/relationships/drawing" Target="../drawings/drawing11.xml"/><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28.bin"/><Relationship Id="rId13" Type="http://schemas.openxmlformats.org/officeDocument/2006/relationships/printerSettings" Target="../printerSettings/printerSettings233.bin"/><Relationship Id="rId18" Type="http://schemas.openxmlformats.org/officeDocument/2006/relationships/printerSettings" Target="../printerSettings/printerSettings238.bin"/><Relationship Id="rId3" Type="http://schemas.openxmlformats.org/officeDocument/2006/relationships/printerSettings" Target="../printerSettings/printerSettings223.bin"/><Relationship Id="rId21" Type="http://schemas.openxmlformats.org/officeDocument/2006/relationships/drawing" Target="../drawings/drawing12.xml"/><Relationship Id="rId7" Type="http://schemas.openxmlformats.org/officeDocument/2006/relationships/printerSettings" Target="../printerSettings/printerSettings227.bin"/><Relationship Id="rId12" Type="http://schemas.openxmlformats.org/officeDocument/2006/relationships/printerSettings" Target="../printerSettings/printerSettings232.bin"/><Relationship Id="rId17" Type="http://schemas.openxmlformats.org/officeDocument/2006/relationships/printerSettings" Target="../printerSettings/printerSettings237.bin"/><Relationship Id="rId2" Type="http://schemas.openxmlformats.org/officeDocument/2006/relationships/printerSettings" Target="../printerSettings/printerSettings222.bin"/><Relationship Id="rId16" Type="http://schemas.openxmlformats.org/officeDocument/2006/relationships/printerSettings" Target="../printerSettings/printerSettings236.bin"/><Relationship Id="rId20" Type="http://schemas.openxmlformats.org/officeDocument/2006/relationships/printerSettings" Target="../printerSettings/printerSettings240.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5" Type="http://schemas.openxmlformats.org/officeDocument/2006/relationships/printerSettings" Target="../printerSettings/printerSettings235.bin"/><Relationship Id="rId10" Type="http://schemas.openxmlformats.org/officeDocument/2006/relationships/printerSettings" Target="../printerSettings/printerSettings230.bin"/><Relationship Id="rId19" Type="http://schemas.openxmlformats.org/officeDocument/2006/relationships/printerSettings" Target="../printerSettings/printerSettings239.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 Id="rId14" Type="http://schemas.openxmlformats.org/officeDocument/2006/relationships/printerSettings" Target="../printerSettings/printerSettings234.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48.bin"/><Relationship Id="rId13" Type="http://schemas.openxmlformats.org/officeDocument/2006/relationships/printerSettings" Target="../printerSettings/printerSettings253.bin"/><Relationship Id="rId18" Type="http://schemas.openxmlformats.org/officeDocument/2006/relationships/printerSettings" Target="../printerSettings/printerSettings258.bin"/><Relationship Id="rId3" Type="http://schemas.openxmlformats.org/officeDocument/2006/relationships/printerSettings" Target="../printerSettings/printerSettings243.bin"/><Relationship Id="rId21" Type="http://schemas.openxmlformats.org/officeDocument/2006/relationships/drawing" Target="../drawings/drawing13.xml"/><Relationship Id="rId7" Type="http://schemas.openxmlformats.org/officeDocument/2006/relationships/printerSettings" Target="../printerSettings/printerSettings247.bin"/><Relationship Id="rId12" Type="http://schemas.openxmlformats.org/officeDocument/2006/relationships/printerSettings" Target="../printerSettings/printerSettings252.bin"/><Relationship Id="rId17" Type="http://schemas.openxmlformats.org/officeDocument/2006/relationships/printerSettings" Target="../printerSettings/printerSettings257.bin"/><Relationship Id="rId2" Type="http://schemas.openxmlformats.org/officeDocument/2006/relationships/printerSettings" Target="../printerSettings/printerSettings242.bin"/><Relationship Id="rId16" Type="http://schemas.openxmlformats.org/officeDocument/2006/relationships/printerSettings" Target="../printerSettings/printerSettings256.bin"/><Relationship Id="rId20" Type="http://schemas.openxmlformats.org/officeDocument/2006/relationships/printerSettings" Target="../printerSettings/printerSettings260.bin"/><Relationship Id="rId1" Type="http://schemas.openxmlformats.org/officeDocument/2006/relationships/printerSettings" Target="../printerSettings/printerSettings241.bin"/><Relationship Id="rId6" Type="http://schemas.openxmlformats.org/officeDocument/2006/relationships/printerSettings" Target="../printerSettings/printerSettings246.bin"/><Relationship Id="rId11" Type="http://schemas.openxmlformats.org/officeDocument/2006/relationships/printerSettings" Target="../printerSettings/printerSettings251.bin"/><Relationship Id="rId5" Type="http://schemas.openxmlformats.org/officeDocument/2006/relationships/printerSettings" Target="../printerSettings/printerSettings245.bin"/><Relationship Id="rId15" Type="http://schemas.openxmlformats.org/officeDocument/2006/relationships/printerSettings" Target="../printerSettings/printerSettings255.bin"/><Relationship Id="rId10" Type="http://schemas.openxmlformats.org/officeDocument/2006/relationships/printerSettings" Target="../printerSettings/printerSettings250.bin"/><Relationship Id="rId19" Type="http://schemas.openxmlformats.org/officeDocument/2006/relationships/printerSettings" Target="../printerSettings/printerSettings259.bin"/><Relationship Id="rId4" Type="http://schemas.openxmlformats.org/officeDocument/2006/relationships/printerSettings" Target="../printerSettings/printerSettings244.bin"/><Relationship Id="rId9" Type="http://schemas.openxmlformats.org/officeDocument/2006/relationships/printerSettings" Target="../printerSettings/printerSettings249.bin"/><Relationship Id="rId14" Type="http://schemas.openxmlformats.org/officeDocument/2006/relationships/printerSettings" Target="../printerSettings/printerSettings25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68.bin"/><Relationship Id="rId13" Type="http://schemas.openxmlformats.org/officeDocument/2006/relationships/printerSettings" Target="../printerSettings/printerSettings273.bin"/><Relationship Id="rId18" Type="http://schemas.openxmlformats.org/officeDocument/2006/relationships/printerSettings" Target="../printerSettings/printerSettings278.bin"/><Relationship Id="rId3" Type="http://schemas.openxmlformats.org/officeDocument/2006/relationships/printerSettings" Target="../printerSettings/printerSettings263.bin"/><Relationship Id="rId21" Type="http://schemas.openxmlformats.org/officeDocument/2006/relationships/drawing" Target="../drawings/drawing14.xml"/><Relationship Id="rId7" Type="http://schemas.openxmlformats.org/officeDocument/2006/relationships/printerSettings" Target="../printerSettings/printerSettings267.bin"/><Relationship Id="rId12" Type="http://schemas.openxmlformats.org/officeDocument/2006/relationships/printerSettings" Target="../printerSettings/printerSettings272.bin"/><Relationship Id="rId17" Type="http://schemas.openxmlformats.org/officeDocument/2006/relationships/printerSettings" Target="../printerSettings/printerSettings277.bin"/><Relationship Id="rId2" Type="http://schemas.openxmlformats.org/officeDocument/2006/relationships/printerSettings" Target="../printerSettings/printerSettings262.bin"/><Relationship Id="rId16" Type="http://schemas.openxmlformats.org/officeDocument/2006/relationships/printerSettings" Target="../printerSettings/printerSettings276.bin"/><Relationship Id="rId20" Type="http://schemas.openxmlformats.org/officeDocument/2006/relationships/printerSettings" Target="../printerSettings/printerSettings280.bin"/><Relationship Id="rId1" Type="http://schemas.openxmlformats.org/officeDocument/2006/relationships/printerSettings" Target="../printerSettings/printerSettings261.bin"/><Relationship Id="rId6" Type="http://schemas.openxmlformats.org/officeDocument/2006/relationships/printerSettings" Target="../printerSettings/printerSettings266.bin"/><Relationship Id="rId11" Type="http://schemas.openxmlformats.org/officeDocument/2006/relationships/printerSettings" Target="../printerSettings/printerSettings271.bin"/><Relationship Id="rId5" Type="http://schemas.openxmlformats.org/officeDocument/2006/relationships/printerSettings" Target="../printerSettings/printerSettings265.bin"/><Relationship Id="rId15" Type="http://schemas.openxmlformats.org/officeDocument/2006/relationships/printerSettings" Target="../printerSettings/printerSettings275.bin"/><Relationship Id="rId10" Type="http://schemas.openxmlformats.org/officeDocument/2006/relationships/printerSettings" Target="../printerSettings/printerSettings270.bin"/><Relationship Id="rId19" Type="http://schemas.openxmlformats.org/officeDocument/2006/relationships/printerSettings" Target="../printerSettings/printerSettings279.bin"/><Relationship Id="rId4" Type="http://schemas.openxmlformats.org/officeDocument/2006/relationships/printerSettings" Target="../printerSettings/printerSettings264.bin"/><Relationship Id="rId9" Type="http://schemas.openxmlformats.org/officeDocument/2006/relationships/printerSettings" Target="../printerSettings/printerSettings269.bin"/><Relationship Id="rId14" Type="http://schemas.openxmlformats.org/officeDocument/2006/relationships/printerSettings" Target="../printerSettings/printerSettings27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88.bin"/><Relationship Id="rId13" Type="http://schemas.openxmlformats.org/officeDocument/2006/relationships/printerSettings" Target="../printerSettings/printerSettings293.bin"/><Relationship Id="rId18" Type="http://schemas.openxmlformats.org/officeDocument/2006/relationships/printerSettings" Target="../printerSettings/printerSettings298.bin"/><Relationship Id="rId3" Type="http://schemas.openxmlformats.org/officeDocument/2006/relationships/printerSettings" Target="../printerSettings/printerSettings283.bin"/><Relationship Id="rId21" Type="http://schemas.openxmlformats.org/officeDocument/2006/relationships/drawing" Target="../drawings/drawing15.xml"/><Relationship Id="rId7" Type="http://schemas.openxmlformats.org/officeDocument/2006/relationships/printerSettings" Target="../printerSettings/printerSettings287.bin"/><Relationship Id="rId12" Type="http://schemas.openxmlformats.org/officeDocument/2006/relationships/printerSettings" Target="../printerSettings/printerSettings292.bin"/><Relationship Id="rId17" Type="http://schemas.openxmlformats.org/officeDocument/2006/relationships/printerSettings" Target="../printerSettings/printerSettings297.bin"/><Relationship Id="rId2" Type="http://schemas.openxmlformats.org/officeDocument/2006/relationships/printerSettings" Target="../printerSettings/printerSettings282.bin"/><Relationship Id="rId16" Type="http://schemas.openxmlformats.org/officeDocument/2006/relationships/printerSettings" Target="../printerSettings/printerSettings296.bin"/><Relationship Id="rId20" Type="http://schemas.openxmlformats.org/officeDocument/2006/relationships/printerSettings" Target="../printerSettings/printerSettings300.bin"/><Relationship Id="rId1" Type="http://schemas.openxmlformats.org/officeDocument/2006/relationships/printerSettings" Target="../printerSettings/printerSettings281.bin"/><Relationship Id="rId6" Type="http://schemas.openxmlformats.org/officeDocument/2006/relationships/printerSettings" Target="../printerSettings/printerSettings286.bin"/><Relationship Id="rId11" Type="http://schemas.openxmlformats.org/officeDocument/2006/relationships/printerSettings" Target="../printerSettings/printerSettings291.bin"/><Relationship Id="rId5" Type="http://schemas.openxmlformats.org/officeDocument/2006/relationships/printerSettings" Target="../printerSettings/printerSettings285.bin"/><Relationship Id="rId15" Type="http://schemas.openxmlformats.org/officeDocument/2006/relationships/printerSettings" Target="../printerSettings/printerSettings295.bin"/><Relationship Id="rId10" Type="http://schemas.openxmlformats.org/officeDocument/2006/relationships/printerSettings" Target="../printerSettings/printerSettings290.bin"/><Relationship Id="rId19" Type="http://schemas.openxmlformats.org/officeDocument/2006/relationships/printerSettings" Target="../printerSettings/printerSettings299.bin"/><Relationship Id="rId4" Type="http://schemas.openxmlformats.org/officeDocument/2006/relationships/printerSettings" Target="../printerSettings/printerSettings284.bin"/><Relationship Id="rId9" Type="http://schemas.openxmlformats.org/officeDocument/2006/relationships/printerSettings" Target="../printerSettings/printerSettings289.bin"/><Relationship Id="rId14" Type="http://schemas.openxmlformats.org/officeDocument/2006/relationships/printerSettings" Target="../printerSettings/printerSettings29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21" Type="http://schemas.openxmlformats.org/officeDocument/2006/relationships/drawing" Target="../drawings/drawing16.xml"/><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18" Type="http://schemas.openxmlformats.org/officeDocument/2006/relationships/printerSettings" Target="../printerSettings/printerSettings338.bin"/><Relationship Id="rId3" Type="http://schemas.openxmlformats.org/officeDocument/2006/relationships/printerSettings" Target="../printerSettings/printerSettings323.bin"/><Relationship Id="rId21" Type="http://schemas.openxmlformats.org/officeDocument/2006/relationships/drawing" Target="../drawings/drawing17.xml"/><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17" Type="http://schemas.openxmlformats.org/officeDocument/2006/relationships/printerSettings" Target="../printerSettings/printerSettings337.bin"/><Relationship Id="rId2" Type="http://schemas.openxmlformats.org/officeDocument/2006/relationships/printerSettings" Target="../printerSettings/printerSettings322.bin"/><Relationship Id="rId16" Type="http://schemas.openxmlformats.org/officeDocument/2006/relationships/printerSettings" Target="../printerSettings/printerSettings336.bin"/><Relationship Id="rId20" Type="http://schemas.openxmlformats.org/officeDocument/2006/relationships/printerSettings" Target="../printerSettings/printerSettings340.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5" Type="http://schemas.openxmlformats.org/officeDocument/2006/relationships/printerSettings" Target="../printerSettings/printerSettings335.bin"/><Relationship Id="rId10" Type="http://schemas.openxmlformats.org/officeDocument/2006/relationships/printerSettings" Target="../printerSettings/printerSettings330.bin"/><Relationship Id="rId19" Type="http://schemas.openxmlformats.org/officeDocument/2006/relationships/printerSettings" Target="../printerSettings/printerSettings339.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 Id="rId14" Type="http://schemas.openxmlformats.org/officeDocument/2006/relationships/printerSettings" Target="../printerSettings/printerSettings33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48.bin"/><Relationship Id="rId13" Type="http://schemas.openxmlformats.org/officeDocument/2006/relationships/printerSettings" Target="../printerSettings/printerSettings353.bin"/><Relationship Id="rId18" Type="http://schemas.openxmlformats.org/officeDocument/2006/relationships/printerSettings" Target="../printerSettings/printerSettings358.bin"/><Relationship Id="rId3" Type="http://schemas.openxmlformats.org/officeDocument/2006/relationships/printerSettings" Target="../printerSettings/printerSettings343.bin"/><Relationship Id="rId7" Type="http://schemas.openxmlformats.org/officeDocument/2006/relationships/printerSettings" Target="../printerSettings/printerSettings347.bin"/><Relationship Id="rId12" Type="http://schemas.openxmlformats.org/officeDocument/2006/relationships/printerSettings" Target="../printerSettings/printerSettings352.bin"/><Relationship Id="rId17" Type="http://schemas.openxmlformats.org/officeDocument/2006/relationships/printerSettings" Target="../printerSettings/printerSettings357.bin"/><Relationship Id="rId2" Type="http://schemas.openxmlformats.org/officeDocument/2006/relationships/printerSettings" Target="../printerSettings/printerSettings342.bin"/><Relationship Id="rId16" Type="http://schemas.openxmlformats.org/officeDocument/2006/relationships/printerSettings" Target="../printerSettings/printerSettings356.bin"/><Relationship Id="rId20" Type="http://schemas.openxmlformats.org/officeDocument/2006/relationships/printerSettings" Target="../printerSettings/printerSettings360.bin"/><Relationship Id="rId1" Type="http://schemas.openxmlformats.org/officeDocument/2006/relationships/printerSettings" Target="../printerSettings/printerSettings341.bin"/><Relationship Id="rId6" Type="http://schemas.openxmlformats.org/officeDocument/2006/relationships/printerSettings" Target="../printerSettings/printerSettings346.bin"/><Relationship Id="rId11" Type="http://schemas.openxmlformats.org/officeDocument/2006/relationships/printerSettings" Target="../printerSettings/printerSettings351.bin"/><Relationship Id="rId5" Type="http://schemas.openxmlformats.org/officeDocument/2006/relationships/printerSettings" Target="../printerSettings/printerSettings345.bin"/><Relationship Id="rId15" Type="http://schemas.openxmlformats.org/officeDocument/2006/relationships/printerSettings" Target="../printerSettings/printerSettings355.bin"/><Relationship Id="rId10" Type="http://schemas.openxmlformats.org/officeDocument/2006/relationships/printerSettings" Target="../printerSettings/printerSettings350.bin"/><Relationship Id="rId19" Type="http://schemas.openxmlformats.org/officeDocument/2006/relationships/printerSettings" Target="../printerSettings/printerSettings359.bin"/><Relationship Id="rId4" Type="http://schemas.openxmlformats.org/officeDocument/2006/relationships/printerSettings" Target="../printerSettings/printerSettings344.bin"/><Relationship Id="rId9" Type="http://schemas.openxmlformats.org/officeDocument/2006/relationships/printerSettings" Target="../printerSettings/printerSettings349.bin"/><Relationship Id="rId14" Type="http://schemas.openxmlformats.org/officeDocument/2006/relationships/printerSettings" Target="../printerSettings/printerSettings35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3" Type="http://schemas.openxmlformats.org/officeDocument/2006/relationships/printerSettings" Target="../printerSettings/printerSettings363.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8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21" Type="http://schemas.openxmlformats.org/officeDocument/2006/relationships/drawing" Target="../drawings/drawing4.xml"/><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drawing" Target="../drawings/drawing5.xml"/><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21" Type="http://schemas.openxmlformats.org/officeDocument/2006/relationships/drawing" Target="../drawings/drawing6.xml"/><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openxmlformats.org/officeDocument/2006/relationships/drawing" Target="../drawings/drawing7.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21" Type="http://schemas.openxmlformats.org/officeDocument/2006/relationships/drawing" Target="../drawings/drawing8.xml"/><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openxmlformats.org/officeDocument/2006/relationships/drawing" Target="../drawings/drawing9.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Y26"/>
  <sheetViews>
    <sheetView zoomScale="70" zoomScaleNormal="70" zoomScalePageLayoutView="70" workbookViewId="0">
      <selection activeCell="C12" sqref="C12"/>
    </sheetView>
  </sheetViews>
  <sheetFormatPr baseColWidth="10" defaultColWidth="11.42578125" defaultRowHeight="12"/>
  <cols>
    <col min="1" max="1" width="4.7109375" style="6" customWidth="1"/>
    <col min="2" max="2" width="18" style="6" customWidth="1"/>
    <col min="3" max="3" width="20" style="6" customWidth="1"/>
    <col min="4" max="4" width="21.7109375" style="6" hidden="1" customWidth="1"/>
    <col min="5" max="5" width="21.7109375"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5703125" style="6" customWidth="1"/>
    <col min="19" max="19" width="6.7109375" style="6" customWidth="1"/>
    <col min="20" max="20" width="19.42578125" style="6" customWidth="1"/>
    <col min="21" max="21" width="23.5703125" style="6" customWidth="1"/>
    <col min="22" max="22" width="17.42578125" style="21" customWidth="1"/>
    <col min="23" max="24" width="36.7109375" style="6" hidden="1" customWidth="1"/>
    <col min="25" max="25" width="5.7109375" style="45" customWidth="1"/>
    <col min="26" max="30" width="12.7109375" style="6" customWidth="1"/>
    <col min="31" max="16384" width="11.42578125" style="6"/>
  </cols>
  <sheetData>
    <row r="1" spans="1:25" ht="21">
      <c r="D1" s="323" t="s">
        <v>297</v>
      </c>
      <c r="E1" s="323"/>
      <c r="F1" s="323"/>
      <c r="G1" s="323"/>
      <c r="H1" s="323"/>
      <c r="I1" s="323"/>
      <c r="J1" s="323"/>
      <c r="K1" s="323"/>
      <c r="L1" s="323"/>
      <c r="M1" s="323"/>
      <c r="N1" s="323"/>
      <c r="O1" s="323"/>
      <c r="P1" s="323"/>
      <c r="Q1" s="323"/>
      <c r="R1" s="323"/>
      <c r="S1" s="323"/>
      <c r="T1" s="323"/>
      <c r="U1" s="323"/>
      <c r="V1" s="323"/>
    </row>
    <row r="2" spans="1:25" ht="21" customHeight="1">
      <c r="D2" s="323" t="s">
        <v>17</v>
      </c>
      <c r="E2" s="323"/>
      <c r="F2" s="323"/>
      <c r="G2" s="323"/>
      <c r="H2" s="323"/>
      <c r="I2" s="323"/>
      <c r="J2" s="323"/>
      <c r="K2" s="323"/>
      <c r="L2" s="323"/>
      <c r="M2" s="323"/>
      <c r="N2" s="323"/>
      <c r="O2" s="323"/>
      <c r="P2" s="323"/>
      <c r="Q2" s="323"/>
      <c r="R2" s="323"/>
      <c r="S2" s="323"/>
      <c r="T2" s="323"/>
      <c r="U2" s="323"/>
      <c r="V2" s="323"/>
    </row>
    <row r="3" spans="1:25" ht="21">
      <c r="D3" s="15"/>
      <c r="E3" s="15"/>
      <c r="F3" s="15"/>
      <c r="G3" s="15"/>
      <c r="H3" s="15"/>
      <c r="I3" s="19"/>
      <c r="J3" s="15"/>
      <c r="K3" s="15"/>
      <c r="L3" s="15"/>
      <c r="M3" s="15"/>
    </row>
    <row r="4" spans="1:25" s="5" customFormat="1" ht="24" customHeight="1">
      <c r="A4" s="16"/>
      <c r="D4" s="324" t="s">
        <v>0</v>
      </c>
      <c r="E4" s="325"/>
      <c r="F4" s="326" t="s">
        <v>91</v>
      </c>
      <c r="G4" s="326"/>
      <c r="H4" s="326"/>
      <c r="I4" s="326"/>
      <c r="J4" s="326"/>
      <c r="K4" s="326"/>
      <c r="L4" s="326"/>
      <c r="M4" s="326"/>
      <c r="N4" s="326"/>
      <c r="O4" s="326"/>
      <c r="P4" s="326"/>
      <c r="Q4" s="326"/>
      <c r="R4" s="327" t="s">
        <v>26</v>
      </c>
      <c r="S4" s="327"/>
      <c r="T4" s="326">
        <v>2018</v>
      </c>
      <c r="U4" s="326"/>
      <c r="V4" s="326"/>
      <c r="Y4" s="20"/>
    </row>
    <row r="5" spans="1:25" s="5" customFormat="1" ht="42.75" customHeight="1">
      <c r="A5" s="16"/>
      <c r="D5" s="324" t="s">
        <v>1</v>
      </c>
      <c r="E5" s="325"/>
      <c r="F5" s="328"/>
      <c r="G5" s="328"/>
      <c r="H5" s="328"/>
      <c r="I5" s="328"/>
      <c r="J5" s="328"/>
      <c r="K5" s="328"/>
      <c r="L5" s="328"/>
      <c r="M5" s="328"/>
      <c r="N5" s="328"/>
      <c r="O5" s="328"/>
      <c r="P5" s="328"/>
      <c r="Q5" s="328"/>
      <c r="R5" s="328"/>
      <c r="S5" s="328"/>
      <c r="T5" s="328"/>
      <c r="U5" s="328"/>
      <c r="V5" s="328"/>
      <c r="Y5" s="20"/>
    </row>
    <row r="6" spans="1:25" s="5" customFormat="1" ht="15">
      <c r="A6" s="16"/>
      <c r="B6" s="1"/>
      <c r="C6" s="1"/>
      <c r="I6" s="20"/>
      <c r="J6" s="2"/>
      <c r="K6" s="2"/>
      <c r="P6" s="20"/>
      <c r="Q6" s="20"/>
      <c r="V6" s="20"/>
      <c r="Y6" s="20"/>
    </row>
    <row r="7" spans="1:25" s="18" customFormat="1" ht="30" customHeight="1">
      <c r="A7" s="17"/>
      <c r="B7" s="329" t="s">
        <v>2</v>
      </c>
      <c r="C7" s="329" t="s">
        <v>3</v>
      </c>
      <c r="D7" s="330"/>
      <c r="E7" s="329" t="s">
        <v>5</v>
      </c>
      <c r="F7" s="332" t="s">
        <v>29</v>
      </c>
      <c r="G7" s="329" t="s">
        <v>281</v>
      </c>
      <c r="H7" s="329"/>
      <c r="I7" s="333" t="s">
        <v>25</v>
      </c>
      <c r="J7" s="330" t="s">
        <v>12</v>
      </c>
      <c r="K7" s="340" t="s">
        <v>36</v>
      </c>
      <c r="L7" s="341"/>
      <c r="M7" s="338" t="s">
        <v>239</v>
      </c>
      <c r="N7" s="329" t="s">
        <v>282</v>
      </c>
      <c r="O7" s="329"/>
      <c r="P7" s="333" t="s">
        <v>25</v>
      </c>
      <c r="Q7" s="332" t="s">
        <v>11</v>
      </c>
      <c r="R7" s="329" t="s">
        <v>8</v>
      </c>
      <c r="S7" s="335" t="s">
        <v>18</v>
      </c>
      <c r="T7" s="329" t="s">
        <v>329</v>
      </c>
      <c r="U7" s="330" t="s">
        <v>283</v>
      </c>
      <c r="V7" s="329" t="s">
        <v>10</v>
      </c>
      <c r="W7" s="337" t="s">
        <v>298</v>
      </c>
      <c r="X7" s="337"/>
      <c r="Y7" s="44"/>
    </row>
    <row r="8" spans="1:25" s="18" customFormat="1" ht="87.75" customHeight="1">
      <c r="A8" s="17"/>
      <c r="B8" s="329"/>
      <c r="C8" s="329"/>
      <c r="D8" s="331"/>
      <c r="E8" s="329"/>
      <c r="F8" s="332"/>
      <c r="G8" s="35" t="s">
        <v>6</v>
      </c>
      <c r="H8" s="35" t="s">
        <v>7</v>
      </c>
      <c r="I8" s="334"/>
      <c r="J8" s="331"/>
      <c r="K8" s="282" t="s">
        <v>308</v>
      </c>
      <c r="L8" s="243" t="s">
        <v>309</v>
      </c>
      <c r="M8" s="339"/>
      <c r="N8" s="244" t="s">
        <v>6</v>
      </c>
      <c r="O8" s="245" t="s">
        <v>7</v>
      </c>
      <c r="P8" s="334"/>
      <c r="Q8" s="332"/>
      <c r="R8" s="329"/>
      <c r="S8" s="335"/>
      <c r="T8" s="329"/>
      <c r="U8" s="331"/>
      <c r="V8" s="329"/>
      <c r="W8" s="160" t="s">
        <v>232</v>
      </c>
      <c r="X8" s="34" t="s">
        <v>233</v>
      </c>
      <c r="Y8" s="44"/>
    </row>
    <row r="9" spans="1:25" s="5" customFormat="1" ht="120">
      <c r="A9" s="74">
        <v>1</v>
      </c>
      <c r="B9" s="72" t="s">
        <v>325</v>
      </c>
      <c r="C9" s="27" t="s">
        <v>319</v>
      </c>
      <c r="D9" s="33"/>
      <c r="E9" s="33" t="s">
        <v>326</v>
      </c>
      <c r="F9" s="30" t="s">
        <v>32</v>
      </c>
      <c r="G9" s="33">
        <v>3</v>
      </c>
      <c r="H9" s="33">
        <v>3</v>
      </c>
      <c r="I9" s="24" t="str">
        <f>INDEX(Listas!$L$4:$P$8,G9,H9)</f>
        <v>ALTA</v>
      </c>
      <c r="J9" s="28" t="s">
        <v>327</v>
      </c>
      <c r="K9" s="32" t="s">
        <v>307</v>
      </c>
      <c r="L9" s="296" t="str">
        <f>IF('Evaluación de Controles'!F4="X","Probabilidad",IF('Evaluación de Controles'!H4="X","Impacto",))</f>
        <v>Probabilidad</v>
      </c>
      <c r="M9" s="33">
        <f>'Evaluación de Controles'!X4</f>
        <v>70</v>
      </c>
      <c r="N9" s="33">
        <f>IF('Evaluación de Controles'!F4="X",IF(M9&gt;75,IF(G9&gt;2,G9-2,IF(G9&gt;1,G9-1,G9)),IF(M9&gt;50,IF(G9&gt;1,G9-1,G9),G9)),G9)</f>
        <v>2</v>
      </c>
      <c r="O9" s="216">
        <f>IF('Evaluación de Controles'!H4="X",IF(M9&gt;75,IF(H9&gt;2,H9-2,IF(H9&gt;1,H9-1,H9)),IF(M9&gt;50,IF(H9&gt;1,H9-1,H9),H9)),H9)</f>
        <v>3</v>
      </c>
      <c r="P9" s="24" t="str">
        <f>INDEX(Listas!$L$4:$P$8,N9,O9)</f>
        <v>MODERADA</v>
      </c>
      <c r="Q9" s="32" t="s">
        <v>349</v>
      </c>
      <c r="R9" s="29" t="s">
        <v>328</v>
      </c>
      <c r="S9" s="30" t="s">
        <v>333</v>
      </c>
      <c r="T9" s="33" t="s">
        <v>92</v>
      </c>
      <c r="U9" s="218" t="s">
        <v>330</v>
      </c>
      <c r="V9" s="33" t="s">
        <v>331</v>
      </c>
      <c r="W9" s="31"/>
      <c r="X9" s="33"/>
      <c r="Y9" s="20"/>
    </row>
    <row r="10" spans="1:25" s="5" customFormat="1" ht="124.5" customHeight="1">
      <c r="A10" s="74">
        <v>2</v>
      </c>
      <c r="B10" s="72" t="s">
        <v>332</v>
      </c>
      <c r="C10" s="27" t="s">
        <v>320</v>
      </c>
      <c r="D10" s="33"/>
      <c r="E10" s="33" t="s">
        <v>323</v>
      </c>
      <c r="F10" s="30" t="s">
        <v>32</v>
      </c>
      <c r="G10" s="33">
        <v>4</v>
      </c>
      <c r="H10" s="33">
        <v>3</v>
      </c>
      <c r="I10" s="24" t="str">
        <f>INDEX(Listas!$L$4:$P$8,G10,H10)</f>
        <v>ALTA</v>
      </c>
      <c r="J10" s="28" t="s">
        <v>324</v>
      </c>
      <c r="K10" s="32" t="s">
        <v>306</v>
      </c>
      <c r="L10" s="296" t="s">
        <v>6</v>
      </c>
      <c r="M10" s="214">
        <f>'Evaluación de Controles'!X5</f>
        <v>25</v>
      </c>
      <c r="N10" s="238">
        <f>IF('Evaluación de Controles'!F5="X",IF(M10&gt;75,IF(G10&gt;2,G10-2,IF(G10&gt;1,G10-1,G10)),IF(M10&gt;50,IF(G10&gt;1,G10-1,G10),G10)),G10)</f>
        <v>4</v>
      </c>
      <c r="O10" s="238">
        <f>IF('Evaluación de Controles'!H5="X",IF(M10&gt;75,IF(H10&gt;2,H10-2,IF(H10&gt;1,H10-1,H10)),IF(M10&gt;50,IF(H10&gt;1,H10-1,H10),H10)),H10)</f>
        <v>3</v>
      </c>
      <c r="P10" s="24" t="str">
        <f>INDEX(Listas!$L$4:$P$8,N10,O10)</f>
        <v>ALTA</v>
      </c>
      <c r="Q10" s="32" t="s">
        <v>350</v>
      </c>
      <c r="R10" s="29" t="s">
        <v>334</v>
      </c>
      <c r="S10" s="30" t="s">
        <v>159</v>
      </c>
      <c r="T10" s="33" t="s">
        <v>93</v>
      </c>
      <c r="U10" s="218" t="s">
        <v>335</v>
      </c>
      <c r="V10" s="33" t="s">
        <v>336</v>
      </c>
      <c r="W10" s="31"/>
      <c r="X10" s="29"/>
      <c r="Y10" s="20"/>
    </row>
    <row r="11" spans="1:25" s="5" customFormat="1" ht="90.75">
      <c r="A11" s="74">
        <v>3</v>
      </c>
      <c r="B11" s="159" t="s">
        <v>337</v>
      </c>
      <c r="C11" s="27" t="s">
        <v>321</v>
      </c>
      <c r="D11" s="159"/>
      <c r="E11" s="159" t="s">
        <v>338</v>
      </c>
      <c r="F11" s="30" t="s">
        <v>32</v>
      </c>
      <c r="G11" s="159">
        <v>2</v>
      </c>
      <c r="H11" s="159">
        <v>4</v>
      </c>
      <c r="I11" s="24" t="str">
        <f>INDEX(Listas!$L$4:$P$8,G11,H11)</f>
        <v>ALTA</v>
      </c>
      <c r="J11" s="28" t="s">
        <v>252</v>
      </c>
      <c r="K11" s="32" t="s">
        <v>307</v>
      </c>
      <c r="L11" s="296" t="s">
        <v>6</v>
      </c>
      <c r="M11" s="214">
        <f>'Evaluación de Controles'!X6</f>
        <v>70</v>
      </c>
      <c r="N11" s="238">
        <f>IF('Evaluación de Controles'!F6="X",IF(M11&gt;75,IF(G11&gt;2,G11-2,IF(G11&gt;1,G11-1,G11)),IF(M11&gt;50,IF(G11&gt;1,G11-1,G11),G11)),G11)</f>
        <v>1</v>
      </c>
      <c r="O11" s="238">
        <f>IF('Evaluación de Controles'!H6="X",IF(M11&gt;75,IF(H11&gt;2,H11-2,IF(H11&gt;1,H11-1,H11)),IF(M11&gt;50,IF(H11&gt;1,H11-1,H11),H11)),H11)</f>
        <v>3</v>
      </c>
      <c r="P11" s="24" t="str">
        <f>INDEX(Listas!$L$4:$P$8,N11,O11)</f>
        <v>MODERADA</v>
      </c>
      <c r="Q11" s="32" t="s">
        <v>350</v>
      </c>
      <c r="R11" s="29" t="s">
        <v>339</v>
      </c>
      <c r="S11" s="30" t="s">
        <v>20</v>
      </c>
      <c r="T11" s="234" t="s">
        <v>93</v>
      </c>
      <c r="U11" s="218" t="s">
        <v>340</v>
      </c>
      <c r="V11" s="29" t="s">
        <v>341</v>
      </c>
      <c r="W11" s="31"/>
      <c r="X11" s="159"/>
      <c r="Y11" s="20"/>
    </row>
    <row r="12" spans="1:25" s="5" customFormat="1" ht="109.5" customHeight="1">
      <c r="A12" s="74">
        <v>4</v>
      </c>
      <c r="B12" s="159" t="s">
        <v>342</v>
      </c>
      <c r="C12" s="27" t="s">
        <v>322</v>
      </c>
      <c r="D12" s="159"/>
      <c r="E12" s="159" t="s">
        <v>343</v>
      </c>
      <c r="F12" s="30" t="s">
        <v>32</v>
      </c>
      <c r="G12" s="159">
        <v>4</v>
      </c>
      <c r="H12" s="159">
        <v>3</v>
      </c>
      <c r="I12" s="24" t="str">
        <f>INDEX(Listas!$L$4:$P$8,G12,H12)</f>
        <v>ALTA</v>
      </c>
      <c r="J12" s="28" t="s">
        <v>344</v>
      </c>
      <c r="K12" s="32" t="s">
        <v>305</v>
      </c>
      <c r="L12" s="296" t="s">
        <v>6</v>
      </c>
      <c r="M12" s="214">
        <f>'Evaluación de Controles'!X7</f>
        <v>40</v>
      </c>
      <c r="N12" s="238">
        <f>IF('Evaluación de Controles'!F7="X",IF(M12&gt;75,IF(G12&gt;2,G12-2,IF(G12&gt;1,G12-1,G12)),IF(M12&gt;50,IF(G12&gt;1,G12-1,G12),G12)),G12)</f>
        <v>4</v>
      </c>
      <c r="O12" s="238">
        <f>IF('Evaluación de Controles'!H7="X",IF(M12&gt;75,IF(H12&gt;2,H12-2,IF(H12&gt;1,H12-1,H12)),IF(M12&gt;50,IF(H12&gt;1,H12-1,H12),H12)),H12)</f>
        <v>3</v>
      </c>
      <c r="P12" s="24" t="str">
        <f>INDEX(Listas!$L$4:$P$8,N12,O12)</f>
        <v>ALTA</v>
      </c>
      <c r="Q12" s="32" t="s">
        <v>349</v>
      </c>
      <c r="R12" s="29" t="s">
        <v>346</v>
      </c>
      <c r="S12" s="30" t="s">
        <v>345</v>
      </c>
      <c r="T12" s="234" t="s">
        <v>93</v>
      </c>
      <c r="U12" s="218" t="s">
        <v>347</v>
      </c>
      <c r="V12" s="29" t="s">
        <v>348</v>
      </c>
      <c r="W12" s="31"/>
      <c r="X12" s="159"/>
      <c r="Y12" s="20"/>
    </row>
    <row r="13" spans="1:25" s="168" customFormat="1" ht="15.75">
      <c r="A13" s="163"/>
      <c r="B13" s="164"/>
      <c r="C13" s="163"/>
      <c r="D13" s="164"/>
      <c r="E13" s="164"/>
      <c r="F13" s="165"/>
      <c r="G13" s="164"/>
      <c r="H13" s="164"/>
      <c r="I13" s="171"/>
      <c r="J13" s="166"/>
      <c r="K13" s="167"/>
      <c r="L13" s="167"/>
      <c r="M13" s="164"/>
      <c r="N13" s="164"/>
      <c r="O13" s="164"/>
      <c r="P13" s="171"/>
      <c r="Q13" s="167"/>
      <c r="R13" s="169"/>
      <c r="S13" s="165"/>
      <c r="T13" s="164"/>
      <c r="U13" s="164"/>
      <c r="V13" s="164"/>
      <c r="W13" s="170"/>
      <c r="X13" s="164"/>
      <c r="Y13" s="172"/>
    </row>
    <row r="14" spans="1:25">
      <c r="D14" s="10"/>
      <c r="G14" s="336" t="s">
        <v>119</v>
      </c>
      <c r="H14" s="336"/>
      <c r="I14" s="43">
        <f>COUNTIF(I9:I12,"BAJA")</f>
        <v>0</v>
      </c>
      <c r="J14" s="6"/>
      <c r="K14" s="6"/>
      <c r="N14" s="336" t="s">
        <v>119</v>
      </c>
      <c r="O14" s="336"/>
      <c r="P14" s="43">
        <f>COUNTIF(P9:P12,"BAJA")</f>
        <v>0</v>
      </c>
      <c r="Q14" s="6"/>
      <c r="V14" s="6"/>
    </row>
    <row r="15" spans="1:25">
      <c r="D15" s="10"/>
      <c r="G15" s="336" t="s">
        <v>121</v>
      </c>
      <c r="H15" s="336"/>
      <c r="I15" s="43">
        <f>COUNTIF(I9:I12,"MODERADA")</f>
        <v>0</v>
      </c>
      <c r="J15" s="6"/>
      <c r="K15" s="6"/>
      <c r="N15" s="336" t="s">
        <v>121</v>
      </c>
      <c r="O15" s="336"/>
      <c r="P15" s="43">
        <f>COUNTIF(P9:P12,"MODERADA")</f>
        <v>2</v>
      </c>
      <c r="Q15" s="6"/>
      <c r="V15" s="6"/>
    </row>
    <row r="16" spans="1:25">
      <c r="B16" s="284"/>
      <c r="C16" s="283"/>
      <c r="D16" s="10"/>
      <c r="E16" s="284"/>
      <c r="G16" s="336" t="s">
        <v>120</v>
      </c>
      <c r="H16" s="336"/>
      <c r="I16" s="43">
        <f>COUNTIF(I9:I12,"ALTA")</f>
        <v>4</v>
      </c>
      <c r="J16" s="6"/>
      <c r="K16" s="6"/>
      <c r="N16" s="336" t="s">
        <v>120</v>
      </c>
      <c r="O16" s="336"/>
      <c r="P16" s="43">
        <f>COUNTIF(P9:P12,"ALTA")</f>
        <v>2</v>
      </c>
      <c r="Q16" s="6"/>
      <c r="V16" s="6"/>
    </row>
    <row r="17" spans="2:25" ht="15.75">
      <c r="B17" s="295" t="s">
        <v>377</v>
      </c>
      <c r="C17" s="283"/>
      <c r="D17" s="10"/>
      <c r="E17" s="285" t="s">
        <v>378</v>
      </c>
      <c r="G17" s="336" t="s">
        <v>122</v>
      </c>
      <c r="H17" s="336"/>
      <c r="I17" s="43">
        <f>COUNTIF(I9:I12,"EXTREMA")</f>
        <v>0</v>
      </c>
      <c r="J17" s="6"/>
      <c r="K17" s="6"/>
      <c r="N17" s="336" t="s">
        <v>122</v>
      </c>
      <c r="O17" s="336"/>
      <c r="P17" s="43">
        <f>COUNTIF(P9:P12,"EXTREMA")</f>
        <v>0</v>
      </c>
      <c r="Q17" s="6"/>
      <c r="V17" s="6"/>
    </row>
    <row r="18" spans="2:25">
      <c r="D18" s="10"/>
      <c r="G18" s="48"/>
      <c r="H18" s="48"/>
      <c r="I18" s="49"/>
      <c r="J18" s="6"/>
      <c r="K18" s="6"/>
      <c r="N18" s="48"/>
      <c r="O18" s="48"/>
      <c r="P18" s="49"/>
      <c r="Q18" s="6"/>
      <c r="V18" s="6"/>
    </row>
    <row r="19" spans="2:25">
      <c r="Y19" s="6"/>
    </row>
    <row r="20" spans="2:25">
      <c r="Y20" s="6"/>
    </row>
    <row r="21" spans="2:25">
      <c r="Y21" s="6"/>
    </row>
    <row r="22" spans="2:25">
      <c r="Y22" s="6"/>
    </row>
    <row r="23" spans="2:25">
      <c r="Y23" s="6"/>
    </row>
    <row r="24" spans="2:25">
      <c r="Y24" s="6"/>
    </row>
    <row r="25" spans="2:25" s="46" customFormat="1">
      <c r="J25" s="47"/>
      <c r="K25" s="47"/>
    </row>
    <row r="26" spans="2:25">
      <c r="Y26" s="6"/>
    </row>
  </sheetData>
  <sheetProtection password="A4A3" sheet="1" objects="1" scenarios="1" selectLockedCells="1" selectUnlockedCells="1"/>
  <customSheetViews>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5"/>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5"/>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6"/>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5">
    <mergeCell ref="W7:X7"/>
    <mergeCell ref="R7:R8"/>
    <mergeCell ref="G14:H14"/>
    <mergeCell ref="M7:M8"/>
    <mergeCell ref="U7:U8"/>
    <mergeCell ref="K7:L7"/>
    <mergeCell ref="G15:H15"/>
    <mergeCell ref="G16:H16"/>
    <mergeCell ref="G17:H17"/>
    <mergeCell ref="N14:O14"/>
    <mergeCell ref="N15:O15"/>
    <mergeCell ref="N16:O16"/>
    <mergeCell ref="N17:O17"/>
    <mergeCell ref="D5:E5"/>
    <mergeCell ref="F5:V5"/>
    <mergeCell ref="B7:B8"/>
    <mergeCell ref="C7:C8"/>
    <mergeCell ref="D7:D8"/>
    <mergeCell ref="E7:E8"/>
    <mergeCell ref="F7:F8"/>
    <mergeCell ref="G7:H7"/>
    <mergeCell ref="I7:I8"/>
    <mergeCell ref="J7:J8"/>
    <mergeCell ref="N7:O7"/>
    <mergeCell ref="P7:P8"/>
    <mergeCell ref="Q7:Q8"/>
    <mergeCell ref="S7:S8"/>
    <mergeCell ref="T7:T8"/>
    <mergeCell ref="V7:V8"/>
    <mergeCell ref="D1:V1"/>
    <mergeCell ref="D2:V2"/>
    <mergeCell ref="D4:E4"/>
    <mergeCell ref="F4:Q4"/>
    <mergeCell ref="R4:S4"/>
    <mergeCell ref="T4:V4"/>
  </mergeCells>
  <conditionalFormatting sqref="G19:G1048576 F3:G3 N3:O3 F6:G6 G7:H10 F14:F1048576 F26:G26 N14:O1048576 N6:O6 N9:O12">
    <cfRule type="colorScale" priority="49">
      <colorScale>
        <cfvo type="num" val="1"/>
        <cfvo type="num" val="3"/>
        <cfvo type="num" val="5"/>
        <color theme="6" tint="-0.499984740745262"/>
        <color rgb="FFFFFF00"/>
        <color rgb="FFC00000"/>
      </colorScale>
    </cfRule>
  </conditionalFormatting>
  <conditionalFormatting sqref="G11:H11">
    <cfRule type="colorScale" priority="44">
      <colorScale>
        <cfvo type="num" val="1"/>
        <cfvo type="num" val="3"/>
        <cfvo type="num" val="5"/>
        <color theme="6" tint="-0.499984740745262"/>
        <color rgb="FFFFFF00"/>
        <color rgb="FFC00000"/>
      </colorScale>
    </cfRule>
  </conditionalFormatting>
  <conditionalFormatting sqref="N13:O13">
    <cfRule type="colorScale" priority="39">
      <colorScale>
        <cfvo type="num" val="1"/>
        <cfvo type="num" val="3"/>
        <cfvo type="num" val="5"/>
        <color theme="6" tint="-0.499984740745262"/>
        <color rgb="FFFFFF00"/>
        <color rgb="FFC00000"/>
      </colorScale>
    </cfRule>
  </conditionalFormatting>
  <conditionalFormatting sqref="I13">
    <cfRule type="cellIs" dxfId="570" priority="38" operator="equal">
      <formula>"BAJA"</formula>
    </cfRule>
  </conditionalFormatting>
  <conditionalFormatting sqref="I13">
    <cfRule type="cellIs" dxfId="569" priority="35" operator="equal">
      <formula>"EXTREMA"</formula>
    </cfRule>
    <cfRule type="cellIs" dxfId="568" priority="36" operator="equal">
      <formula>"ALTA"</formula>
    </cfRule>
    <cfRule type="cellIs" dxfId="567" priority="37" operator="equal">
      <formula>"MODERADA"</formula>
    </cfRule>
  </conditionalFormatting>
  <conditionalFormatting sqref="G12:H13">
    <cfRule type="colorScale" priority="34">
      <colorScale>
        <cfvo type="num" val="1"/>
        <cfvo type="num" val="3"/>
        <cfvo type="num" val="5"/>
        <color theme="6" tint="-0.499984740745262"/>
        <color rgb="FFFFFF00"/>
        <color rgb="FFC00000"/>
      </colorScale>
    </cfRule>
  </conditionalFormatting>
  <conditionalFormatting sqref="I9">
    <cfRule type="cellIs" dxfId="566" priority="30" operator="equal">
      <formula>"EXTREMA"</formula>
    </cfRule>
    <cfRule type="cellIs" dxfId="565" priority="31" operator="equal">
      <formula>"ALTA"</formula>
    </cfRule>
    <cfRule type="cellIs" dxfId="564" priority="32" operator="equal">
      <formula>"MODERADA"</formula>
    </cfRule>
    <cfRule type="cellIs" dxfId="563" priority="33" operator="equal">
      <formula>"BAJA"</formula>
    </cfRule>
  </conditionalFormatting>
  <conditionalFormatting sqref="I10:I12">
    <cfRule type="cellIs" dxfId="562" priority="10" operator="equal">
      <formula>"EXTREMA"</formula>
    </cfRule>
    <cfRule type="cellIs" dxfId="561" priority="11" operator="equal">
      <formula>"ALTA"</formula>
    </cfRule>
    <cfRule type="cellIs" dxfId="560" priority="12" operator="equal">
      <formula>"MODERADA"</formula>
    </cfRule>
    <cfRule type="cellIs" dxfId="559" priority="13" operator="equal">
      <formula>"BAJA"</formula>
    </cfRule>
  </conditionalFormatting>
  <conditionalFormatting sqref="P9:P12">
    <cfRule type="cellIs" dxfId="558" priority="6" operator="equal">
      <formula>"EXTREMA"</formula>
    </cfRule>
    <cfRule type="cellIs" dxfId="557" priority="7" operator="equal">
      <formula>"ALTA"</formula>
    </cfRule>
    <cfRule type="cellIs" dxfId="556" priority="8" operator="equal">
      <formula>"MODERADA"</formula>
    </cfRule>
    <cfRule type="cellIs" dxfId="555" priority="9" operator="equal">
      <formula>"BAJA"</formula>
    </cfRule>
  </conditionalFormatting>
  <conditionalFormatting sqref="P7:P8">
    <cfRule type="cellIs" dxfId="554" priority="5" operator="equal">
      <formula>"BAJA"</formula>
    </cfRule>
  </conditionalFormatting>
  <conditionalFormatting sqref="P7:P8">
    <cfRule type="cellIs" dxfId="553" priority="2" operator="equal">
      <formula>"EXTREMA"</formula>
    </cfRule>
    <cfRule type="cellIs" dxfId="552" priority="3" operator="equal">
      <formula>"ALTA"</formula>
    </cfRule>
    <cfRule type="cellIs" dxfId="551" priority="4" operator="equal">
      <formula>"MODERADA"</formula>
    </cfRule>
  </conditionalFormatting>
  <conditionalFormatting sqref="N7:O8">
    <cfRule type="colorScale" priority="1">
      <colorScale>
        <cfvo type="num" val="1"/>
        <cfvo type="num" val="3"/>
        <cfvo type="num" val="5"/>
        <color theme="6" tint="-0.499984740745262"/>
        <color rgb="FFFFFF00"/>
        <color rgb="FFC00000"/>
      </colorScale>
    </cfRule>
  </conditionalFormatting>
  <printOptions horizontalCentered="1"/>
  <pageMargins left="0.53" right="0.17" top="0.35433070866141736" bottom="0.15748031496062992" header="0.31496062992125984" footer="0.15748031496062992"/>
  <pageSetup paperSize="5" scale="63" fitToHeight="0" orientation="landscape" r:id="rId20"/>
  <drawing r:id="rId21"/>
  <extLst>
    <ext xmlns:x14="http://schemas.microsoft.com/office/spreadsheetml/2009/9/main" uri="{CCE6A557-97BC-4b89-ADB6-D9C93CAAB3DF}">
      <x14:dataValidations xmlns:xm="http://schemas.microsoft.com/office/excel/2006/main" count="3">
        <x14:dataValidation type="list" showInputMessage="1" showErrorMessage="1">
          <x14:formula1>
            <xm:f>Listas!$A$4:$A$10</xm:f>
          </x14:formula1>
          <xm:sqref>F9:F13</xm:sqref>
        </x14:dataValidation>
        <x14:dataValidation type="list" showInputMessage="1" showErrorMessage="1">
          <x14:formula1>
            <xm:f>Listas!$C$4:$C$7</xm:f>
          </x14:formula1>
          <xm:sqref>K9:K12</xm:sqref>
        </x14:dataValidation>
        <x14:dataValidation type="list" showInputMessage="1" showErrorMessage="1">
          <x14:formula1>
            <xm:f>Listas!$D$4:$D$6</xm:f>
          </x14:formula1>
          <xm:sqref>L9:L12</xm:sqref>
        </x14:dataValidation>
      </x14:dataValidations>
    </ext>
  </extLst>
</worksheet>
</file>

<file path=xl/worksheets/sheet10.xml><?xml version="1.0" encoding="utf-8"?>
<worksheet xmlns="http://schemas.openxmlformats.org/spreadsheetml/2006/main" xmlns:r="http://schemas.openxmlformats.org/officeDocument/2006/relationships">
  <sheetPr>
    <tabColor theme="0" tint="-0.14999847407452621"/>
    <pageSetUpPr autoPageBreaks="0" fitToPage="1"/>
  </sheetPr>
  <dimension ref="A1:X53"/>
  <sheetViews>
    <sheetView zoomScale="55" zoomScaleNormal="55" workbookViewId="0">
      <selection activeCell="C12" sqref="C12"/>
    </sheetView>
  </sheetViews>
  <sheetFormatPr baseColWidth="10" defaultColWidth="11.42578125" defaultRowHeight="12"/>
  <cols>
    <col min="1" max="1" width="4.7109375" style="6" customWidth="1"/>
    <col min="2" max="3" width="21.7109375" style="6" customWidth="1"/>
    <col min="4" max="4" width="21.7109375" style="6" hidden="1" customWidth="1"/>
    <col min="5" max="5" width="26.42578125"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0" width="22.42578125" style="6" customWidth="1"/>
    <col min="21" max="21" width="16.7109375" style="6" customWidth="1"/>
    <col min="22" max="22" width="16.710937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14</v>
      </c>
      <c r="G4" s="326"/>
      <c r="H4" s="326"/>
      <c r="I4" s="326"/>
      <c r="J4" s="326"/>
      <c r="K4" s="326"/>
      <c r="L4" s="326"/>
      <c r="M4" s="326"/>
      <c r="N4" s="326"/>
      <c r="O4" s="326"/>
      <c r="P4" s="326"/>
      <c r="Q4" s="326"/>
      <c r="R4" s="327" t="s">
        <v>26</v>
      </c>
      <c r="S4" s="327"/>
      <c r="T4" s="326">
        <v>2018</v>
      </c>
      <c r="U4" s="326"/>
      <c r="V4" s="326"/>
    </row>
    <row r="5" spans="1:24" s="5" customFormat="1" ht="36" customHeight="1">
      <c r="A5" s="16"/>
      <c r="D5" s="327" t="s">
        <v>1</v>
      </c>
      <c r="E5" s="327"/>
      <c r="F5" s="328"/>
      <c r="G5" s="328"/>
      <c r="H5" s="328"/>
      <c r="I5" s="328"/>
      <c r="J5" s="328"/>
      <c r="K5" s="328"/>
      <c r="L5" s="328"/>
      <c r="M5" s="328"/>
      <c r="N5" s="328"/>
      <c r="O5" s="328"/>
      <c r="P5" s="328"/>
      <c r="Q5" s="328"/>
      <c r="R5" s="328"/>
      <c r="S5" s="328"/>
      <c r="T5" s="328"/>
      <c r="U5" s="328"/>
      <c r="V5" s="328"/>
    </row>
    <row r="6" spans="1:24" s="5" customFormat="1" ht="15">
      <c r="A6" s="16"/>
      <c r="B6" s="1"/>
      <c r="C6" s="1"/>
      <c r="I6" s="20"/>
      <c r="J6" s="2"/>
      <c r="K6" s="2"/>
      <c r="P6" s="20"/>
      <c r="Q6" s="20"/>
      <c r="V6" s="20"/>
    </row>
    <row r="7" spans="1:24" s="18" customFormat="1" ht="30" customHeight="1">
      <c r="A7" s="17"/>
      <c r="B7" s="329" t="s">
        <v>2</v>
      </c>
      <c r="C7" s="329" t="s">
        <v>3</v>
      </c>
      <c r="D7" s="329" t="s">
        <v>4</v>
      </c>
      <c r="E7" s="329" t="s">
        <v>5</v>
      </c>
      <c r="F7" s="332" t="s">
        <v>30</v>
      </c>
      <c r="G7" s="329" t="s">
        <v>281</v>
      </c>
      <c r="H7" s="329"/>
      <c r="I7" s="333" t="s">
        <v>25</v>
      </c>
      <c r="J7" s="330" t="s">
        <v>12</v>
      </c>
      <c r="K7" s="340" t="s">
        <v>36</v>
      </c>
      <c r="L7" s="341"/>
      <c r="M7" s="338" t="s">
        <v>239</v>
      </c>
      <c r="N7" s="329" t="s">
        <v>282</v>
      </c>
      <c r="O7" s="329"/>
      <c r="P7" s="333" t="s">
        <v>25</v>
      </c>
      <c r="Q7" s="332" t="s">
        <v>11</v>
      </c>
      <c r="R7" s="329" t="s">
        <v>8</v>
      </c>
      <c r="S7" s="335" t="s">
        <v>18</v>
      </c>
      <c r="T7" s="329" t="s">
        <v>612</v>
      </c>
      <c r="U7" s="330" t="s">
        <v>283</v>
      </c>
      <c r="V7" s="329" t="s">
        <v>10</v>
      </c>
      <c r="W7" s="337" t="s">
        <v>285</v>
      </c>
      <c r="X7" s="337"/>
    </row>
    <row r="8" spans="1:24" s="18" customFormat="1" ht="88.5" customHeight="1">
      <c r="A8" s="17"/>
      <c r="B8" s="329"/>
      <c r="C8" s="329"/>
      <c r="D8" s="329"/>
      <c r="E8" s="329"/>
      <c r="F8" s="332"/>
      <c r="G8" s="219" t="s">
        <v>6</v>
      </c>
      <c r="H8" s="322" t="s">
        <v>7</v>
      </c>
      <c r="I8" s="334"/>
      <c r="J8" s="331"/>
      <c r="K8" s="321" t="s">
        <v>308</v>
      </c>
      <c r="L8" s="243" t="s">
        <v>309</v>
      </c>
      <c r="M8" s="339"/>
      <c r="N8" s="244" t="s">
        <v>6</v>
      </c>
      <c r="O8" s="245" t="s">
        <v>7</v>
      </c>
      <c r="P8" s="334"/>
      <c r="Q8" s="332"/>
      <c r="R8" s="329"/>
      <c r="S8" s="335"/>
      <c r="T8" s="329"/>
      <c r="U8" s="331"/>
      <c r="V8" s="329"/>
      <c r="W8" s="162" t="s">
        <v>232</v>
      </c>
      <c r="X8" s="162" t="s">
        <v>233</v>
      </c>
    </row>
    <row r="9" spans="1:24" s="5" customFormat="1" ht="162.75" customHeight="1">
      <c r="A9" s="25">
        <v>1</v>
      </c>
      <c r="B9" s="38" t="s">
        <v>606</v>
      </c>
      <c r="C9" s="27" t="s">
        <v>607</v>
      </c>
      <c r="D9" s="26"/>
      <c r="E9" s="26" t="s">
        <v>608</v>
      </c>
      <c r="F9" s="30" t="s">
        <v>16</v>
      </c>
      <c r="G9" s="26">
        <v>4</v>
      </c>
      <c r="H9" s="26">
        <v>2</v>
      </c>
      <c r="I9" s="24" t="str">
        <f>INDEX(Listas!$L$4:$P$8,G9,H9)</f>
        <v>ALTA</v>
      </c>
      <c r="J9" s="28" t="s">
        <v>609</v>
      </c>
      <c r="K9" s="32" t="s">
        <v>306</v>
      </c>
      <c r="L9" s="296" t="str">
        <f>IF('Evaluación de Controles'!F37="X","Probabilidad",IF('Evaluación de Controles'!H37="X","Impacto",))</f>
        <v>Probabilidad</v>
      </c>
      <c r="M9" s="26">
        <f>'Evaluación de Controles'!X37</f>
        <v>70</v>
      </c>
      <c r="N9" s="216">
        <f>IF('Evaluación de Controles'!F37="X",IF(M9&gt;75,IF(G9&gt;2,G9-2,IF(G9&gt;1,G9-1,G9)),IF(M9&gt;50,IF(G9&gt;1,G9-1,G9),G9)),G9)</f>
        <v>3</v>
      </c>
      <c r="O9" s="216">
        <f>IF('Evaluación de Controles'!H37="X",IF(M9&gt;75,IF(H9&gt;2,H9-2,IF(H9&gt;1,H9-1,H9)),IF(M9&gt;50,IF(H9&gt;1,H9-1,H9),H9)),H9)</f>
        <v>1</v>
      </c>
      <c r="P9" s="24" t="str">
        <f>INDEX(Listas!$L$4:$P$8,N9,O9)</f>
        <v>BAJA</v>
      </c>
      <c r="Q9" s="32"/>
      <c r="R9" s="29" t="s">
        <v>610</v>
      </c>
      <c r="S9" s="30" t="s">
        <v>611</v>
      </c>
      <c r="T9" s="26" t="s">
        <v>613</v>
      </c>
      <c r="U9" s="218" t="s">
        <v>614</v>
      </c>
      <c r="V9" s="26" t="s">
        <v>615</v>
      </c>
      <c r="W9" s="31"/>
      <c r="X9" s="173"/>
    </row>
    <row r="10" spans="1:24" s="5" customFormat="1" ht="173.25" customHeight="1">
      <c r="A10" s="25">
        <v>2</v>
      </c>
      <c r="B10" s="38" t="s">
        <v>617</v>
      </c>
      <c r="C10" s="27" t="s">
        <v>616</v>
      </c>
      <c r="D10" s="26"/>
      <c r="E10" s="26" t="s">
        <v>618</v>
      </c>
      <c r="F10" s="30" t="s">
        <v>28</v>
      </c>
      <c r="G10" s="26">
        <v>1</v>
      </c>
      <c r="H10" s="26">
        <v>4</v>
      </c>
      <c r="I10" s="24" t="str">
        <f>INDEX(Listas!$L$4:$P$8,G10,H10)</f>
        <v>ALTA</v>
      </c>
      <c r="J10" s="28" t="s">
        <v>619</v>
      </c>
      <c r="K10" s="32" t="s">
        <v>307</v>
      </c>
      <c r="L10" s="296" t="str">
        <f>IF('Evaluación de Controles'!F38="X","Probabilidad",IF('Evaluación de Controles'!H38="X","Impacto",))</f>
        <v>Probabilidad</v>
      </c>
      <c r="M10" s="214">
        <f>'Evaluación de Controles'!X38</f>
        <v>70</v>
      </c>
      <c r="N10" s="238">
        <f>IF('Evaluación de Controles'!F38="X",IF(M10&gt;75,IF(G10&gt;2,G10-2,IF(G10&gt;1,G10-1,G10)),IF(M10&gt;50,IF(G10&gt;1,G10-1,G10),G10)),G10)</f>
        <v>1</v>
      </c>
      <c r="O10" s="238">
        <f>IF('Evaluación de Controles'!H38="X",IF(M10&gt;75,IF(H10&gt;2,H10-2,IF(H10&gt;1,H10-1,H10)),IF(M10&gt;50,IF(H10&gt;1,H10-1,H10),H10)),H10)</f>
        <v>4</v>
      </c>
      <c r="P10" s="24" t="str">
        <f>INDEX(Listas!$L$4:$P$8,N10,O10)</f>
        <v>ALTA</v>
      </c>
      <c r="Q10" s="32"/>
      <c r="R10" s="29" t="s">
        <v>620</v>
      </c>
      <c r="S10" s="30" t="s">
        <v>333</v>
      </c>
      <c r="T10" s="26" t="s">
        <v>621</v>
      </c>
      <c r="U10" s="29" t="s">
        <v>622</v>
      </c>
      <c r="V10" s="26" t="s">
        <v>623</v>
      </c>
      <c r="W10" s="175"/>
      <c r="X10" s="173"/>
    </row>
    <row r="11" spans="1:24" s="5" customFormat="1" ht="164.25" customHeight="1">
      <c r="A11" s="25">
        <v>3</v>
      </c>
      <c r="B11" s="38" t="s">
        <v>625</v>
      </c>
      <c r="C11" s="27" t="s">
        <v>624</v>
      </c>
      <c r="D11" s="26"/>
      <c r="E11" s="26" t="s">
        <v>626</v>
      </c>
      <c r="F11" s="30" t="s">
        <v>28</v>
      </c>
      <c r="G11" s="26">
        <v>5</v>
      </c>
      <c r="H11" s="26">
        <v>1</v>
      </c>
      <c r="I11" s="24" t="str">
        <f>INDEX(Listas!$L$4:$P$8,G11,H11)</f>
        <v>ALTA</v>
      </c>
      <c r="J11" s="28" t="s">
        <v>627</v>
      </c>
      <c r="K11" s="32" t="s">
        <v>305</v>
      </c>
      <c r="L11" s="296" t="str">
        <f>IF('Evaluación de Controles'!F39="X","Probabilidad",IF('Evaluación de Controles'!H39="X","Impacto",))</f>
        <v>Probabilidad</v>
      </c>
      <c r="M11" s="214">
        <f>'Evaluación de Controles'!X39</f>
        <v>70</v>
      </c>
      <c r="N11" s="238">
        <f>IF('Evaluación de Controles'!F39="X",IF(M11&gt;75,IF(G11&gt;2,G11-2,IF(G11&gt;1,G11-1,G11)),IF(M11&gt;50,IF(G11&gt;1,G11-1,G11),G11)),G11)</f>
        <v>4</v>
      </c>
      <c r="O11" s="238">
        <f>IF('Evaluación de Controles'!H39="X",IF(M11&gt;75,IF(H11&gt;2,H11-2,IF(H11&gt;1,H11-1,H11)),IF(M11&gt;50,IF(H11&gt;1,H11-1,H11),H11)),H11)</f>
        <v>1</v>
      </c>
      <c r="P11" s="24" t="str">
        <f>INDEX(Listas!$L$4:$P$8,N11,O11)</f>
        <v>MODERADA</v>
      </c>
      <c r="Q11" s="32"/>
      <c r="R11" s="29" t="s">
        <v>628</v>
      </c>
      <c r="S11" s="30" t="s">
        <v>470</v>
      </c>
      <c r="T11" s="26" t="s">
        <v>613</v>
      </c>
      <c r="U11" s="29" t="s">
        <v>629</v>
      </c>
      <c r="V11" s="26" t="s">
        <v>630</v>
      </c>
      <c r="W11" s="31"/>
      <c r="X11" s="173"/>
    </row>
    <row r="12" spans="1:24">
      <c r="B12" s="13"/>
      <c r="C12" s="13"/>
      <c r="D12" s="13"/>
      <c r="E12" s="13"/>
      <c r="F12" s="13"/>
      <c r="G12" s="10"/>
      <c r="I12" s="11"/>
      <c r="J12" s="22"/>
      <c r="K12" s="22"/>
      <c r="L12" s="10"/>
      <c r="M12" s="12"/>
    </row>
    <row r="13" spans="1:24">
      <c r="B13" s="349"/>
      <c r="C13" s="349"/>
      <c r="D13" s="349"/>
      <c r="E13" s="349"/>
      <c r="F13" s="349"/>
      <c r="G13" s="336" t="s">
        <v>119</v>
      </c>
      <c r="H13" s="336"/>
      <c r="I13" s="43">
        <f>COUNTIF(I9:I11,"BAJA")</f>
        <v>0</v>
      </c>
      <c r="J13" s="22"/>
      <c r="K13" s="22"/>
      <c r="L13" s="10"/>
      <c r="M13" s="13"/>
      <c r="N13" s="336" t="s">
        <v>119</v>
      </c>
      <c r="O13" s="336"/>
      <c r="P13" s="43">
        <f>COUNTIF(P9:P11,"BAJA")</f>
        <v>1</v>
      </c>
    </row>
    <row r="14" spans="1:24">
      <c r="D14" s="10"/>
      <c r="E14" s="10"/>
      <c r="F14" s="10"/>
      <c r="G14" s="336" t="s">
        <v>121</v>
      </c>
      <c r="H14" s="336"/>
      <c r="I14" s="43">
        <f>COUNTIF(I9:I11,"MODERADA")</f>
        <v>0</v>
      </c>
      <c r="J14" s="22"/>
      <c r="K14" s="22"/>
      <c r="L14" s="10"/>
      <c r="M14" s="10"/>
      <c r="N14" s="336" t="s">
        <v>121</v>
      </c>
      <c r="O14" s="336"/>
      <c r="P14" s="43">
        <f>COUNTIF(P9:P11,"MODERADA")</f>
        <v>1</v>
      </c>
      <c r="Q14" s="6"/>
      <c r="V14" s="6"/>
    </row>
    <row r="15" spans="1:24">
      <c r="B15" s="284"/>
      <c r="C15" s="283"/>
      <c r="D15" s="10"/>
      <c r="E15" s="284"/>
      <c r="F15" s="10"/>
      <c r="G15" s="336" t="s">
        <v>120</v>
      </c>
      <c r="H15" s="336"/>
      <c r="I15" s="43">
        <f>COUNTIF(I9:I11,"ALTA")</f>
        <v>3</v>
      </c>
      <c r="J15" s="22"/>
      <c r="K15" s="22"/>
      <c r="L15" s="10"/>
      <c r="M15" s="10"/>
      <c r="N15" s="336" t="s">
        <v>120</v>
      </c>
      <c r="O15" s="336"/>
      <c r="P15" s="43">
        <f>COUNTIF(P9:P11,"ALTA")</f>
        <v>1</v>
      </c>
      <c r="Q15" s="6"/>
      <c r="V15" s="6"/>
    </row>
    <row r="16" spans="1:24" ht="15.75">
      <c r="B16" s="295" t="s">
        <v>377</v>
      </c>
      <c r="C16" s="283"/>
      <c r="D16" s="10"/>
      <c r="E16" s="285" t="s">
        <v>378</v>
      </c>
      <c r="G16" s="336" t="s">
        <v>122</v>
      </c>
      <c r="H16" s="336"/>
      <c r="I16" s="43">
        <f>COUNTIF(I9:I11,"EXTREMA")</f>
        <v>0</v>
      </c>
      <c r="J16" s="22"/>
      <c r="K16" s="22"/>
      <c r="L16" s="10"/>
      <c r="M16" s="10"/>
      <c r="N16" s="336" t="s">
        <v>122</v>
      </c>
      <c r="O16" s="336"/>
      <c r="P16" s="43">
        <f>COUNTIF(P9:P11,"EXTREMA")</f>
        <v>0</v>
      </c>
      <c r="Q16" s="6"/>
      <c r="V16" s="6"/>
    </row>
    <row r="17" spans="4:22">
      <c r="D17" s="10"/>
      <c r="E17" s="10"/>
      <c r="G17" s="10"/>
      <c r="H17" s="10"/>
      <c r="I17" s="11"/>
      <c r="J17" s="22"/>
      <c r="K17" s="22"/>
      <c r="L17" s="10"/>
      <c r="M17" s="10"/>
      <c r="P17" s="6"/>
      <c r="Q17" s="6"/>
      <c r="V17" s="6"/>
    </row>
    <row r="18" spans="4:22">
      <c r="D18" s="10"/>
      <c r="E18" s="10"/>
      <c r="G18" s="10"/>
      <c r="H18" s="10"/>
      <c r="I18" s="11"/>
      <c r="J18" s="22"/>
      <c r="K18" s="22"/>
      <c r="L18" s="10"/>
      <c r="M18" s="10"/>
      <c r="P18" s="6"/>
      <c r="Q18" s="6"/>
      <c r="V18" s="6"/>
    </row>
    <row r="19" spans="4:22">
      <c r="D19" s="10"/>
      <c r="H19" s="10"/>
      <c r="I19" s="11"/>
      <c r="P19" s="6"/>
      <c r="Q19" s="6"/>
      <c r="V19" s="6"/>
    </row>
    <row r="20" spans="4:22">
      <c r="D20" s="10"/>
      <c r="F20" s="10"/>
      <c r="H20" s="10"/>
      <c r="I20" s="11"/>
      <c r="P20" s="6"/>
      <c r="Q20" s="6"/>
      <c r="V20" s="6"/>
    </row>
    <row r="21" spans="4:22">
      <c r="D21" s="10"/>
      <c r="H21" s="10"/>
      <c r="I21" s="11"/>
      <c r="P21" s="6"/>
      <c r="Q21" s="6"/>
      <c r="V21" s="6"/>
    </row>
    <row r="22" spans="4:22">
      <c r="D22" s="10"/>
      <c r="H22" s="10"/>
      <c r="I22" s="11"/>
      <c r="P22" s="6"/>
      <c r="Q22" s="6"/>
      <c r="V22" s="6"/>
    </row>
    <row r="23" spans="4:22">
      <c r="D23" s="10"/>
      <c r="H23" s="10"/>
      <c r="I23" s="11"/>
      <c r="P23" s="6"/>
      <c r="Q23" s="6"/>
      <c r="V23" s="6"/>
    </row>
    <row r="24" spans="4:22">
      <c r="D24" s="10"/>
      <c r="H24" s="10"/>
      <c r="I24" s="11"/>
      <c r="P24" s="6"/>
      <c r="Q24" s="6"/>
      <c r="V24" s="6"/>
    </row>
    <row r="25" spans="4:22">
      <c r="D25" s="10"/>
      <c r="H25" s="10"/>
      <c r="I25" s="11"/>
      <c r="P25" s="6"/>
      <c r="Q25" s="6"/>
      <c r="V25" s="6"/>
    </row>
    <row r="26" spans="4:22">
      <c r="D26" s="10"/>
      <c r="H26" s="10"/>
      <c r="I26" s="11"/>
      <c r="P26" s="6"/>
      <c r="Q26" s="6"/>
      <c r="V26" s="6"/>
    </row>
    <row r="27" spans="4:22">
      <c r="D27" s="10"/>
      <c r="P27" s="6"/>
      <c r="Q27" s="6"/>
      <c r="V27" s="6"/>
    </row>
    <row r="28" spans="4:22">
      <c r="D28" s="10"/>
      <c r="P28" s="6"/>
      <c r="Q28" s="6"/>
      <c r="V28" s="6"/>
    </row>
    <row r="29" spans="4:22">
      <c r="D29" s="10"/>
      <c r="P29" s="6"/>
      <c r="Q29" s="6"/>
      <c r="V29" s="6"/>
    </row>
    <row r="30" spans="4:22">
      <c r="D30" s="10"/>
      <c r="I30" s="6"/>
      <c r="J30" s="6"/>
      <c r="K30" s="6"/>
      <c r="P30" s="6"/>
      <c r="Q30" s="6"/>
      <c r="V30" s="6"/>
    </row>
    <row r="31" spans="4:22">
      <c r="D31" s="10"/>
      <c r="I31" s="6"/>
      <c r="J31" s="6"/>
      <c r="K31" s="6"/>
      <c r="P31" s="6"/>
      <c r="Q31" s="6"/>
      <c r="V31" s="6"/>
    </row>
    <row r="32" spans="4:22">
      <c r="D32" s="10"/>
      <c r="I32" s="6"/>
      <c r="J32" s="6"/>
      <c r="K32" s="6"/>
      <c r="P32" s="6"/>
      <c r="Q32" s="6"/>
      <c r="V32" s="6"/>
    </row>
    <row r="33" spans="4:22">
      <c r="D33" s="10"/>
      <c r="I33" s="6"/>
      <c r="J33" s="6"/>
      <c r="K33" s="6"/>
      <c r="P33" s="6"/>
      <c r="Q33" s="6"/>
      <c r="V33" s="6"/>
    </row>
    <row r="34" spans="4:22">
      <c r="D34" s="10"/>
      <c r="I34" s="6"/>
      <c r="J34" s="6"/>
      <c r="K34" s="6"/>
      <c r="P34" s="6"/>
      <c r="Q34" s="6"/>
      <c r="V34" s="6"/>
    </row>
    <row r="35" spans="4:22">
      <c r="D35" s="10"/>
      <c r="I35" s="6"/>
      <c r="J35" s="6"/>
      <c r="K35" s="6"/>
      <c r="P35" s="6"/>
      <c r="Q35" s="6"/>
      <c r="V35" s="6"/>
    </row>
    <row r="36" spans="4:22">
      <c r="D36" s="10"/>
      <c r="I36" s="6"/>
      <c r="J36" s="6"/>
      <c r="K36" s="6"/>
      <c r="P36" s="6"/>
      <c r="Q36" s="6"/>
      <c r="V36" s="6"/>
    </row>
    <row r="37" spans="4:22">
      <c r="D37" s="10"/>
      <c r="I37" s="6"/>
      <c r="J37" s="6"/>
      <c r="K37" s="6"/>
      <c r="P37" s="6"/>
      <c r="Q37" s="6"/>
      <c r="V37" s="6"/>
    </row>
    <row r="38" spans="4:22">
      <c r="D38" s="10"/>
      <c r="I38" s="6"/>
      <c r="J38" s="6"/>
      <c r="K38" s="6"/>
      <c r="P38" s="6"/>
      <c r="Q38" s="6"/>
      <c r="V38" s="6"/>
    </row>
    <row r="39" spans="4:22">
      <c r="D39" s="10"/>
      <c r="I39" s="6"/>
      <c r="J39" s="6"/>
      <c r="K39" s="6"/>
      <c r="P39" s="6"/>
      <c r="Q39" s="6"/>
      <c r="V39" s="6"/>
    </row>
    <row r="40" spans="4:22">
      <c r="D40" s="10"/>
      <c r="I40" s="6"/>
      <c r="J40" s="6"/>
      <c r="K40" s="6"/>
      <c r="P40" s="6"/>
      <c r="Q40" s="6"/>
      <c r="V40" s="6"/>
    </row>
    <row r="41" spans="4:22">
      <c r="D41" s="10"/>
      <c r="I41" s="6"/>
      <c r="J41" s="6"/>
      <c r="K41" s="6"/>
      <c r="P41" s="6"/>
      <c r="Q41" s="6"/>
      <c r="V41" s="6"/>
    </row>
    <row r="42" spans="4:22">
      <c r="D42" s="10"/>
      <c r="I42" s="6"/>
      <c r="J42" s="6"/>
      <c r="K42" s="6"/>
      <c r="P42" s="6"/>
      <c r="Q42" s="6"/>
      <c r="V42" s="6"/>
    </row>
    <row r="43" spans="4:22">
      <c r="D43" s="10"/>
      <c r="I43" s="6"/>
      <c r="J43" s="6"/>
      <c r="K43" s="6"/>
      <c r="P43" s="6"/>
      <c r="Q43" s="6"/>
      <c r="V43" s="6"/>
    </row>
    <row r="44" spans="4:22">
      <c r="D44" s="10"/>
      <c r="I44" s="6"/>
      <c r="J44" s="6"/>
      <c r="K44" s="6"/>
      <c r="P44" s="6"/>
      <c r="Q44" s="6"/>
      <c r="V44" s="6"/>
    </row>
    <row r="45" spans="4:22">
      <c r="D45" s="10"/>
      <c r="I45" s="6"/>
      <c r="J45" s="6"/>
      <c r="K45" s="6"/>
      <c r="P45" s="6"/>
      <c r="Q45" s="6"/>
      <c r="V45" s="6"/>
    </row>
    <row r="46" spans="4:22">
      <c r="D46" s="10"/>
      <c r="I46" s="6"/>
      <c r="J46" s="6"/>
      <c r="K46" s="6"/>
      <c r="P46" s="6"/>
      <c r="Q46" s="6"/>
      <c r="V46" s="6"/>
    </row>
    <row r="47" spans="4:22">
      <c r="D47" s="10"/>
      <c r="I47" s="6"/>
      <c r="J47" s="6"/>
      <c r="K47" s="6"/>
      <c r="P47" s="6"/>
      <c r="Q47" s="6"/>
      <c r="V47" s="6"/>
    </row>
    <row r="48" spans="4:22">
      <c r="D48" s="10"/>
      <c r="I48" s="6"/>
      <c r="J48" s="6"/>
      <c r="K48" s="6"/>
      <c r="P48" s="6"/>
      <c r="Q48" s="6"/>
      <c r="V48" s="6"/>
    </row>
    <row r="49" spans="4:22">
      <c r="D49" s="10"/>
      <c r="I49" s="6"/>
      <c r="J49" s="6"/>
      <c r="K49" s="6"/>
      <c r="P49" s="6"/>
      <c r="Q49" s="6"/>
      <c r="V49" s="6"/>
    </row>
    <row r="50" spans="4:22">
      <c r="D50" s="10"/>
      <c r="I50" s="6"/>
      <c r="J50" s="6"/>
      <c r="K50" s="6"/>
      <c r="P50" s="6"/>
      <c r="Q50" s="6"/>
      <c r="V50" s="6"/>
    </row>
    <row r="51" spans="4:22">
      <c r="D51" s="10"/>
      <c r="I51" s="6"/>
      <c r="J51" s="6"/>
      <c r="K51" s="6"/>
      <c r="P51" s="6"/>
      <c r="Q51" s="6"/>
      <c r="V51" s="6"/>
    </row>
    <row r="52" spans="4:22">
      <c r="D52" s="10"/>
      <c r="I52" s="6"/>
      <c r="J52" s="6"/>
      <c r="K52" s="6"/>
      <c r="P52" s="6"/>
      <c r="Q52" s="6"/>
      <c r="V52" s="6"/>
    </row>
    <row r="53" spans="4:22">
      <c r="D53" s="10"/>
      <c r="I53" s="6"/>
      <c r="J53" s="6"/>
      <c r="K53" s="6"/>
      <c r="P53" s="6"/>
      <c r="Q53" s="6"/>
      <c r="V53" s="6"/>
    </row>
  </sheetData>
  <sheetProtection password="A4A3" sheet="1" objects="1" scenarios="1" selectLockedCells="1" selectUnlockedCells="1"/>
  <customSheetViews>
    <customSheetView guid="{B83C9EB8-C964-4489-98C8-19C81BFAE010}"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
    </customSheetView>
    <customSheetView guid="{42BB51DB-DC3E-4DA5-9499-5574EB19780E}"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2"/>
    </customSheetView>
    <customSheetView guid="{D8BB7E15-0E8F-45FC-AD1A-6D8C295A087C}"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3"/>
    </customSheetView>
    <customSheetView guid="{F7D68F61-F89A-4541-9A78-C25C58CA23E3}"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2"/>
    </customSheetView>
    <customSheetView guid="{E51A7B7A-B72C-4D0D-BEC9-3100296DDB1B}"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3"/>
    </customSheetView>
    <customSheetView guid="{C9A17BF0-2451-44C4-898F-CFB8403323EA}"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4"/>
    </customSheetView>
    <customSheetView guid="{DC041AD4-35AB-4F1B-9F3D-F08C88A9A16C}"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5"/>
    </customSheetView>
    <customSheetView guid="{CC42E740-ADA2-4B3E-AB77-9BBCCE9EC444}"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6"/>
    </customSheetView>
    <customSheetView guid="{AF3BF2A1-5C19-43AE-A08B-3E418E8AE543}"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7"/>
    </customSheetView>
    <customSheetView guid="{ADD38025-F4B2-44E2-9D06-07A9BF0F3A51}"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8"/>
    </customSheetView>
    <customSheetView guid="{97D65C1E-976A-4956-97FC-0E8188ABCFAA}"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9"/>
    </customSheetView>
  </customSheetViews>
  <mergeCells count="36">
    <mergeCell ref="W7:X7"/>
    <mergeCell ref="G14:H14"/>
    <mergeCell ref="G15:H15"/>
    <mergeCell ref="G16:H16"/>
    <mergeCell ref="N13:O13"/>
    <mergeCell ref="N14:O14"/>
    <mergeCell ref="N15:O15"/>
    <mergeCell ref="N16:O16"/>
    <mergeCell ref="M7:M8"/>
    <mergeCell ref="U7:U8"/>
    <mergeCell ref="K7:L7"/>
    <mergeCell ref="B13:F13"/>
    <mergeCell ref="F4:Q4"/>
    <mergeCell ref="R4:S4"/>
    <mergeCell ref="T4:V4"/>
    <mergeCell ref="D5:E5"/>
    <mergeCell ref="F5:V5"/>
    <mergeCell ref="V7:V8"/>
    <mergeCell ref="G13:H13"/>
    <mergeCell ref="B7:B8"/>
    <mergeCell ref="C7:C8"/>
    <mergeCell ref="D1:V1"/>
    <mergeCell ref="D2:V2"/>
    <mergeCell ref="N7:O7"/>
    <mergeCell ref="P7:P8"/>
    <mergeCell ref="Q7:Q8"/>
    <mergeCell ref="R7:R8"/>
    <mergeCell ref="S7:S8"/>
    <mergeCell ref="F7:F8"/>
    <mergeCell ref="I7:I8"/>
    <mergeCell ref="J7:J8"/>
    <mergeCell ref="D7:D8"/>
    <mergeCell ref="E7:E8"/>
    <mergeCell ref="G7:H7"/>
    <mergeCell ref="D4:E4"/>
    <mergeCell ref="T7:T8"/>
  </mergeCells>
  <conditionalFormatting sqref="F12:G1048576 N6:O6 N12:O1048576">
    <cfRule type="colorScale" priority="88">
      <colorScale>
        <cfvo type="num" val="1"/>
        <cfvo type="num" val="3"/>
        <cfvo type="num" val="5"/>
        <color theme="6" tint="-0.499984740745262"/>
        <color rgb="FFFFFF00"/>
        <color rgb="FFC00000"/>
      </colorScale>
    </cfRule>
  </conditionalFormatting>
  <conditionalFormatting sqref="I6 P6 I12:I1048576 P12:P1048576">
    <cfRule type="cellIs" dxfId="258" priority="85" operator="equal">
      <formula>"BAJA"</formula>
    </cfRule>
  </conditionalFormatting>
  <conditionalFormatting sqref="I6 P6 I12:I1048576 P12:P1048576">
    <cfRule type="cellIs" dxfId="257" priority="82" operator="equal">
      <formula>"EXTREMA"</formula>
    </cfRule>
    <cfRule type="cellIs" dxfId="256" priority="83" operator="equal">
      <formula>"ALTA"</formula>
    </cfRule>
    <cfRule type="cellIs" dxfId="255" priority="84" operator="equal">
      <formula>"MODERADA"</formula>
    </cfRule>
  </conditionalFormatting>
  <conditionalFormatting sqref="I3 P3">
    <cfRule type="cellIs" dxfId="254" priority="67" operator="equal">
      <formula>"BAJA"</formula>
    </cfRule>
  </conditionalFormatting>
  <conditionalFormatting sqref="I3 P3">
    <cfRule type="cellIs" dxfId="253" priority="64" operator="equal">
      <formula>"EXTREMA"</formula>
    </cfRule>
    <cfRule type="cellIs" dxfId="252" priority="65" operator="equal">
      <formula>"ALTA"</formula>
    </cfRule>
    <cfRule type="cellIs" dxfId="251" priority="66" operator="equal">
      <formula>"MODERADA"</formula>
    </cfRule>
  </conditionalFormatting>
  <conditionalFormatting sqref="F3:G3 N3:O3 F6:G6 G9:H11">
    <cfRule type="colorScale" priority="63">
      <colorScale>
        <cfvo type="num" val="1"/>
        <cfvo type="num" val="3"/>
        <cfvo type="num" val="5"/>
        <color theme="6" tint="-0.499984740745262"/>
        <color rgb="FFFFFF00"/>
        <color rgb="FFC00000"/>
      </colorScale>
    </cfRule>
  </conditionalFormatting>
  <conditionalFormatting sqref="I13:I16">
    <cfRule type="cellIs" dxfId="250" priority="62" operator="equal">
      <formula>"BAJA"</formula>
    </cfRule>
  </conditionalFormatting>
  <conditionalFormatting sqref="I13:I16">
    <cfRule type="cellIs" dxfId="249" priority="59" operator="equal">
      <formula>"EXTREMA"</formula>
    </cfRule>
    <cfRule type="cellIs" dxfId="248" priority="60" operator="equal">
      <formula>"ALTA"</formula>
    </cfRule>
    <cfRule type="cellIs" dxfId="247" priority="61" operator="equal">
      <formula>"MODERADA"</formula>
    </cfRule>
  </conditionalFormatting>
  <conditionalFormatting sqref="G13:G16">
    <cfRule type="colorScale" priority="58">
      <colorScale>
        <cfvo type="num" val="1"/>
        <cfvo type="num" val="3"/>
        <cfvo type="num" val="5"/>
        <color theme="6" tint="-0.499984740745262"/>
        <color rgb="FFFFFF00"/>
        <color rgb="FFC00000"/>
      </colorScale>
    </cfRule>
  </conditionalFormatting>
  <conditionalFormatting sqref="I13:I16">
    <cfRule type="cellIs" dxfId="246" priority="57" operator="equal">
      <formula>"BAJA"</formula>
    </cfRule>
  </conditionalFormatting>
  <conditionalFormatting sqref="I13:I16">
    <cfRule type="cellIs" dxfId="245" priority="54" operator="equal">
      <formula>"EXTREMA"</formula>
    </cfRule>
    <cfRule type="cellIs" dxfId="244" priority="55" operator="equal">
      <formula>"ALTA"</formula>
    </cfRule>
    <cfRule type="cellIs" dxfId="243" priority="56" operator="equal">
      <formula>"MODERADA"</formula>
    </cfRule>
  </conditionalFormatting>
  <conditionalFormatting sqref="G13:G16">
    <cfRule type="colorScale" priority="53">
      <colorScale>
        <cfvo type="num" val="1"/>
        <cfvo type="num" val="3"/>
        <cfvo type="num" val="5"/>
        <color theme="6" tint="-0.499984740745262"/>
        <color rgb="FFFFFF00"/>
        <color rgb="FFC00000"/>
      </colorScale>
    </cfRule>
  </conditionalFormatting>
  <conditionalFormatting sqref="I13:I16">
    <cfRule type="cellIs" dxfId="242" priority="52" operator="equal">
      <formula>"BAJA"</formula>
    </cfRule>
  </conditionalFormatting>
  <conditionalFormatting sqref="I13:I16">
    <cfRule type="cellIs" dxfId="241" priority="49" operator="equal">
      <formula>"EXTREMA"</formula>
    </cfRule>
    <cfRule type="cellIs" dxfId="240" priority="50" operator="equal">
      <formula>"ALTA"</formula>
    </cfRule>
    <cfRule type="cellIs" dxfId="239" priority="51" operator="equal">
      <formula>"MODERADA"</formula>
    </cfRule>
  </conditionalFormatting>
  <conditionalFormatting sqref="G13:G16">
    <cfRule type="colorScale" priority="48">
      <colorScale>
        <cfvo type="num" val="1"/>
        <cfvo type="num" val="3"/>
        <cfvo type="num" val="5"/>
        <color theme="6" tint="-0.499984740745262"/>
        <color rgb="FFFFFF00"/>
        <color rgb="FFC00000"/>
      </colorScale>
    </cfRule>
  </conditionalFormatting>
  <conditionalFormatting sqref="I13:I16">
    <cfRule type="cellIs" dxfId="238" priority="47" operator="equal">
      <formula>"BAJA"</formula>
    </cfRule>
  </conditionalFormatting>
  <conditionalFormatting sqref="I13:I16">
    <cfRule type="cellIs" dxfId="237" priority="44" operator="equal">
      <formula>"EXTREMA"</formula>
    </cfRule>
    <cfRule type="cellIs" dxfId="236" priority="45" operator="equal">
      <formula>"ALTA"</formula>
    </cfRule>
    <cfRule type="cellIs" dxfId="235" priority="46" operator="equal">
      <formula>"MODERADA"</formula>
    </cfRule>
  </conditionalFormatting>
  <conditionalFormatting sqref="G13:G16">
    <cfRule type="colorScale" priority="43">
      <colorScale>
        <cfvo type="num" val="1"/>
        <cfvo type="num" val="3"/>
        <cfvo type="num" val="5"/>
        <color theme="6" tint="-0.499984740745262"/>
        <color rgb="FFFFFF00"/>
        <color rgb="FFC00000"/>
      </colorScale>
    </cfRule>
  </conditionalFormatting>
  <conditionalFormatting sqref="I13:I16">
    <cfRule type="cellIs" dxfId="234" priority="42" operator="equal">
      <formula>"BAJA"</formula>
    </cfRule>
  </conditionalFormatting>
  <conditionalFormatting sqref="I13:I16">
    <cfRule type="cellIs" dxfId="233" priority="39" operator="equal">
      <formula>"EXTREMA"</formula>
    </cfRule>
    <cfRule type="cellIs" dxfId="232" priority="40" operator="equal">
      <formula>"ALTA"</formula>
    </cfRule>
    <cfRule type="cellIs" dxfId="231" priority="41" operator="equal">
      <formula>"MODERADA"</formula>
    </cfRule>
  </conditionalFormatting>
  <conditionalFormatting sqref="P13:P16">
    <cfRule type="cellIs" dxfId="230" priority="38" operator="equal">
      <formula>"BAJA"</formula>
    </cfRule>
  </conditionalFormatting>
  <conditionalFormatting sqref="P13:P16">
    <cfRule type="cellIs" dxfId="229" priority="35" operator="equal">
      <formula>"EXTREMA"</formula>
    </cfRule>
    <cfRule type="cellIs" dxfId="228" priority="36" operator="equal">
      <formula>"ALTA"</formula>
    </cfRule>
    <cfRule type="cellIs" dxfId="227"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226" priority="33" operator="equal">
      <formula>"BAJA"</formula>
    </cfRule>
  </conditionalFormatting>
  <conditionalFormatting sqref="P13:P16">
    <cfRule type="cellIs" dxfId="225" priority="30" operator="equal">
      <formula>"EXTREMA"</formula>
    </cfRule>
    <cfRule type="cellIs" dxfId="224" priority="31" operator="equal">
      <formula>"ALTA"</formula>
    </cfRule>
    <cfRule type="cellIs" dxfId="223" priority="32" operator="equal">
      <formula>"MODERADA"</formula>
    </cfRule>
  </conditionalFormatting>
  <conditionalFormatting sqref="N13:N16">
    <cfRule type="colorScale" priority="29">
      <colorScale>
        <cfvo type="num" val="1"/>
        <cfvo type="num" val="3"/>
        <cfvo type="num" val="5"/>
        <color theme="6" tint="-0.499984740745262"/>
        <color rgb="FFFFFF00"/>
        <color rgb="FFC00000"/>
      </colorScale>
    </cfRule>
  </conditionalFormatting>
  <conditionalFormatting sqref="P13:P16">
    <cfRule type="cellIs" dxfId="222" priority="28" operator="equal">
      <formula>"BAJA"</formula>
    </cfRule>
  </conditionalFormatting>
  <conditionalFormatting sqref="P13:P16">
    <cfRule type="cellIs" dxfId="221" priority="25" operator="equal">
      <formula>"EXTREMA"</formula>
    </cfRule>
    <cfRule type="cellIs" dxfId="220" priority="26" operator="equal">
      <formula>"ALTA"</formula>
    </cfRule>
    <cfRule type="cellIs" dxfId="219" priority="27" operator="equal">
      <formula>"MODERADA"</formula>
    </cfRule>
  </conditionalFormatting>
  <conditionalFormatting sqref="N13:N16">
    <cfRule type="colorScale" priority="24">
      <colorScale>
        <cfvo type="num" val="1"/>
        <cfvo type="num" val="3"/>
        <cfvo type="num" val="5"/>
        <color theme="6" tint="-0.499984740745262"/>
        <color rgb="FFFFFF00"/>
        <color rgb="FFC00000"/>
      </colorScale>
    </cfRule>
  </conditionalFormatting>
  <conditionalFormatting sqref="P13:P16">
    <cfRule type="cellIs" dxfId="218" priority="23" operator="equal">
      <formula>"BAJA"</formula>
    </cfRule>
  </conditionalFormatting>
  <conditionalFormatting sqref="P13:P16">
    <cfRule type="cellIs" dxfId="217" priority="20" operator="equal">
      <formula>"EXTREMA"</formula>
    </cfRule>
    <cfRule type="cellIs" dxfId="216" priority="21" operator="equal">
      <formula>"ALTA"</formula>
    </cfRule>
    <cfRule type="cellIs" dxfId="215" priority="22" operator="equal">
      <formula>"MODERADA"</formula>
    </cfRule>
  </conditionalFormatting>
  <conditionalFormatting sqref="N13:N16">
    <cfRule type="colorScale" priority="19">
      <colorScale>
        <cfvo type="num" val="1"/>
        <cfvo type="num" val="3"/>
        <cfvo type="num" val="5"/>
        <color theme="6" tint="-0.499984740745262"/>
        <color rgb="FFFFFF00"/>
        <color rgb="FFC00000"/>
      </colorScale>
    </cfRule>
  </conditionalFormatting>
  <conditionalFormatting sqref="P13:P16">
    <cfRule type="cellIs" dxfId="214" priority="18" operator="equal">
      <formula>"BAJA"</formula>
    </cfRule>
  </conditionalFormatting>
  <conditionalFormatting sqref="P13:P16">
    <cfRule type="cellIs" dxfId="213" priority="15" operator="equal">
      <formula>"EXTREMA"</formula>
    </cfRule>
    <cfRule type="cellIs" dxfId="212" priority="16" operator="equal">
      <formula>"ALTA"</formula>
    </cfRule>
    <cfRule type="cellIs" dxfId="211" priority="17" operator="equal">
      <formula>"MODERADA"</formula>
    </cfRule>
  </conditionalFormatting>
  <conditionalFormatting sqref="I9:I11">
    <cfRule type="cellIs" dxfId="210" priority="11" operator="equal">
      <formula>"EXTREMA"</formula>
    </cfRule>
    <cfRule type="cellIs" dxfId="209" priority="12" operator="equal">
      <formula>"ALTA"</formula>
    </cfRule>
    <cfRule type="cellIs" dxfId="208" priority="13" operator="equal">
      <formula>"MODERADA"</formula>
    </cfRule>
    <cfRule type="cellIs" dxfId="207" priority="14" operator="equal">
      <formula>"BAJA"</formula>
    </cfRule>
  </conditionalFormatting>
  <conditionalFormatting sqref="P9:P11">
    <cfRule type="cellIs" dxfId="206" priority="7" operator="equal">
      <formula>"EXTREMA"</formula>
    </cfRule>
    <cfRule type="cellIs" dxfId="205" priority="8" operator="equal">
      <formula>"ALTA"</formula>
    </cfRule>
    <cfRule type="cellIs" dxfId="204" priority="9" operator="equal">
      <formula>"MODERADA"</formula>
    </cfRule>
    <cfRule type="cellIs" dxfId="203"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I7:I8 P7:P8">
    <cfRule type="cellIs" dxfId="202" priority="5" operator="equal">
      <formula>"BAJA"</formula>
    </cfRule>
  </conditionalFormatting>
  <conditionalFormatting sqref="I7:I8 P7:P8">
    <cfRule type="cellIs" dxfId="201" priority="2" operator="equal">
      <formula>"EXTREMA"</formula>
    </cfRule>
    <cfRule type="cellIs" dxfId="200" priority="3" operator="equal">
      <formula>"ALTA"</formula>
    </cfRule>
    <cfRule type="cellIs" dxfId="199"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3779527559055118" right="0.23622047244094491" top="0.94488188976377963" bottom="0.6" header="0.31496062992125984" footer="0.31496062992125984"/>
  <pageSetup paperSize="5" scale="91"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11.xml><?xml version="1.0" encoding="utf-8"?>
<worksheet xmlns="http://schemas.openxmlformats.org/spreadsheetml/2006/main" xmlns:r="http://schemas.openxmlformats.org/officeDocument/2006/relationships">
  <sheetPr>
    <tabColor theme="0" tint="-0.14999847407452621"/>
    <pageSetUpPr autoPageBreaks="0" fitToPage="1"/>
  </sheetPr>
  <dimension ref="A1:X53"/>
  <sheetViews>
    <sheetView topLeftCell="A4" zoomScale="70" zoomScaleNormal="70" workbookViewId="0">
      <selection activeCell="C12" sqref="C12"/>
    </sheetView>
  </sheetViews>
  <sheetFormatPr baseColWidth="10" defaultColWidth="11.42578125" defaultRowHeight="12"/>
  <cols>
    <col min="1" max="1" width="4.7109375" style="6" customWidth="1"/>
    <col min="2" max="3" width="21.7109375" style="6" customWidth="1"/>
    <col min="4" max="4" width="21.7109375" style="6" hidden="1" customWidth="1"/>
    <col min="5" max="5" width="24.28515625"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0" width="20.5703125" style="6" customWidth="1"/>
    <col min="21" max="21" width="16.7109375" style="6" customWidth="1"/>
    <col min="22" max="22" width="16.710937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4" customFormat="1" ht="24" customHeight="1">
      <c r="A4" s="16"/>
      <c r="D4" s="327" t="s">
        <v>0</v>
      </c>
      <c r="E4" s="327"/>
      <c r="F4" s="326" t="s">
        <v>27</v>
      </c>
      <c r="G4" s="326"/>
      <c r="H4" s="326"/>
      <c r="I4" s="326"/>
      <c r="J4" s="326"/>
      <c r="K4" s="326"/>
      <c r="L4" s="326"/>
      <c r="M4" s="326"/>
      <c r="N4" s="326"/>
      <c r="O4" s="326"/>
      <c r="P4" s="326"/>
      <c r="Q4" s="326"/>
      <c r="R4" s="327" t="s">
        <v>26</v>
      </c>
      <c r="S4" s="327"/>
      <c r="T4" s="326">
        <v>2018</v>
      </c>
      <c r="U4" s="326"/>
      <c r="V4" s="326"/>
    </row>
    <row r="5" spans="1:24" s="4" customFormat="1" ht="33.75" customHeight="1">
      <c r="A5" s="16"/>
      <c r="D5" s="327" t="s">
        <v>1</v>
      </c>
      <c r="E5" s="327"/>
      <c r="F5" s="328"/>
      <c r="G5" s="328"/>
      <c r="H5" s="328"/>
      <c r="I5" s="328"/>
      <c r="J5" s="328"/>
      <c r="K5" s="328"/>
      <c r="L5" s="328"/>
      <c r="M5" s="328"/>
      <c r="N5" s="328"/>
      <c r="O5" s="328"/>
      <c r="P5" s="328"/>
      <c r="Q5" s="328"/>
      <c r="R5" s="328"/>
      <c r="S5" s="328"/>
      <c r="T5" s="328"/>
      <c r="U5" s="328"/>
      <c r="V5" s="328"/>
    </row>
    <row r="6" spans="1:24" s="4" customFormat="1" ht="15">
      <c r="A6" s="16"/>
      <c r="B6" s="1"/>
      <c r="C6" s="1"/>
      <c r="I6" s="20"/>
      <c r="J6" s="2"/>
      <c r="K6" s="2"/>
      <c r="P6" s="20"/>
      <c r="Q6" s="20"/>
      <c r="U6" s="5"/>
      <c r="V6" s="20"/>
    </row>
    <row r="7" spans="1:24" s="18" customFormat="1" ht="30" customHeight="1">
      <c r="A7" s="17"/>
      <c r="B7" s="329" t="s">
        <v>2</v>
      </c>
      <c r="C7" s="329" t="s">
        <v>3</v>
      </c>
      <c r="D7" s="329" t="s">
        <v>4</v>
      </c>
      <c r="E7" s="329" t="s">
        <v>5</v>
      </c>
      <c r="F7" s="332" t="s">
        <v>29</v>
      </c>
      <c r="G7" s="329" t="s">
        <v>281</v>
      </c>
      <c r="H7" s="329"/>
      <c r="I7" s="333" t="s">
        <v>25</v>
      </c>
      <c r="J7" s="330" t="s">
        <v>12</v>
      </c>
      <c r="K7" s="340" t="s">
        <v>36</v>
      </c>
      <c r="L7" s="341"/>
      <c r="M7" s="338" t="s">
        <v>239</v>
      </c>
      <c r="N7" s="329" t="s">
        <v>282</v>
      </c>
      <c r="O7" s="329"/>
      <c r="P7" s="333" t="s">
        <v>25</v>
      </c>
      <c r="Q7" s="332" t="s">
        <v>11</v>
      </c>
      <c r="R7" s="329" t="s">
        <v>8</v>
      </c>
      <c r="S7" s="335" t="s">
        <v>18</v>
      </c>
      <c r="T7" s="329" t="s">
        <v>329</v>
      </c>
      <c r="U7" s="330" t="s">
        <v>283</v>
      </c>
      <c r="V7" s="329" t="s">
        <v>10</v>
      </c>
      <c r="W7" s="337" t="s">
        <v>299</v>
      </c>
      <c r="X7" s="337"/>
    </row>
    <row r="8" spans="1:24" s="18" customFormat="1" ht="98.25" customHeight="1">
      <c r="A8" s="17"/>
      <c r="B8" s="329"/>
      <c r="C8" s="329"/>
      <c r="D8" s="329"/>
      <c r="E8" s="329"/>
      <c r="F8" s="332"/>
      <c r="G8" s="219" t="s">
        <v>6</v>
      </c>
      <c r="H8" s="322" t="s">
        <v>7</v>
      </c>
      <c r="I8" s="334"/>
      <c r="J8" s="331"/>
      <c r="K8" s="321" t="s">
        <v>308</v>
      </c>
      <c r="L8" s="243" t="s">
        <v>309</v>
      </c>
      <c r="M8" s="339"/>
      <c r="N8" s="244" t="s">
        <v>6</v>
      </c>
      <c r="O8" s="245" t="s">
        <v>7</v>
      </c>
      <c r="P8" s="334"/>
      <c r="Q8" s="332"/>
      <c r="R8" s="329"/>
      <c r="S8" s="335"/>
      <c r="T8" s="329"/>
      <c r="U8" s="331"/>
      <c r="V8" s="329"/>
      <c r="W8" s="162" t="s">
        <v>232</v>
      </c>
      <c r="X8" s="162" t="s">
        <v>233</v>
      </c>
    </row>
    <row r="9" spans="1:24" s="4" customFormat="1" ht="133.5" customHeight="1">
      <c r="A9" s="25">
        <v>1</v>
      </c>
      <c r="B9" s="36" t="s">
        <v>591</v>
      </c>
      <c r="C9" s="161" t="s">
        <v>590</v>
      </c>
      <c r="D9" s="26"/>
      <c r="E9" s="26" t="s">
        <v>592</v>
      </c>
      <c r="F9" s="30" t="s">
        <v>16</v>
      </c>
      <c r="G9" s="26">
        <v>1</v>
      </c>
      <c r="H9" s="26">
        <v>3</v>
      </c>
      <c r="I9" s="24" t="str">
        <f>INDEX(Listas!$L$4:$P$8,G9,H9)</f>
        <v>MODERADA</v>
      </c>
      <c r="J9" s="28" t="s">
        <v>593</v>
      </c>
      <c r="K9" s="32" t="s">
        <v>307</v>
      </c>
      <c r="L9" s="32" t="str">
        <f>IF('Evaluación de Controles'!F40="X","Probabilidad",IF('Evaluación de Controles'!H40="X","Impacto",))</f>
        <v>Probabilidad</v>
      </c>
      <c r="M9" s="26">
        <f>'Evaluación de Controles'!X40</f>
        <v>70</v>
      </c>
      <c r="N9" s="216">
        <f>IF('Evaluación de Controles'!F40="X",IF(M9&gt;75,IF(G9&gt;2,G9-2,IF(G9&gt;1,G9-1,G9)),IF(M9&gt;50,IF(G9&gt;1,G9-1,G9),G9)),G9)</f>
        <v>1</v>
      </c>
      <c r="O9" s="216">
        <f>IF('Evaluación de Controles'!H40="X",IF(M9&gt;75,IF(H9&gt;2,H9-2,IF(H9&gt;1,H9-1,H9)),IF(M9&gt;50,IF(H9&gt;1,H9-1,H9),H9)),H9)</f>
        <v>3</v>
      </c>
      <c r="P9" s="24" t="str">
        <f>INDEX(Listas!$L$4:$P$8,N9,O9)</f>
        <v>MODERADA</v>
      </c>
      <c r="Q9" s="32" t="s">
        <v>350</v>
      </c>
      <c r="R9" s="29" t="s">
        <v>594</v>
      </c>
      <c r="S9" s="30" t="s">
        <v>158</v>
      </c>
      <c r="T9" s="26" t="s">
        <v>595</v>
      </c>
      <c r="U9" s="218" t="s">
        <v>596</v>
      </c>
      <c r="V9" s="26" t="s">
        <v>597</v>
      </c>
      <c r="W9" s="31"/>
      <c r="X9" s="26"/>
    </row>
    <row r="10" spans="1:24" s="4" customFormat="1" ht="120">
      <c r="A10" s="25">
        <v>2</v>
      </c>
      <c r="B10" s="36" t="s">
        <v>599</v>
      </c>
      <c r="C10" s="161" t="s">
        <v>598</v>
      </c>
      <c r="D10" s="36"/>
      <c r="E10" s="26" t="s">
        <v>600</v>
      </c>
      <c r="F10" s="30" t="s">
        <v>16</v>
      </c>
      <c r="G10" s="26">
        <v>3</v>
      </c>
      <c r="H10" s="26">
        <v>3</v>
      </c>
      <c r="I10" s="24" t="str">
        <f>INDEX(Listas!$L$4:$P$8,G10,H10)</f>
        <v>ALTA</v>
      </c>
      <c r="J10" s="28" t="s">
        <v>601</v>
      </c>
      <c r="K10" s="32" t="s">
        <v>306</v>
      </c>
      <c r="L10" s="32" t="str">
        <f>IF('Evaluación de Controles'!F41="X","Probabilidad",IF('Evaluación de Controles'!H41="X","Impacto",))</f>
        <v>Probabilidad</v>
      </c>
      <c r="M10" s="214">
        <f>'Evaluación de Controles'!X41</f>
        <v>70</v>
      </c>
      <c r="N10" s="238">
        <f>IF('Evaluación de Controles'!F41="X",IF(M10&gt;75,IF(G10&gt;2,G10-2,IF(G10&gt;1,G10-1,G10)),IF(M10&gt;50,IF(G10&gt;1,G10-1,G10),G10)),G10)</f>
        <v>2</v>
      </c>
      <c r="O10" s="238">
        <f>IF('Evaluación de Controles'!H41="X",IF(M10&gt;75,IF(H10&gt;2,H10-2,IF(H10&gt;1,H10-1,H10)),IF(M10&gt;50,IF(H10&gt;1,H10-1,H10),H10)),H10)</f>
        <v>2</v>
      </c>
      <c r="P10" s="24" t="str">
        <f>INDEX(Listas!$L$4:$P$8,N10,O10)</f>
        <v>BAJA</v>
      </c>
      <c r="Q10" s="32" t="s">
        <v>605</v>
      </c>
      <c r="R10" s="29" t="s">
        <v>602</v>
      </c>
      <c r="S10" s="30" t="s">
        <v>19</v>
      </c>
      <c r="T10" s="26" t="s">
        <v>595</v>
      </c>
      <c r="U10" s="218" t="s">
        <v>603</v>
      </c>
      <c r="V10" s="26" t="s">
        <v>604</v>
      </c>
      <c r="W10" s="31"/>
      <c r="X10" s="26"/>
    </row>
    <row r="11" spans="1:24" ht="15">
      <c r="B11" s="7"/>
      <c r="C11" s="8"/>
      <c r="D11" s="9"/>
      <c r="E11" s="10"/>
      <c r="F11" s="10"/>
      <c r="G11" s="10"/>
      <c r="H11" s="10"/>
      <c r="I11" s="11"/>
      <c r="J11" s="22"/>
      <c r="K11" s="22"/>
      <c r="L11" s="10"/>
      <c r="M11" s="12"/>
    </row>
    <row r="12" spans="1:24">
      <c r="B12" s="13"/>
      <c r="C12" s="13"/>
      <c r="D12" s="13"/>
      <c r="E12" s="13"/>
      <c r="F12" s="13"/>
      <c r="G12" s="336" t="s">
        <v>119</v>
      </c>
      <c r="H12" s="336"/>
      <c r="I12" s="43">
        <f>COUNTIF(I9:I10,"BAJA")</f>
        <v>0</v>
      </c>
      <c r="J12" s="22"/>
      <c r="K12" s="22"/>
      <c r="L12" s="10"/>
      <c r="M12" s="12"/>
      <c r="N12" s="336" t="s">
        <v>119</v>
      </c>
      <c r="O12" s="336"/>
      <c r="P12" s="43">
        <f>COUNTIF(P9:P10,"BAJA")</f>
        <v>1</v>
      </c>
    </row>
    <row r="13" spans="1:24">
      <c r="B13" s="349"/>
      <c r="C13" s="349"/>
      <c r="D13" s="349"/>
      <c r="E13" s="349"/>
      <c r="F13" s="349"/>
      <c r="G13" s="336" t="s">
        <v>121</v>
      </c>
      <c r="H13" s="336"/>
      <c r="I13" s="43">
        <f>COUNTIF(I9:I10,"MODERADA")</f>
        <v>1</v>
      </c>
      <c r="J13" s="22"/>
      <c r="K13" s="22"/>
      <c r="L13" s="10"/>
      <c r="M13" s="13"/>
      <c r="N13" s="336" t="s">
        <v>121</v>
      </c>
      <c r="O13" s="336"/>
      <c r="P13" s="43">
        <f>COUNTIF(P9:P10,"MODERADA")</f>
        <v>1</v>
      </c>
    </row>
    <row r="14" spans="1:24">
      <c r="B14" s="284"/>
      <c r="C14" s="283"/>
      <c r="D14" s="10"/>
      <c r="E14" s="284"/>
      <c r="F14" s="10"/>
      <c r="G14" s="336" t="s">
        <v>120</v>
      </c>
      <c r="H14" s="336"/>
      <c r="I14" s="43">
        <f>COUNTIF(I9:I10,"ALTA")</f>
        <v>1</v>
      </c>
      <c r="J14" s="22"/>
      <c r="K14" s="22"/>
      <c r="L14" s="10"/>
      <c r="M14" s="10"/>
      <c r="N14" s="336" t="s">
        <v>120</v>
      </c>
      <c r="O14" s="336"/>
      <c r="P14" s="43">
        <f>COUNTIF(P9:P10,"ALTA")</f>
        <v>0</v>
      </c>
      <c r="Q14" s="6"/>
      <c r="V14" s="6"/>
    </row>
    <row r="15" spans="1:24" ht="15.75">
      <c r="B15" s="295" t="s">
        <v>377</v>
      </c>
      <c r="C15" s="283"/>
      <c r="D15" s="10"/>
      <c r="E15" s="285" t="s">
        <v>378</v>
      </c>
      <c r="F15" s="10"/>
      <c r="G15" s="336" t="s">
        <v>122</v>
      </c>
      <c r="H15" s="336"/>
      <c r="I15" s="43">
        <f>COUNTIF(I9:I10,"EXTREMA")</f>
        <v>0</v>
      </c>
      <c r="J15" s="22"/>
      <c r="K15" s="22"/>
      <c r="L15" s="10"/>
      <c r="M15" s="10"/>
      <c r="N15" s="336" t="s">
        <v>122</v>
      </c>
      <c r="O15" s="336"/>
      <c r="P15" s="43">
        <f>COUNTIF(P9:P10,"EXTREMA")</f>
        <v>0</v>
      </c>
      <c r="Q15" s="6"/>
      <c r="V15" s="6"/>
    </row>
    <row r="16" spans="1:24">
      <c r="D16" s="10"/>
      <c r="E16" s="10"/>
      <c r="G16" s="10"/>
      <c r="H16" s="10"/>
      <c r="I16" s="11"/>
      <c r="J16" s="22"/>
      <c r="K16" s="22"/>
      <c r="L16" s="10"/>
      <c r="M16" s="10" t="s">
        <v>22</v>
      </c>
      <c r="P16" s="6"/>
      <c r="Q16" s="6"/>
      <c r="V16" s="6"/>
    </row>
    <row r="17" spans="4:22">
      <c r="D17" s="10"/>
      <c r="E17" s="10"/>
      <c r="G17" s="10"/>
      <c r="H17" s="10"/>
      <c r="I17" s="11"/>
      <c r="J17" s="22"/>
      <c r="K17" s="22"/>
      <c r="L17" s="10"/>
      <c r="M17" s="10"/>
      <c r="P17" s="6"/>
      <c r="Q17" s="6"/>
      <c r="V17" s="6"/>
    </row>
    <row r="18" spans="4:22">
      <c r="D18" s="10"/>
      <c r="E18" s="10"/>
      <c r="G18" s="10"/>
      <c r="H18" s="10"/>
      <c r="I18" s="11"/>
      <c r="J18" s="22"/>
      <c r="K18" s="22"/>
      <c r="L18" s="10"/>
      <c r="M18" s="10"/>
      <c r="P18" s="6"/>
      <c r="Q18" s="6"/>
      <c r="V18" s="6"/>
    </row>
    <row r="19" spans="4:22">
      <c r="D19" s="10"/>
      <c r="H19" s="10"/>
      <c r="I19" s="11"/>
      <c r="P19" s="6"/>
      <c r="Q19" s="6"/>
      <c r="V19" s="6"/>
    </row>
    <row r="20" spans="4:22">
      <c r="D20" s="10"/>
      <c r="F20" s="10"/>
      <c r="H20" s="10"/>
      <c r="I20" s="11"/>
      <c r="P20" s="6"/>
      <c r="Q20" s="6"/>
      <c r="V20" s="6"/>
    </row>
    <row r="21" spans="4:22">
      <c r="D21" s="10"/>
      <c r="H21" s="10"/>
      <c r="I21" s="11"/>
      <c r="P21" s="6"/>
      <c r="Q21" s="6"/>
      <c r="V21" s="6"/>
    </row>
    <row r="22" spans="4:22">
      <c r="D22" s="10"/>
      <c r="H22" s="10"/>
      <c r="I22" s="11"/>
      <c r="P22" s="6"/>
      <c r="Q22" s="6"/>
      <c r="V22" s="6"/>
    </row>
    <row r="23" spans="4:22">
      <c r="D23" s="10"/>
      <c r="H23" s="10"/>
      <c r="I23" s="11"/>
      <c r="P23" s="6"/>
      <c r="Q23" s="6"/>
      <c r="V23" s="6"/>
    </row>
    <row r="24" spans="4:22">
      <c r="D24" s="10"/>
      <c r="H24" s="10"/>
      <c r="I24" s="11"/>
      <c r="P24" s="6"/>
      <c r="Q24" s="6"/>
      <c r="V24" s="6"/>
    </row>
    <row r="25" spans="4:22">
      <c r="D25" s="10"/>
      <c r="H25" s="10"/>
      <c r="I25" s="11"/>
      <c r="P25" s="6"/>
      <c r="Q25" s="6"/>
      <c r="V25" s="6"/>
    </row>
    <row r="26" spans="4:22">
      <c r="D26" s="10"/>
      <c r="H26" s="10"/>
      <c r="I26" s="11"/>
      <c r="P26" s="6"/>
      <c r="Q26" s="6"/>
      <c r="V26" s="6"/>
    </row>
    <row r="27" spans="4:22">
      <c r="D27" s="10"/>
      <c r="P27" s="6"/>
      <c r="Q27" s="6"/>
      <c r="V27" s="6"/>
    </row>
    <row r="28" spans="4:22">
      <c r="D28" s="10"/>
      <c r="P28" s="6"/>
      <c r="Q28" s="6"/>
      <c r="V28" s="6"/>
    </row>
    <row r="29" spans="4:22">
      <c r="D29" s="10"/>
      <c r="P29" s="6"/>
      <c r="Q29" s="6"/>
      <c r="V29" s="6"/>
    </row>
    <row r="30" spans="4:22">
      <c r="D30" s="10"/>
      <c r="I30" s="6"/>
      <c r="J30" s="6"/>
      <c r="K30" s="6"/>
      <c r="P30" s="6"/>
      <c r="Q30" s="6"/>
      <c r="V30" s="6"/>
    </row>
    <row r="31" spans="4:22">
      <c r="D31" s="10"/>
      <c r="I31" s="6"/>
      <c r="J31" s="6"/>
      <c r="K31" s="6"/>
      <c r="P31" s="6"/>
      <c r="Q31" s="6"/>
      <c r="V31" s="6"/>
    </row>
    <row r="32" spans="4:22">
      <c r="D32" s="10"/>
      <c r="I32" s="6"/>
      <c r="J32" s="6"/>
      <c r="K32" s="6"/>
      <c r="P32" s="6"/>
      <c r="Q32" s="6"/>
      <c r="V32" s="6"/>
    </row>
    <row r="33" spans="4:22">
      <c r="D33" s="10"/>
      <c r="I33" s="6"/>
      <c r="J33" s="6"/>
      <c r="K33" s="6"/>
      <c r="P33" s="6"/>
      <c r="Q33" s="6"/>
      <c r="V33" s="6"/>
    </row>
    <row r="34" spans="4:22">
      <c r="D34" s="10"/>
      <c r="I34" s="6"/>
      <c r="J34" s="6"/>
      <c r="K34" s="6"/>
      <c r="P34" s="6"/>
      <c r="Q34" s="6"/>
      <c r="V34" s="6"/>
    </row>
    <row r="35" spans="4:22">
      <c r="D35" s="10"/>
      <c r="I35" s="6"/>
      <c r="J35" s="6"/>
      <c r="K35" s="6"/>
      <c r="P35" s="6"/>
      <c r="Q35" s="6"/>
      <c r="V35" s="6"/>
    </row>
    <row r="36" spans="4:22">
      <c r="D36" s="10"/>
      <c r="I36" s="6"/>
      <c r="J36" s="6"/>
      <c r="K36" s="6"/>
      <c r="P36" s="6"/>
      <c r="Q36" s="6"/>
      <c r="V36" s="6"/>
    </row>
    <row r="37" spans="4:22">
      <c r="D37" s="10"/>
      <c r="I37" s="6"/>
      <c r="J37" s="6"/>
      <c r="K37" s="6"/>
      <c r="P37" s="6"/>
      <c r="Q37" s="6"/>
      <c r="V37" s="6"/>
    </row>
    <row r="38" spans="4:22">
      <c r="D38" s="10"/>
      <c r="I38" s="6"/>
      <c r="J38" s="6"/>
      <c r="K38" s="6"/>
      <c r="P38" s="6"/>
      <c r="Q38" s="6"/>
      <c r="V38" s="6"/>
    </row>
    <row r="39" spans="4:22">
      <c r="D39" s="10"/>
      <c r="I39" s="6"/>
      <c r="J39" s="6"/>
      <c r="K39" s="6"/>
      <c r="P39" s="6"/>
      <c r="Q39" s="6"/>
      <c r="V39" s="6"/>
    </row>
    <row r="40" spans="4:22">
      <c r="D40" s="10"/>
      <c r="I40" s="6"/>
      <c r="J40" s="6"/>
      <c r="K40" s="6"/>
      <c r="P40" s="6"/>
      <c r="Q40" s="6"/>
      <c r="V40" s="6"/>
    </row>
    <row r="41" spans="4:22">
      <c r="D41" s="10"/>
      <c r="I41" s="6"/>
      <c r="J41" s="6"/>
      <c r="K41" s="6"/>
      <c r="P41" s="6"/>
      <c r="Q41" s="6"/>
      <c r="V41" s="6"/>
    </row>
    <row r="42" spans="4:22">
      <c r="D42" s="10"/>
      <c r="I42" s="6"/>
      <c r="J42" s="6"/>
      <c r="K42" s="6"/>
      <c r="P42" s="6"/>
      <c r="Q42" s="6"/>
      <c r="V42" s="6"/>
    </row>
    <row r="43" spans="4:22">
      <c r="D43" s="10"/>
      <c r="I43" s="6"/>
      <c r="J43" s="6"/>
      <c r="K43" s="6"/>
      <c r="P43" s="6"/>
      <c r="Q43" s="6"/>
      <c r="V43" s="6"/>
    </row>
    <row r="44" spans="4:22">
      <c r="D44" s="10"/>
      <c r="I44" s="6"/>
      <c r="J44" s="6"/>
      <c r="K44" s="6"/>
      <c r="P44" s="6"/>
      <c r="Q44" s="6"/>
      <c r="V44" s="6"/>
    </row>
    <row r="45" spans="4:22">
      <c r="D45" s="10"/>
      <c r="I45" s="6"/>
      <c r="J45" s="6"/>
      <c r="K45" s="6"/>
      <c r="P45" s="6"/>
      <c r="Q45" s="6"/>
      <c r="V45" s="6"/>
    </row>
    <row r="46" spans="4:22">
      <c r="D46" s="10"/>
      <c r="I46" s="6"/>
      <c r="J46" s="6"/>
      <c r="K46" s="6"/>
      <c r="P46" s="6"/>
      <c r="Q46" s="6"/>
      <c r="V46" s="6"/>
    </row>
    <row r="47" spans="4:22">
      <c r="D47" s="10"/>
      <c r="I47" s="6"/>
      <c r="J47" s="6"/>
      <c r="K47" s="6"/>
      <c r="P47" s="6"/>
      <c r="Q47" s="6"/>
      <c r="V47" s="6"/>
    </row>
    <row r="48" spans="4:22">
      <c r="D48" s="10"/>
      <c r="I48" s="6"/>
      <c r="J48" s="6"/>
      <c r="K48" s="6"/>
      <c r="P48" s="6"/>
      <c r="Q48" s="6"/>
      <c r="V48" s="6"/>
    </row>
    <row r="49" spans="4:22">
      <c r="D49" s="10"/>
      <c r="I49" s="6"/>
      <c r="J49" s="6"/>
      <c r="K49" s="6"/>
      <c r="P49" s="6"/>
      <c r="Q49" s="6"/>
      <c r="V49" s="6"/>
    </row>
    <row r="50" spans="4:22">
      <c r="D50" s="10"/>
      <c r="I50" s="6"/>
      <c r="J50" s="6"/>
      <c r="K50" s="6"/>
      <c r="P50" s="6"/>
      <c r="Q50" s="6"/>
      <c r="V50" s="6"/>
    </row>
    <row r="51" spans="4:22">
      <c r="D51" s="10"/>
      <c r="I51" s="6"/>
      <c r="J51" s="6"/>
      <c r="K51" s="6"/>
      <c r="P51" s="6"/>
      <c r="Q51" s="6"/>
      <c r="V51" s="6"/>
    </row>
    <row r="52" spans="4:22">
      <c r="D52" s="10"/>
      <c r="I52" s="6"/>
      <c r="J52" s="6"/>
      <c r="K52" s="6"/>
      <c r="P52" s="6"/>
      <c r="Q52" s="6"/>
      <c r="V52" s="6"/>
    </row>
    <row r="53" spans="4:22">
      <c r="D53" s="10"/>
      <c r="I53" s="6"/>
      <c r="J53" s="6"/>
      <c r="K53" s="6"/>
      <c r="P53" s="6"/>
      <c r="Q53" s="6"/>
      <c r="V53" s="6"/>
    </row>
  </sheetData>
  <sheetProtection password="A4A3" sheet="1" objects="1" scenarios="1" selectLockedCells="1" selectUnlockedCells="1"/>
  <customSheetViews>
    <customSheetView guid="{B83C9EB8-C964-4489-98C8-19C81BFAE010}"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
    </customSheetView>
    <customSheetView guid="{42BB51DB-DC3E-4DA5-9499-5574EB19780E}"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2"/>
    </customSheetView>
    <customSheetView guid="{D8BB7E15-0E8F-45FC-AD1A-6D8C295A087C}"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3"/>
    </customSheetView>
    <customSheetView guid="{F7D68F61-F89A-4541-9A78-C25C58CA23E3}"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scale="85" fitToPage="1" printArea="1" hiddenColumns="1">
      <selection activeCell="U18" sqref="A1:V18"/>
      <pageMargins left="0.59055118110236227" right="0.51181102362204722" top="0.94488188976377963" bottom="0.55118110236220474" header="0.31496062992125984" footer="0.31496062992125984"/>
      <printOptions horizontalCentered="1"/>
      <pageSetup paperSize="5" fitToHeight="99" orientation="landscape" r:id="rId11"/>
    </customSheetView>
    <customSheetView guid="{D674221F-3F50-45D7-B99E-107AE99970DE}"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2"/>
    </customSheetView>
    <customSheetView guid="{E51A7B7A-B72C-4D0D-BEC9-3100296DDB1B}"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3"/>
    </customSheetView>
    <customSheetView guid="{C9A17BF0-2451-44C4-898F-CFB8403323EA}"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4"/>
    </customSheetView>
    <customSheetView guid="{DC041AD4-35AB-4F1B-9F3D-F08C88A9A16C}"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5"/>
    </customSheetView>
    <customSheetView guid="{CC42E740-ADA2-4B3E-AB77-9BBCCE9EC444}"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6"/>
    </customSheetView>
    <customSheetView guid="{AF3BF2A1-5C19-43AE-A08B-3E418E8AE543}"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7"/>
    </customSheetView>
    <customSheetView guid="{ADD38025-F4B2-44E2-9D06-07A9BF0F3A51}"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8"/>
    </customSheetView>
    <customSheetView guid="{97D65C1E-976A-4956-97FC-0E8188ABCFAA}"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9"/>
    </customSheetView>
  </customSheetViews>
  <mergeCells count="36">
    <mergeCell ref="G15:H15"/>
    <mergeCell ref="N12:O12"/>
    <mergeCell ref="N13:O13"/>
    <mergeCell ref="N14:O14"/>
    <mergeCell ref="N15:O15"/>
    <mergeCell ref="T7:T8"/>
    <mergeCell ref="V7:V8"/>
    <mergeCell ref="S7:S8"/>
    <mergeCell ref="W7:X7"/>
    <mergeCell ref="G14:H14"/>
    <mergeCell ref="M7:M8"/>
    <mergeCell ref="U7:U8"/>
    <mergeCell ref="K7:L7"/>
    <mergeCell ref="B13:F13"/>
    <mergeCell ref="F7:F8"/>
    <mergeCell ref="I7:I8"/>
    <mergeCell ref="J7:J8"/>
    <mergeCell ref="R7:R8"/>
    <mergeCell ref="G12:H12"/>
    <mergeCell ref="G13:H13"/>
    <mergeCell ref="D1:V1"/>
    <mergeCell ref="D2:V2"/>
    <mergeCell ref="B7:B8"/>
    <mergeCell ref="C7:C8"/>
    <mergeCell ref="D7:D8"/>
    <mergeCell ref="E7:E8"/>
    <mergeCell ref="G7:H7"/>
    <mergeCell ref="N7:O7"/>
    <mergeCell ref="P7:P8"/>
    <mergeCell ref="Q7:Q8"/>
    <mergeCell ref="D5:E5"/>
    <mergeCell ref="D4:E4"/>
    <mergeCell ref="F4:Q4"/>
    <mergeCell ref="F5:V5"/>
    <mergeCell ref="T4:V4"/>
    <mergeCell ref="R4:S4"/>
  </mergeCells>
  <conditionalFormatting sqref="I3 P3 I6 P6 I11:I1048576 P11:P1048576">
    <cfRule type="cellIs" dxfId="198" priority="87" operator="equal">
      <formula>"BAJA"</formula>
    </cfRule>
  </conditionalFormatting>
  <conditionalFormatting sqref="I3 P3 I6 P6 I11:I1048576 P11:P1048576">
    <cfRule type="cellIs" dxfId="197" priority="84" operator="equal">
      <formula>"EXTREMA"</formula>
    </cfRule>
    <cfRule type="cellIs" dxfId="196" priority="85" operator="equal">
      <formula>"ALTA"</formula>
    </cfRule>
    <cfRule type="cellIs" dxfId="195" priority="86" operator="equal">
      <formula>"MODERADA"</formula>
    </cfRule>
  </conditionalFormatting>
  <conditionalFormatting sqref="F3:G3 N3:O3 F6:G6 F11:G1048576 G9:H10 N6:O6 N11:O1048576">
    <cfRule type="colorScale" priority="83">
      <colorScale>
        <cfvo type="num" val="1"/>
        <cfvo type="num" val="3"/>
        <cfvo type="num" val="5"/>
        <color theme="6" tint="-0.499984740745262"/>
        <color rgb="FFFFFF00"/>
        <color rgb="FFC00000"/>
      </colorScale>
    </cfRule>
  </conditionalFormatting>
  <conditionalFormatting sqref="I12:I15">
    <cfRule type="cellIs" dxfId="194" priority="82" operator="equal">
      <formula>"BAJA"</formula>
    </cfRule>
  </conditionalFormatting>
  <conditionalFormatting sqref="I12:I15">
    <cfRule type="cellIs" dxfId="193" priority="79" operator="equal">
      <formula>"EXTREMA"</formula>
    </cfRule>
    <cfRule type="cellIs" dxfId="192" priority="80" operator="equal">
      <formula>"ALTA"</formula>
    </cfRule>
    <cfRule type="cellIs" dxfId="191" priority="81" operator="equal">
      <formula>"MODERADA"</formula>
    </cfRule>
  </conditionalFormatting>
  <conditionalFormatting sqref="G12:G15">
    <cfRule type="colorScale" priority="78">
      <colorScale>
        <cfvo type="num" val="1"/>
        <cfvo type="num" val="3"/>
        <cfvo type="num" val="5"/>
        <color theme="6" tint="-0.499984740745262"/>
        <color rgb="FFFFFF00"/>
        <color rgb="FFC00000"/>
      </colorScale>
    </cfRule>
  </conditionalFormatting>
  <conditionalFormatting sqref="I12:I15">
    <cfRule type="cellIs" dxfId="190" priority="77" operator="equal">
      <formula>"BAJA"</formula>
    </cfRule>
  </conditionalFormatting>
  <conditionalFormatting sqref="I12:I15">
    <cfRule type="cellIs" dxfId="189" priority="74" operator="equal">
      <formula>"EXTREMA"</formula>
    </cfRule>
    <cfRule type="cellIs" dxfId="188" priority="75" operator="equal">
      <formula>"ALTA"</formula>
    </cfRule>
    <cfRule type="cellIs" dxfId="187" priority="76" operator="equal">
      <formula>"MODERADA"</formula>
    </cfRule>
  </conditionalFormatting>
  <conditionalFormatting sqref="G12:G15">
    <cfRule type="colorScale" priority="73">
      <colorScale>
        <cfvo type="num" val="1"/>
        <cfvo type="num" val="3"/>
        <cfvo type="num" val="5"/>
        <color theme="6" tint="-0.499984740745262"/>
        <color rgb="FFFFFF00"/>
        <color rgb="FFC00000"/>
      </colorScale>
    </cfRule>
  </conditionalFormatting>
  <conditionalFormatting sqref="I12:I15">
    <cfRule type="cellIs" dxfId="186" priority="72" operator="equal">
      <formula>"BAJA"</formula>
    </cfRule>
  </conditionalFormatting>
  <conditionalFormatting sqref="I12:I15">
    <cfRule type="cellIs" dxfId="185" priority="69" operator="equal">
      <formula>"EXTREMA"</formula>
    </cfRule>
    <cfRule type="cellIs" dxfId="184" priority="70" operator="equal">
      <formula>"ALTA"</formula>
    </cfRule>
    <cfRule type="cellIs" dxfId="183" priority="71" operator="equal">
      <formula>"MODERADA"</formula>
    </cfRule>
  </conditionalFormatting>
  <conditionalFormatting sqref="G12:G15">
    <cfRule type="colorScale" priority="68">
      <colorScale>
        <cfvo type="num" val="1"/>
        <cfvo type="num" val="3"/>
        <cfvo type="num" val="5"/>
        <color theme="6" tint="-0.499984740745262"/>
        <color rgb="FFFFFF00"/>
        <color rgb="FFC00000"/>
      </colorScale>
    </cfRule>
  </conditionalFormatting>
  <conditionalFormatting sqref="I12:I15">
    <cfRule type="cellIs" dxfId="182" priority="67" operator="equal">
      <formula>"BAJA"</formula>
    </cfRule>
  </conditionalFormatting>
  <conditionalFormatting sqref="I12:I15">
    <cfRule type="cellIs" dxfId="181" priority="64" operator="equal">
      <formula>"EXTREMA"</formula>
    </cfRule>
    <cfRule type="cellIs" dxfId="180" priority="65" operator="equal">
      <formula>"ALTA"</formula>
    </cfRule>
    <cfRule type="cellIs" dxfId="179" priority="66" operator="equal">
      <formula>"MODERADA"</formula>
    </cfRule>
  </conditionalFormatting>
  <conditionalFormatting sqref="G12:G15">
    <cfRule type="colorScale" priority="63">
      <colorScale>
        <cfvo type="num" val="1"/>
        <cfvo type="num" val="3"/>
        <cfvo type="num" val="5"/>
        <color theme="6" tint="-0.499984740745262"/>
        <color rgb="FFFFFF00"/>
        <color rgb="FFC00000"/>
      </colorScale>
    </cfRule>
  </conditionalFormatting>
  <conditionalFormatting sqref="I12:I15">
    <cfRule type="cellIs" dxfId="178" priority="62" operator="equal">
      <formula>"BAJA"</formula>
    </cfRule>
  </conditionalFormatting>
  <conditionalFormatting sqref="I12:I15">
    <cfRule type="cellIs" dxfId="177" priority="59" operator="equal">
      <formula>"EXTREMA"</formula>
    </cfRule>
    <cfRule type="cellIs" dxfId="176" priority="60" operator="equal">
      <formula>"ALTA"</formula>
    </cfRule>
    <cfRule type="cellIs" dxfId="175" priority="61" operator="equal">
      <formula>"MODERADA"</formula>
    </cfRule>
  </conditionalFormatting>
  <conditionalFormatting sqref="G12:G15">
    <cfRule type="colorScale" priority="58">
      <colorScale>
        <cfvo type="num" val="1"/>
        <cfvo type="num" val="3"/>
        <cfvo type="num" val="5"/>
        <color theme="6" tint="-0.499984740745262"/>
        <color rgb="FFFFFF00"/>
        <color rgb="FFC00000"/>
      </colorScale>
    </cfRule>
  </conditionalFormatting>
  <conditionalFormatting sqref="I12:I15">
    <cfRule type="cellIs" dxfId="174" priority="57" operator="equal">
      <formula>"BAJA"</formula>
    </cfRule>
  </conditionalFormatting>
  <conditionalFormatting sqref="I12:I15">
    <cfRule type="cellIs" dxfId="173" priority="54" operator="equal">
      <formula>"EXTREMA"</formula>
    </cfRule>
    <cfRule type="cellIs" dxfId="172" priority="55" operator="equal">
      <formula>"ALTA"</formula>
    </cfRule>
    <cfRule type="cellIs" dxfId="171" priority="56" operator="equal">
      <formula>"MODERADA"</formula>
    </cfRule>
  </conditionalFormatting>
  <conditionalFormatting sqref="G12:G15">
    <cfRule type="colorScale" priority="53">
      <colorScale>
        <cfvo type="num" val="1"/>
        <cfvo type="num" val="3"/>
        <cfvo type="num" val="5"/>
        <color theme="6" tint="-0.499984740745262"/>
        <color rgb="FFFFFF00"/>
        <color rgb="FFC00000"/>
      </colorScale>
    </cfRule>
  </conditionalFormatting>
  <conditionalFormatting sqref="I12:I15">
    <cfRule type="cellIs" dxfId="170" priority="52" operator="equal">
      <formula>"BAJA"</formula>
    </cfRule>
  </conditionalFormatting>
  <conditionalFormatting sqref="I12:I15">
    <cfRule type="cellIs" dxfId="169" priority="49" operator="equal">
      <formula>"EXTREMA"</formula>
    </cfRule>
    <cfRule type="cellIs" dxfId="168" priority="50" operator="equal">
      <formula>"ALTA"</formula>
    </cfRule>
    <cfRule type="cellIs" dxfId="167" priority="51" operator="equal">
      <formula>"MODERADA"</formula>
    </cfRule>
  </conditionalFormatting>
  <conditionalFormatting sqref="P12:P15">
    <cfRule type="cellIs" dxfId="166" priority="48" operator="equal">
      <formula>"BAJA"</formula>
    </cfRule>
  </conditionalFormatting>
  <conditionalFormatting sqref="P12:P15">
    <cfRule type="cellIs" dxfId="165" priority="45" operator="equal">
      <formula>"EXTREMA"</formula>
    </cfRule>
    <cfRule type="cellIs" dxfId="164" priority="46" operator="equal">
      <formula>"ALTA"</formula>
    </cfRule>
    <cfRule type="cellIs" dxfId="163" priority="47" operator="equal">
      <formula>"MODERADA"</formula>
    </cfRule>
  </conditionalFormatting>
  <conditionalFormatting sqref="N12:N15">
    <cfRule type="colorScale" priority="44">
      <colorScale>
        <cfvo type="num" val="1"/>
        <cfvo type="num" val="3"/>
        <cfvo type="num" val="5"/>
        <color theme="6" tint="-0.499984740745262"/>
        <color rgb="FFFFFF00"/>
        <color rgb="FFC00000"/>
      </colorScale>
    </cfRule>
  </conditionalFormatting>
  <conditionalFormatting sqref="P12:P15">
    <cfRule type="cellIs" dxfId="162" priority="43" operator="equal">
      <formula>"BAJA"</formula>
    </cfRule>
  </conditionalFormatting>
  <conditionalFormatting sqref="P12:P15">
    <cfRule type="cellIs" dxfId="161" priority="40" operator="equal">
      <formula>"EXTREMA"</formula>
    </cfRule>
    <cfRule type="cellIs" dxfId="160" priority="41" operator="equal">
      <formula>"ALTA"</formula>
    </cfRule>
    <cfRule type="cellIs" dxfId="159" priority="42" operator="equal">
      <formula>"MODERADA"</formula>
    </cfRule>
  </conditionalFormatting>
  <conditionalFormatting sqref="N12:N15">
    <cfRule type="colorScale" priority="39">
      <colorScale>
        <cfvo type="num" val="1"/>
        <cfvo type="num" val="3"/>
        <cfvo type="num" val="5"/>
        <color theme="6" tint="-0.499984740745262"/>
        <color rgb="FFFFFF00"/>
        <color rgb="FFC00000"/>
      </colorScale>
    </cfRule>
  </conditionalFormatting>
  <conditionalFormatting sqref="P12:P15">
    <cfRule type="cellIs" dxfId="158" priority="38" operator="equal">
      <formula>"BAJA"</formula>
    </cfRule>
  </conditionalFormatting>
  <conditionalFormatting sqref="P12:P15">
    <cfRule type="cellIs" dxfId="157" priority="35" operator="equal">
      <formula>"EXTREMA"</formula>
    </cfRule>
    <cfRule type="cellIs" dxfId="156" priority="36" operator="equal">
      <formula>"ALTA"</formula>
    </cfRule>
    <cfRule type="cellIs" dxfId="155" priority="37" operator="equal">
      <formula>"MODERADA"</formula>
    </cfRule>
  </conditionalFormatting>
  <conditionalFormatting sqref="N12:N15">
    <cfRule type="colorScale" priority="34">
      <colorScale>
        <cfvo type="num" val="1"/>
        <cfvo type="num" val="3"/>
        <cfvo type="num" val="5"/>
        <color theme="6" tint="-0.499984740745262"/>
        <color rgb="FFFFFF00"/>
        <color rgb="FFC00000"/>
      </colorScale>
    </cfRule>
  </conditionalFormatting>
  <conditionalFormatting sqref="P12:P15">
    <cfRule type="cellIs" dxfId="154" priority="33" operator="equal">
      <formula>"BAJA"</formula>
    </cfRule>
  </conditionalFormatting>
  <conditionalFormatting sqref="P12:P15">
    <cfRule type="cellIs" dxfId="153" priority="30" operator="equal">
      <formula>"EXTREMA"</formula>
    </cfRule>
    <cfRule type="cellIs" dxfId="152" priority="31" operator="equal">
      <formula>"ALTA"</formula>
    </cfRule>
    <cfRule type="cellIs" dxfId="151" priority="32" operator="equal">
      <formula>"MODERADA"</formula>
    </cfRule>
  </conditionalFormatting>
  <conditionalFormatting sqref="N12:N15">
    <cfRule type="colorScale" priority="29">
      <colorScale>
        <cfvo type="num" val="1"/>
        <cfvo type="num" val="3"/>
        <cfvo type="num" val="5"/>
        <color theme="6" tint="-0.499984740745262"/>
        <color rgb="FFFFFF00"/>
        <color rgb="FFC00000"/>
      </colorScale>
    </cfRule>
  </conditionalFormatting>
  <conditionalFormatting sqref="P12:P15">
    <cfRule type="cellIs" dxfId="150" priority="28" operator="equal">
      <formula>"BAJA"</formula>
    </cfRule>
  </conditionalFormatting>
  <conditionalFormatting sqref="P12:P15">
    <cfRule type="cellIs" dxfId="149" priority="25" operator="equal">
      <formula>"EXTREMA"</formula>
    </cfRule>
    <cfRule type="cellIs" dxfId="148" priority="26" operator="equal">
      <formula>"ALTA"</formula>
    </cfRule>
    <cfRule type="cellIs" dxfId="147" priority="27" operator="equal">
      <formula>"MODERADA"</formula>
    </cfRule>
  </conditionalFormatting>
  <conditionalFormatting sqref="N12:N15">
    <cfRule type="colorScale" priority="24">
      <colorScale>
        <cfvo type="num" val="1"/>
        <cfvo type="num" val="3"/>
        <cfvo type="num" val="5"/>
        <color theme="6" tint="-0.499984740745262"/>
        <color rgb="FFFFFF00"/>
        <color rgb="FFC00000"/>
      </colorScale>
    </cfRule>
  </conditionalFormatting>
  <conditionalFormatting sqref="P12:P15">
    <cfRule type="cellIs" dxfId="146" priority="23" operator="equal">
      <formula>"BAJA"</formula>
    </cfRule>
  </conditionalFormatting>
  <conditionalFormatting sqref="P12:P15">
    <cfRule type="cellIs" dxfId="145" priority="20" operator="equal">
      <formula>"EXTREMA"</formula>
    </cfRule>
    <cfRule type="cellIs" dxfId="144" priority="21" operator="equal">
      <formula>"ALTA"</formula>
    </cfRule>
    <cfRule type="cellIs" dxfId="143" priority="22" operator="equal">
      <formula>"MODERADA"</formula>
    </cfRule>
  </conditionalFormatting>
  <conditionalFormatting sqref="N12:N15">
    <cfRule type="colorScale" priority="19">
      <colorScale>
        <cfvo type="num" val="1"/>
        <cfvo type="num" val="3"/>
        <cfvo type="num" val="5"/>
        <color theme="6" tint="-0.499984740745262"/>
        <color rgb="FFFFFF00"/>
        <color rgb="FFC00000"/>
      </colorScale>
    </cfRule>
  </conditionalFormatting>
  <conditionalFormatting sqref="P12:P15">
    <cfRule type="cellIs" dxfId="142" priority="18" operator="equal">
      <formula>"BAJA"</formula>
    </cfRule>
  </conditionalFormatting>
  <conditionalFormatting sqref="P12:P15">
    <cfRule type="cellIs" dxfId="141" priority="15" operator="equal">
      <formula>"EXTREMA"</formula>
    </cfRule>
    <cfRule type="cellIs" dxfId="140" priority="16" operator="equal">
      <formula>"ALTA"</formula>
    </cfRule>
    <cfRule type="cellIs" dxfId="139" priority="17" operator="equal">
      <formula>"MODERADA"</formula>
    </cfRule>
  </conditionalFormatting>
  <conditionalFormatting sqref="I9:I10">
    <cfRule type="cellIs" dxfId="138" priority="11" operator="equal">
      <formula>"EXTREMA"</formula>
    </cfRule>
    <cfRule type="cellIs" dxfId="137" priority="12" operator="equal">
      <formula>"ALTA"</formula>
    </cfRule>
    <cfRule type="cellIs" dxfId="136" priority="13" operator="equal">
      <formula>"MODERADA"</formula>
    </cfRule>
    <cfRule type="cellIs" dxfId="135" priority="14" operator="equal">
      <formula>"BAJA"</formula>
    </cfRule>
  </conditionalFormatting>
  <conditionalFormatting sqref="P9:P10">
    <cfRule type="cellIs" dxfId="134" priority="7" operator="equal">
      <formula>"EXTREMA"</formula>
    </cfRule>
    <cfRule type="cellIs" dxfId="133" priority="8" operator="equal">
      <formula>"ALTA"</formula>
    </cfRule>
    <cfRule type="cellIs" dxfId="132" priority="9" operator="equal">
      <formula>"MODERADA"</formula>
    </cfRule>
    <cfRule type="cellIs" dxfId="131" priority="10" operator="equal">
      <formula>"BAJA"</formula>
    </cfRule>
  </conditionalFormatting>
  <conditionalFormatting sqref="N9:O10">
    <cfRule type="colorScale" priority="6">
      <colorScale>
        <cfvo type="num" val="1"/>
        <cfvo type="num" val="3"/>
        <cfvo type="num" val="5"/>
        <color theme="6" tint="-0.499984740745262"/>
        <color rgb="FFFFFF00"/>
        <color rgb="FFC00000"/>
      </colorScale>
    </cfRule>
  </conditionalFormatting>
  <conditionalFormatting sqref="I7:I8 P7:P8">
    <cfRule type="cellIs" dxfId="130" priority="5" operator="equal">
      <formula>"BAJA"</formula>
    </cfRule>
  </conditionalFormatting>
  <conditionalFormatting sqref="I7:I8 P7:P8">
    <cfRule type="cellIs" dxfId="129" priority="2" operator="equal">
      <formula>"EXTREMA"</formula>
    </cfRule>
    <cfRule type="cellIs" dxfId="128" priority="3" operator="equal">
      <formula>"ALTA"</formula>
    </cfRule>
    <cfRule type="cellIs" dxfId="127"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31" right="0.22" top="0.98" bottom="0.55118110236220474" header="0.31496062992125984" footer="0.31496062992125984"/>
  <pageSetup paperSize="5" scale="91"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F9:F10</xm:sqref>
        </x14:dataValidation>
        <x14:dataValidation type="list" showInputMessage="1" showErrorMessage="1">
          <x14:formula1>
            <xm:f>Listas!$C$4:$C$7</xm:f>
          </x14:formula1>
          <xm:sqref>K9:K10</xm:sqref>
        </x14:dataValidation>
      </x14:dataValidations>
    </ext>
  </extLst>
</worksheet>
</file>

<file path=xl/worksheets/sheet12.xml><?xml version="1.0" encoding="utf-8"?>
<worksheet xmlns="http://schemas.openxmlformats.org/spreadsheetml/2006/main" xmlns:r="http://schemas.openxmlformats.org/officeDocument/2006/relationships">
  <sheetPr>
    <tabColor theme="0" tint="-0.14999847407452621"/>
    <pageSetUpPr autoPageBreaks="0" fitToPage="1"/>
  </sheetPr>
  <dimension ref="A1:X55"/>
  <sheetViews>
    <sheetView zoomScale="70" zoomScaleNormal="70" workbookViewId="0">
      <selection activeCell="C12" sqref="C12"/>
    </sheetView>
  </sheetViews>
  <sheetFormatPr baseColWidth="10" defaultColWidth="11.42578125" defaultRowHeight="12"/>
  <cols>
    <col min="1" max="1" width="4.7109375" style="6" customWidth="1"/>
    <col min="2" max="3" width="21.7109375" style="6" customWidth="1"/>
    <col min="4" max="4" width="21.7109375" style="6" hidden="1" customWidth="1"/>
    <col min="5" max="5" width="23"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0" width="19.5703125" style="6" customWidth="1"/>
    <col min="21" max="21" width="16.7109375" style="6" customWidth="1"/>
    <col min="22" max="22" width="16.710937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59</v>
      </c>
      <c r="G4" s="326"/>
      <c r="H4" s="326"/>
      <c r="I4" s="326"/>
      <c r="J4" s="326"/>
      <c r="K4" s="326"/>
      <c r="L4" s="326"/>
      <c r="M4" s="326"/>
      <c r="N4" s="326"/>
      <c r="O4" s="326"/>
      <c r="P4" s="326"/>
      <c r="Q4" s="326"/>
      <c r="R4" s="327" t="s">
        <v>26</v>
      </c>
      <c r="S4" s="327"/>
      <c r="T4" s="326">
        <v>2018</v>
      </c>
      <c r="U4" s="326"/>
      <c r="V4" s="326"/>
    </row>
    <row r="5" spans="1:24" s="5" customFormat="1" ht="24" customHeight="1">
      <c r="A5" s="16"/>
      <c r="D5" s="327" t="s">
        <v>1</v>
      </c>
      <c r="E5" s="327"/>
      <c r="F5" s="328"/>
      <c r="G5" s="328"/>
      <c r="H5" s="328"/>
      <c r="I5" s="328"/>
      <c r="J5" s="328"/>
      <c r="K5" s="328"/>
      <c r="L5" s="328"/>
      <c r="M5" s="328"/>
      <c r="N5" s="328"/>
      <c r="O5" s="328"/>
      <c r="P5" s="328"/>
      <c r="Q5" s="328"/>
      <c r="R5" s="328"/>
      <c r="S5" s="328"/>
      <c r="T5" s="328"/>
      <c r="U5" s="328"/>
      <c r="V5" s="328"/>
    </row>
    <row r="6" spans="1:24" s="5" customFormat="1" ht="15">
      <c r="A6" s="16"/>
      <c r="B6" s="1"/>
      <c r="C6" s="1"/>
      <c r="I6" s="20"/>
      <c r="J6" s="2"/>
      <c r="K6" s="2"/>
      <c r="P6" s="20"/>
      <c r="Q6" s="20"/>
      <c r="V6" s="20"/>
    </row>
    <row r="7" spans="1:24" s="18" customFormat="1" ht="30" customHeight="1">
      <c r="A7" s="17"/>
      <c r="B7" s="329" t="s">
        <v>2</v>
      </c>
      <c r="C7" s="329" t="s">
        <v>3</v>
      </c>
      <c r="D7" s="329" t="s">
        <v>4</v>
      </c>
      <c r="E7" s="329" t="s">
        <v>5</v>
      </c>
      <c r="F7" s="332" t="s">
        <v>29</v>
      </c>
      <c r="G7" s="329" t="s">
        <v>281</v>
      </c>
      <c r="H7" s="329"/>
      <c r="I7" s="333" t="s">
        <v>25</v>
      </c>
      <c r="J7" s="330" t="s">
        <v>12</v>
      </c>
      <c r="K7" s="340" t="s">
        <v>36</v>
      </c>
      <c r="L7" s="341"/>
      <c r="M7" s="338" t="s">
        <v>239</v>
      </c>
      <c r="N7" s="329" t="s">
        <v>282</v>
      </c>
      <c r="O7" s="329"/>
      <c r="P7" s="333" t="s">
        <v>25</v>
      </c>
      <c r="Q7" s="332" t="s">
        <v>11</v>
      </c>
      <c r="R7" s="329" t="s">
        <v>8</v>
      </c>
      <c r="S7" s="335" t="s">
        <v>18</v>
      </c>
      <c r="T7" s="329" t="s">
        <v>329</v>
      </c>
      <c r="U7" s="330" t="s">
        <v>283</v>
      </c>
      <c r="V7" s="329" t="s">
        <v>10</v>
      </c>
      <c r="W7" s="337" t="s">
        <v>299</v>
      </c>
      <c r="X7" s="337"/>
    </row>
    <row r="8" spans="1:24" s="18" customFormat="1" ht="90" customHeight="1">
      <c r="A8" s="17"/>
      <c r="B8" s="329"/>
      <c r="C8" s="329"/>
      <c r="D8" s="329"/>
      <c r="E8" s="329"/>
      <c r="F8" s="332"/>
      <c r="G8" s="314" t="s">
        <v>6</v>
      </c>
      <c r="H8" s="314" t="s">
        <v>7</v>
      </c>
      <c r="I8" s="334"/>
      <c r="J8" s="331"/>
      <c r="K8" s="313" t="s">
        <v>308</v>
      </c>
      <c r="L8" s="243" t="s">
        <v>309</v>
      </c>
      <c r="M8" s="339"/>
      <c r="N8" s="244" t="s">
        <v>6</v>
      </c>
      <c r="O8" s="245" t="s">
        <v>7</v>
      </c>
      <c r="P8" s="334"/>
      <c r="Q8" s="332"/>
      <c r="R8" s="329"/>
      <c r="S8" s="335"/>
      <c r="T8" s="329"/>
      <c r="U8" s="331"/>
      <c r="V8" s="329"/>
      <c r="W8" s="162" t="s">
        <v>232</v>
      </c>
      <c r="X8" s="162" t="s">
        <v>233</v>
      </c>
    </row>
    <row r="9" spans="1:24" s="5" customFormat="1" ht="111" customHeight="1">
      <c r="A9" s="25">
        <v>1</v>
      </c>
      <c r="B9" s="33" t="s">
        <v>541</v>
      </c>
      <c r="C9" s="27" t="s">
        <v>540</v>
      </c>
      <c r="D9" s="33"/>
      <c r="E9" s="33" t="s">
        <v>542</v>
      </c>
      <c r="F9" s="30" t="s">
        <v>33</v>
      </c>
      <c r="G9" s="33">
        <v>3</v>
      </c>
      <c r="H9" s="33">
        <v>2</v>
      </c>
      <c r="I9" s="24" t="str">
        <f>INDEX(Listas!$L$4:$P$8,G9,H9)</f>
        <v>MODERADA</v>
      </c>
      <c r="J9" s="28" t="s">
        <v>543</v>
      </c>
      <c r="K9" s="32" t="s">
        <v>307</v>
      </c>
      <c r="L9" s="32" t="str">
        <f>IF('Evaluación de Controles'!F42="X","Probabilidad",IF('Evaluación de Controles'!H42="X","Impacto",))</f>
        <v>Probabilidad</v>
      </c>
      <c r="M9" s="33">
        <f>'Evaluación de Controles'!X42</f>
        <v>60</v>
      </c>
      <c r="N9" s="216">
        <f>IF('Evaluación de Controles'!F42="X",IF(M9&gt;75,IF(G9&gt;2,G9-2,IF(G9&gt;1,G9-1,G9)),IF(M9&gt;50,IF(G9&gt;1,G9-1,G9),G9)),G9)</f>
        <v>2</v>
      </c>
      <c r="O9" s="216">
        <f>IF('Evaluación de Controles'!H42="X",IF(M9&gt;75,IF(H9&gt;2,H9-2,IF(H9&gt;1,H9-1,H9)),IF(M9&gt;50,IF(H9&gt;1,H9-1,H9),H9)),H9)</f>
        <v>2</v>
      </c>
      <c r="P9" s="24" t="str">
        <f>INDEX(Listas!$L$4:$P$8,N9,O9)</f>
        <v>BAJA</v>
      </c>
      <c r="Q9" s="32" t="s">
        <v>349</v>
      </c>
      <c r="R9" s="29" t="s">
        <v>544</v>
      </c>
      <c r="S9" s="30" t="s">
        <v>66</v>
      </c>
      <c r="T9" s="33" t="s">
        <v>65</v>
      </c>
      <c r="U9" s="218" t="s">
        <v>545</v>
      </c>
      <c r="V9" s="33" t="s">
        <v>546</v>
      </c>
      <c r="W9" s="31"/>
      <c r="X9" s="173"/>
    </row>
    <row r="10" spans="1:24" s="5" customFormat="1" ht="90">
      <c r="A10" s="25">
        <v>2</v>
      </c>
      <c r="B10" s="36" t="s">
        <v>103</v>
      </c>
      <c r="C10" s="27" t="s">
        <v>547</v>
      </c>
      <c r="D10" s="36"/>
      <c r="E10" s="33" t="s">
        <v>61</v>
      </c>
      <c r="F10" s="30" t="s">
        <v>28</v>
      </c>
      <c r="G10" s="33">
        <v>2</v>
      </c>
      <c r="H10" s="33">
        <v>3</v>
      </c>
      <c r="I10" s="24" t="str">
        <f>INDEX(Listas!$L$4:$P$8,G10,H10)</f>
        <v>MODERADA</v>
      </c>
      <c r="J10" s="28" t="s">
        <v>548</v>
      </c>
      <c r="K10" s="32" t="s">
        <v>307</v>
      </c>
      <c r="L10" s="32" t="str">
        <f>IF('Evaluación de Controles'!F43="X","Probabilidad",IF('Evaluación de Controles'!H43="X","Impacto",))</f>
        <v>Probabilidad</v>
      </c>
      <c r="M10" s="312">
        <f>'Evaluación de Controles'!X43</f>
        <v>70</v>
      </c>
      <c r="N10" s="312">
        <f>IF('Evaluación de Controles'!F43="X",IF(M10&gt;75,IF(G10&gt;2,G10-2,IF(G10&gt;1,G10-1,G10)),IF(M10&gt;50,IF(G10&gt;1,G10-1,G10),G10)),G10)</f>
        <v>1</v>
      </c>
      <c r="O10" s="312">
        <f>IF('Evaluación de Controles'!H43="X",IF(M10&gt;75,IF(H10&gt;2,H10-2,IF(H10&gt;1,H10-1,H10)),IF(M10&gt;50,IF(H10&gt;1,H10-1,H10),H10)),H10)</f>
        <v>3</v>
      </c>
      <c r="P10" s="24" t="str">
        <f>INDEX(Listas!$L$4:$P$8,N10,O10)</f>
        <v>MODERADA</v>
      </c>
      <c r="Q10" s="32" t="s">
        <v>350</v>
      </c>
      <c r="R10" s="29" t="s">
        <v>549</v>
      </c>
      <c r="S10" s="30" t="s">
        <v>66</v>
      </c>
      <c r="T10" s="33" t="s">
        <v>550</v>
      </c>
      <c r="U10" s="218" t="s">
        <v>551</v>
      </c>
      <c r="V10" s="33" t="s">
        <v>67</v>
      </c>
      <c r="W10" s="31"/>
      <c r="X10" s="173"/>
    </row>
    <row r="11" spans="1:24" s="5" customFormat="1" ht="90.75" customHeight="1">
      <c r="A11" s="25">
        <v>3</v>
      </c>
      <c r="B11" s="36" t="s">
        <v>104</v>
      </c>
      <c r="C11" s="27" t="s">
        <v>60</v>
      </c>
      <c r="D11" s="36"/>
      <c r="E11" s="33" t="s">
        <v>62</v>
      </c>
      <c r="F11" s="30" t="s">
        <v>96</v>
      </c>
      <c r="G11" s="33">
        <v>3</v>
      </c>
      <c r="H11" s="33">
        <v>2</v>
      </c>
      <c r="I11" s="24" t="str">
        <f>INDEX(Listas!$L$4:$P$8,G11,H11)</f>
        <v>MODERADA</v>
      </c>
      <c r="J11" s="28" t="s">
        <v>63</v>
      </c>
      <c r="K11" s="32" t="s">
        <v>307</v>
      </c>
      <c r="L11" s="32" t="str">
        <f>IF('Evaluación de Controles'!F44="X","Probabilidad",IF('Evaluación de Controles'!H44="X","Impacto",))</f>
        <v>Probabilidad</v>
      </c>
      <c r="M11" s="312">
        <f>'Evaluación de Controles'!X44</f>
        <v>70</v>
      </c>
      <c r="N11" s="312">
        <f>IF('Evaluación de Controles'!F44="X",IF(M11&gt;75,IF(G11&gt;2,G11-2,IF(G11&gt;1,G11-1,G11)),IF(M11&gt;50,IF(G11&gt;1,G11-1,G11),G11)),G11)</f>
        <v>2</v>
      </c>
      <c r="O11" s="312">
        <f>IF('Evaluación de Controles'!H44="X",IF(M11&gt;75,IF(H11&gt;2,H11-2,IF(H11&gt;1,H11-1,H11)),IF(M11&gt;50,IF(H11&gt;1,H11-1,H11),H11)),H11)</f>
        <v>2</v>
      </c>
      <c r="P11" s="24" t="str">
        <f>INDEX(Listas!$L$4:$P$8,N11,O11)</f>
        <v>BAJA</v>
      </c>
      <c r="Q11" s="32" t="s">
        <v>349</v>
      </c>
      <c r="R11" s="29" t="s">
        <v>64</v>
      </c>
      <c r="S11" s="30" t="s">
        <v>23</v>
      </c>
      <c r="T11" s="33" t="s">
        <v>65</v>
      </c>
      <c r="U11" s="29" t="s">
        <v>545</v>
      </c>
      <c r="V11" s="33" t="s">
        <v>68</v>
      </c>
      <c r="W11" s="31"/>
      <c r="X11" s="173"/>
    </row>
    <row r="12" spans="1:24" s="5" customFormat="1" ht="151.5" customHeight="1">
      <c r="A12" s="25">
        <v>4</v>
      </c>
      <c r="B12" s="33" t="s">
        <v>552</v>
      </c>
      <c r="C12" s="27" t="s">
        <v>553</v>
      </c>
      <c r="D12" s="33"/>
      <c r="E12" s="33" t="s">
        <v>554</v>
      </c>
      <c r="F12" s="30" t="s">
        <v>16</v>
      </c>
      <c r="G12" s="33">
        <v>1</v>
      </c>
      <c r="H12" s="33">
        <v>2</v>
      </c>
      <c r="I12" s="24" t="str">
        <f>INDEX(Listas!$L$4:$P$8,G12,H12)</f>
        <v>BAJA</v>
      </c>
      <c r="J12" s="28" t="s">
        <v>555</v>
      </c>
      <c r="K12" s="32" t="s">
        <v>307</v>
      </c>
      <c r="L12" s="32" t="str">
        <f>IF('Evaluación de Controles'!F45="X","Probabilidad",IF('Evaluación de Controles'!H45="X","Impacto",))</f>
        <v>Probabilidad</v>
      </c>
      <c r="M12" s="312">
        <f>'Evaluación de Controles'!X45</f>
        <v>70</v>
      </c>
      <c r="N12" s="312">
        <f>IF('Evaluación de Controles'!F45="X",IF(M12&gt;75,IF(G12&gt;2,G12-2,IF(G12&gt;1,G12-1,G12)),IF(M12&gt;50,IF(G12&gt;1,G12-1,G12),G12)),G12)</f>
        <v>1</v>
      </c>
      <c r="O12" s="312">
        <f>IF('Evaluación de Controles'!H45="X",IF(M12&gt;75,IF(H12&gt;2,H12-2,IF(H12&gt;1,H12-1,H12)),IF(M12&gt;50,IF(H12&gt;1,H12-1,H12),H12)),H12)</f>
        <v>2</v>
      </c>
      <c r="P12" s="24" t="str">
        <f>INDEX(Listas!$L$4:$P$8,N12,O12)</f>
        <v>BAJA</v>
      </c>
      <c r="Q12" s="32" t="s">
        <v>349</v>
      </c>
      <c r="R12" s="29" t="s">
        <v>556</v>
      </c>
      <c r="S12" s="30" t="s">
        <v>557</v>
      </c>
      <c r="T12" s="33" t="s">
        <v>65</v>
      </c>
      <c r="U12" s="29" t="s">
        <v>558</v>
      </c>
      <c r="V12" s="33" t="s">
        <v>559</v>
      </c>
      <c r="W12" s="31"/>
      <c r="X12" s="173"/>
    </row>
    <row r="13" spans="1:24" ht="15">
      <c r="B13" s="7"/>
      <c r="C13" s="8"/>
      <c r="D13" s="9"/>
      <c r="E13" s="10"/>
      <c r="F13" s="10"/>
      <c r="G13" s="10"/>
      <c r="H13" s="10"/>
      <c r="I13" s="11"/>
      <c r="J13" s="22"/>
      <c r="K13" s="22"/>
      <c r="L13" s="10"/>
      <c r="M13" s="12"/>
    </row>
    <row r="14" spans="1:24">
      <c r="B14" s="13"/>
      <c r="C14" s="13"/>
      <c r="D14" s="13"/>
      <c r="E14" s="13"/>
      <c r="F14" s="13"/>
      <c r="G14" s="336" t="s">
        <v>119</v>
      </c>
      <c r="H14" s="336"/>
      <c r="I14" s="43">
        <f>COUNTIF(I9:I12,"BAJA")</f>
        <v>1</v>
      </c>
      <c r="J14" s="22"/>
      <c r="K14" s="22"/>
      <c r="L14" s="10"/>
      <c r="M14" s="12"/>
      <c r="N14" s="336" t="s">
        <v>119</v>
      </c>
      <c r="O14" s="336"/>
      <c r="P14" s="43">
        <f>COUNTIF(P9:P12,"BAJA")</f>
        <v>3</v>
      </c>
    </row>
    <row r="15" spans="1:24">
      <c r="B15" s="349"/>
      <c r="C15" s="349"/>
      <c r="D15" s="349"/>
      <c r="E15" s="349"/>
      <c r="F15" s="349"/>
      <c r="G15" s="336" t="s">
        <v>121</v>
      </c>
      <c r="H15" s="336"/>
      <c r="I15" s="43">
        <f>COUNTIF(I9:I12,"MODERADA")</f>
        <v>3</v>
      </c>
      <c r="J15" s="22"/>
      <c r="K15" s="22"/>
      <c r="L15" s="10"/>
      <c r="M15" s="13"/>
      <c r="N15" s="336" t="s">
        <v>121</v>
      </c>
      <c r="O15" s="336"/>
      <c r="P15" s="43">
        <f>COUNTIF(P9:P12,"MODERADA")</f>
        <v>1</v>
      </c>
    </row>
    <row r="16" spans="1:24">
      <c r="B16" s="284"/>
      <c r="C16" s="283"/>
      <c r="D16" s="10"/>
      <c r="E16" s="284"/>
      <c r="F16" s="10"/>
      <c r="G16" s="336" t="s">
        <v>120</v>
      </c>
      <c r="H16" s="336"/>
      <c r="I16" s="43">
        <f>COUNTIF(I9:I12,"ALTA")</f>
        <v>0</v>
      </c>
      <c r="J16" s="22"/>
      <c r="K16" s="22"/>
      <c r="L16" s="10"/>
      <c r="M16" s="10"/>
      <c r="N16" s="336" t="s">
        <v>120</v>
      </c>
      <c r="O16" s="336"/>
      <c r="P16" s="43">
        <f>COUNTIF(P9:P12,"ALTA")</f>
        <v>0</v>
      </c>
      <c r="Q16" s="6"/>
      <c r="V16" s="6"/>
    </row>
    <row r="17" spans="2:22" ht="15.75">
      <c r="B17" s="295" t="s">
        <v>377</v>
      </c>
      <c r="C17" s="283"/>
      <c r="D17" s="10"/>
      <c r="E17" s="285" t="s">
        <v>378</v>
      </c>
      <c r="F17" s="10"/>
      <c r="G17" s="336" t="s">
        <v>122</v>
      </c>
      <c r="H17" s="336"/>
      <c r="I17" s="43">
        <f>COUNTIF(I9:I12,"EXTREMA")</f>
        <v>0</v>
      </c>
      <c r="J17" s="22"/>
      <c r="K17" s="22"/>
      <c r="L17" s="10"/>
      <c r="M17" s="10"/>
      <c r="N17" s="336" t="s">
        <v>122</v>
      </c>
      <c r="O17" s="336"/>
      <c r="P17" s="43">
        <f>COUNTIF(P9:P12,"EXTREMA")</f>
        <v>0</v>
      </c>
      <c r="Q17" s="6"/>
      <c r="V17" s="6"/>
    </row>
    <row r="18" spans="2:22">
      <c r="D18" s="10"/>
      <c r="E18" s="10"/>
      <c r="G18" s="10"/>
      <c r="H18" s="10"/>
      <c r="I18" s="11"/>
      <c r="J18" s="22"/>
      <c r="K18" s="22"/>
      <c r="L18" s="10"/>
      <c r="M18" s="10" t="s">
        <v>22</v>
      </c>
      <c r="P18" s="6"/>
      <c r="Q18" s="6"/>
      <c r="V18" s="6"/>
    </row>
    <row r="19" spans="2:22">
      <c r="D19" s="10"/>
      <c r="E19" s="10"/>
      <c r="G19" s="10"/>
      <c r="H19" s="10"/>
      <c r="I19" s="11"/>
      <c r="J19" s="22"/>
      <c r="K19" s="22"/>
      <c r="L19" s="10"/>
      <c r="M19" s="10"/>
      <c r="P19" s="6"/>
      <c r="Q19" s="6"/>
      <c r="V19" s="6"/>
    </row>
    <row r="20" spans="2:22">
      <c r="D20" s="10"/>
      <c r="E20" s="10"/>
      <c r="G20" s="10"/>
      <c r="H20" s="10"/>
      <c r="I20" s="11"/>
      <c r="J20" s="22"/>
      <c r="K20" s="22"/>
      <c r="L20" s="10"/>
      <c r="M20" s="10"/>
      <c r="P20" s="6"/>
      <c r="Q20" s="6"/>
      <c r="V20" s="6"/>
    </row>
    <row r="21" spans="2:22">
      <c r="D21" s="10"/>
      <c r="H21" s="10"/>
      <c r="I21" s="11"/>
      <c r="P21" s="6"/>
      <c r="Q21" s="6"/>
      <c r="V21" s="6"/>
    </row>
    <row r="22" spans="2:22">
      <c r="D22" s="10"/>
      <c r="F22" s="10"/>
      <c r="H22" s="10"/>
      <c r="I22" s="11"/>
      <c r="P22" s="6"/>
      <c r="Q22" s="6"/>
      <c r="V22" s="6"/>
    </row>
    <row r="23" spans="2:22">
      <c r="D23" s="10"/>
      <c r="H23" s="10"/>
      <c r="I23" s="11"/>
      <c r="P23" s="6"/>
      <c r="Q23" s="6"/>
      <c r="V23" s="6"/>
    </row>
    <row r="24" spans="2:22">
      <c r="D24" s="10"/>
      <c r="H24" s="10"/>
      <c r="I24" s="11"/>
      <c r="P24" s="6"/>
      <c r="Q24" s="6"/>
      <c r="V24" s="6"/>
    </row>
    <row r="25" spans="2:22">
      <c r="D25" s="10"/>
      <c r="H25" s="10"/>
      <c r="I25" s="11"/>
      <c r="P25" s="6"/>
      <c r="Q25" s="6"/>
      <c r="V25" s="6"/>
    </row>
    <row r="26" spans="2:22">
      <c r="D26" s="10"/>
      <c r="H26" s="10"/>
      <c r="I26" s="11"/>
      <c r="P26" s="6"/>
      <c r="Q26" s="6"/>
      <c r="V26" s="6"/>
    </row>
    <row r="27" spans="2:22">
      <c r="D27" s="10"/>
      <c r="H27" s="10"/>
      <c r="I27" s="11"/>
      <c r="P27" s="6"/>
      <c r="Q27" s="6"/>
      <c r="V27" s="6"/>
    </row>
    <row r="28" spans="2:22">
      <c r="D28" s="10"/>
      <c r="H28" s="10"/>
      <c r="I28" s="11"/>
      <c r="P28" s="6"/>
      <c r="Q28" s="6"/>
      <c r="V28" s="6"/>
    </row>
    <row r="29" spans="2:22">
      <c r="D29" s="10"/>
      <c r="P29" s="6"/>
      <c r="Q29" s="6"/>
      <c r="V29" s="6"/>
    </row>
    <row r="30" spans="2:22">
      <c r="D30" s="10"/>
      <c r="P30" s="6"/>
      <c r="Q30" s="6"/>
      <c r="V30" s="6"/>
    </row>
    <row r="31" spans="2:22">
      <c r="D31" s="10"/>
      <c r="P31" s="6"/>
      <c r="Q31" s="6"/>
      <c r="V31" s="6"/>
    </row>
    <row r="32" spans="2:22">
      <c r="D32" s="10"/>
      <c r="I32" s="6"/>
      <c r="J32" s="6"/>
      <c r="K32" s="6"/>
      <c r="P32" s="6"/>
      <c r="Q32" s="6"/>
      <c r="V32" s="6"/>
    </row>
    <row r="33" spans="4:22">
      <c r="D33" s="10"/>
      <c r="I33" s="6"/>
      <c r="J33" s="6"/>
      <c r="K33" s="6"/>
      <c r="P33" s="6"/>
      <c r="Q33" s="6"/>
      <c r="V33" s="6"/>
    </row>
    <row r="34" spans="4:22">
      <c r="D34" s="10"/>
      <c r="I34" s="6"/>
      <c r="J34" s="6"/>
      <c r="K34" s="6"/>
      <c r="P34" s="6"/>
      <c r="Q34" s="6"/>
      <c r="V34" s="6"/>
    </row>
    <row r="35" spans="4:22">
      <c r="D35" s="10"/>
      <c r="I35" s="6"/>
      <c r="J35" s="6"/>
      <c r="K35" s="6"/>
      <c r="P35" s="6"/>
      <c r="Q35" s="6"/>
      <c r="V35" s="6"/>
    </row>
    <row r="36" spans="4:22">
      <c r="D36" s="10"/>
      <c r="I36" s="6"/>
      <c r="J36" s="6"/>
      <c r="K36" s="6"/>
      <c r="P36" s="6"/>
      <c r="Q36" s="6"/>
      <c r="V36" s="6"/>
    </row>
    <row r="37" spans="4:22">
      <c r="D37" s="10"/>
      <c r="I37" s="6"/>
      <c r="J37" s="6"/>
      <c r="K37" s="6"/>
      <c r="P37" s="6"/>
      <c r="Q37" s="6"/>
      <c r="V37" s="6"/>
    </row>
    <row r="38" spans="4:22">
      <c r="D38" s="10"/>
      <c r="I38" s="6"/>
      <c r="J38" s="6"/>
      <c r="K38" s="6"/>
      <c r="P38" s="6"/>
      <c r="Q38" s="6"/>
      <c r="V38" s="6"/>
    </row>
    <row r="39" spans="4:22">
      <c r="D39" s="10"/>
      <c r="I39" s="6"/>
      <c r="J39" s="6"/>
      <c r="K39" s="6"/>
      <c r="P39" s="6"/>
      <c r="Q39" s="6"/>
      <c r="V39" s="6"/>
    </row>
    <row r="40" spans="4:22">
      <c r="D40" s="10"/>
      <c r="I40" s="6"/>
      <c r="J40" s="6"/>
      <c r="K40" s="6"/>
      <c r="P40" s="6"/>
      <c r="Q40" s="6"/>
      <c r="V40" s="6"/>
    </row>
    <row r="41" spans="4:22">
      <c r="D41" s="10"/>
      <c r="I41" s="6"/>
      <c r="J41" s="6"/>
      <c r="K41" s="6"/>
      <c r="P41" s="6"/>
      <c r="Q41" s="6"/>
      <c r="V41" s="6"/>
    </row>
    <row r="42" spans="4:22">
      <c r="D42" s="10"/>
      <c r="I42" s="6"/>
      <c r="J42" s="6"/>
      <c r="K42" s="6"/>
      <c r="P42" s="6"/>
      <c r="Q42" s="6"/>
      <c r="V42" s="6"/>
    </row>
    <row r="43" spans="4:22">
      <c r="D43" s="10"/>
      <c r="I43" s="6"/>
      <c r="J43" s="6"/>
      <c r="K43" s="6"/>
      <c r="P43" s="6"/>
      <c r="Q43" s="6"/>
      <c r="V43" s="6"/>
    </row>
    <row r="44" spans="4:22">
      <c r="D44" s="10"/>
      <c r="I44" s="6"/>
      <c r="J44" s="6"/>
      <c r="K44" s="6"/>
      <c r="P44" s="6"/>
      <c r="Q44" s="6"/>
      <c r="V44" s="6"/>
    </row>
    <row r="45" spans="4:22">
      <c r="D45" s="10"/>
      <c r="I45" s="6"/>
      <c r="J45" s="6"/>
      <c r="K45" s="6"/>
      <c r="P45" s="6"/>
      <c r="Q45" s="6"/>
      <c r="V45" s="6"/>
    </row>
    <row r="46" spans="4:22">
      <c r="D46" s="10"/>
      <c r="I46" s="6"/>
      <c r="J46" s="6"/>
      <c r="K46" s="6"/>
      <c r="P46" s="6"/>
      <c r="Q46" s="6"/>
      <c r="V46" s="6"/>
    </row>
    <row r="47" spans="4:22">
      <c r="D47" s="10"/>
      <c r="I47" s="6"/>
      <c r="J47" s="6"/>
      <c r="K47" s="6"/>
      <c r="P47" s="6"/>
      <c r="Q47" s="6"/>
      <c r="V47" s="6"/>
    </row>
    <row r="48" spans="4:22">
      <c r="D48" s="10"/>
      <c r="I48" s="6"/>
      <c r="J48" s="6"/>
      <c r="K48" s="6"/>
      <c r="P48" s="6"/>
      <c r="Q48" s="6"/>
      <c r="V48" s="6"/>
    </row>
    <row r="49" spans="4:22">
      <c r="D49" s="10"/>
      <c r="I49" s="6"/>
      <c r="J49" s="6"/>
      <c r="K49" s="6"/>
      <c r="P49" s="6"/>
      <c r="Q49" s="6"/>
      <c r="V49" s="6"/>
    </row>
    <row r="50" spans="4:22">
      <c r="D50" s="10"/>
      <c r="I50" s="6"/>
      <c r="J50" s="6"/>
      <c r="K50" s="6"/>
      <c r="P50" s="6"/>
      <c r="Q50" s="6"/>
      <c r="V50" s="6"/>
    </row>
    <row r="51" spans="4:22">
      <c r="D51" s="10"/>
      <c r="I51" s="6"/>
      <c r="J51" s="6"/>
      <c r="K51" s="6"/>
      <c r="P51" s="6"/>
      <c r="Q51" s="6"/>
      <c r="V51" s="6"/>
    </row>
    <row r="52" spans="4:22">
      <c r="D52" s="10"/>
      <c r="I52" s="6"/>
      <c r="J52" s="6"/>
      <c r="K52" s="6"/>
      <c r="P52" s="6"/>
      <c r="Q52" s="6"/>
      <c r="V52" s="6"/>
    </row>
    <row r="53" spans="4:22">
      <c r="D53" s="10"/>
      <c r="I53" s="6"/>
      <c r="J53" s="6"/>
      <c r="K53" s="6"/>
      <c r="P53" s="6"/>
      <c r="Q53" s="6"/>
      <c r="V53" s="6"/>
    </row>
    <row r="54" spans="4:22">
      <c r="D54" s="10"/>
      <c r="I54" s="6"/>
      <c r="J54" s="6"/>
      <c r="K54" s="6"/>
      <c r="P54" s="6"/>
      <c r="Q54" s="6"/>
      <c r="V54" s="6"/>
    </row>
    <row r="55" spans="4:22">
      <c r="D55" s="10"/>
      <c r="I55" s="6"/>
      <c r="J55" s="6"/>
      <c r="K55" s="6"/>
      <c r="P55" s="6"/>
      <c r="Q55" s="6"/>
      <c r="V55" s="6"/>
    </row>
  </sheetData>
  <sheetProtection password="A4A3" sheet="1" objects="1" scenarios="1" selectLockedCells="1" selectUnlockedCells="1"/>
  <customSheetViews>
    <customSheetView guid="{B83C9EB8-C964-4489-98C8-19C81BFAE010}" scale="85" fitToPage="1" hiddenColumns="1">
      <selection activeCell="U19" sqref="A1:V19"/>
      <pageMargins left="1.3779527559055118" right="0.38" top="0.97" bottom="0.17" header="0.31496062992125984" footer="0.21"/>
      <printOptions horizontalCentered="1"/>
      <pageSetup paperSize="5" scale="90" fitToHeight="99" orientation="landscape" r:id="rId1"/>
    </customSheetView>
    <customSheetView guid="{42BB51DB-DC3E-4DA5-9499-5574EB19780E}" scale="85" fitToPage="1" hiddenColumns="1">
      <selection activeCell="U19" sqref="A1:V19"/>
      <pageMargins left="1.3779527559055118" right="0.38" top="0.97" bottom="0.17" header="0.31496062992125984" footer="0.21"/>
      <printOptions horizontalCentered="1"/>
      <pageSetup paperSize="5" scale="90" fitToHeight="99" orientation="landscape" r:id="rId2"/>
    </customSheetView>
    <customSheetView guid="{D8BB7E15-0E8F-45FC-AD1A-6D8C295A087C}" scale="85" fitToPage="1" hiddenColumns="1">
      <selection activeCell="U19" sqref="A1:V19"/>
      <pageMargins left="1.3779527559055118" right="0.38" top="0.97" bottom="0.17" header="0.31496062992125984" footer="0.21"/>
      <printOptions horizontalCentered="1"/>
      <pageSetup paperSize="5" scale="90" fitToHeight="99" orientation="landscape" r:id="rId3"/>
    </customSheetView>
    <customSheetView guid="{F7D68F61-F89A-4541-9A78-C25C58CA23E3}" fitToPage="1" printArea="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4"/>
    </customSheetView>
    <customSheetView guid="{4890415D-ABA4-4363-9A7D-9DAD39F08A9F}" fitToPage="1" printArea="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D504B807-AE7E-4042-848D-21D8E9CBBAC1}"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C9A812A3-B23E-4057-8694-158B0DEE8D06}"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B74BB35E-E214-422E-BB39-6D168553F4C5}"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915A0EBC-A358-405B-93F7-90752DA34B9F}"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0"/>
    </customSheetView>
    <customSheetView guid="{C8C25E0F-313C-40E1-BC27-B55128053FAD}"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1"/>
    </customSheetView>
    <customSheetView guid="{D674221F-3F50-45D7-B99E-107AE99970DE}"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2"/>
    </customSheetView>
    <customSheetView guid="{E51A7B7A-B72C-4D0D-BEC9-3100296DDB1B}"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3"/>
    </customSheetView>
    <customSheetView guid="{C9A17BF0-2451-44C4-898F-CFB8403323EA}"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4"/>
    </customSheetView>
    <customSheetView guid="{DC041AD4-35AB-4F1B-9F3D-F08C88A9A16C}"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5"/>
    </customSheetView>
    <customSheetView guid="{CC42E740-ADA2-4B3E-AB77-9BBCCE9EC444}" scale="85" fitToPage="1" printArea="1" hiddenColumns="1">
      <selection activeCell="U19" sqref="A1:V19"/>
      <pageMargins left="1.3779527559055118" right="0.38" top="0.97" bottom="0.17" header="0.31496062992125984" footer="0.21"/>
      <printOptions horizontalCentered="1"/>
      <pageSetup paperSize="5" scale="90" fitToHeight="99" orientation="landscape" r:id="rId16"/>
    </customSheetView>
    <customSheetView guid="{AF3BF2A1-5C19-43AE-A08B-3E418E8AE543}" scale="85" fitToPage="1" printArea="1" hiddenColumns="1">
      <selection activeCell="U19" sqref="A1:V19"/>
      <pageMargins left="1.3779527559055118" right="0.38" top="0.97" bottom="0.17" header="0.31496062992125984" footer="0.21"/>
      <printOptions horizontalCentered="1"/>
      <pageSetup paperSize="5" scale="90" fitToHeight="99" orientation="landscape" r:id="rId17"/>
    </customSheetView>
    <customSheetView guid="{ADD38025-F4B2-44E2-9D06-07A9BF0F3A51}" scale="85" fitToPage="1" hiddenColumns="1">
      <selection activeCell="U19" sqref="A1:V19"/>
      <pageMargins left="1.3779527559055118" right="0.38" top="0.97" bottom="0.17" header="0.31496062992125984" footer="0.21"/>
      <printOptions horizontalCentered="1"/>
      <pageSetup paperSize="5" scale="90" fitToHeight="99" orientation="landscape" r:id="rId18"/>
    </customSheetView>
    <customSheetView guid="{97D65C1E-976A-4956-97FC-0E8188ABCFAA}" scale="85" fitToPage="1" hiddenColumns="1">
      <selection activeCell="U19" sqref="A1:V19"/>
      <pageMargins left="1.3779527559055118" right="0.38" top="0.97" bottom="0.17" header="0.31496062992125984" footer="0.21"/>
      <printOptions horizontalCentered="1"/>
      <pageSetup paperSize="5" scale="90" fitToHeight="99" orientation="landscape" r:id="rId19"/>
    </customSheetView>
  </customSheetViews>
  <mergeCells count="36">
    <mergeCell ref="W7:X7"/>
    <mergeCell ref="G16:H16"/>
    <mergeCell ref="G17:H17"/>
    <mergeCell ref="N14:O14"/>
    <mergeCell ref="N15:O15"/>
    <mergeCell ref="N16:O16"/>
    <mergeCell ref="N17:O17"/>
    <mergeCell ref="Q7:Q8"/>
    <mergeCell ref="R7:R8"/>
    <mergeCell ref="M7:M8"/>
    <mergeCell ref="U7:U8"/>
    <mergeCell ref="B15:F15"/>
    <mergeCell ref="N7:O7"/>
    <mergeCell ref="P7:P8"/>
    <mergeCell ref="G14:H14"/>
    <mergeCell ref="G15:H15"/>
    <mergeCell ref="D5:E5"/>
    <mergeCell ref="F5:V5"/>
    <mergeCell ref="B7:B8"/>
    <mergeCell ref="C7:C8"/>
    <mergeCell ref="D7:D8"/>
    <mergeCell ref="E7:E8"/>
    <mergeCell ref="F7:F8"/>
    <mergeCell ref="G7:H7"/>
    <mergeCell ref="I7:I8"/>
    <mergeCell ref="J7:J8"/>
    <mergeCell ref="S7:S8"/>
    <mergeCell ref="T7:T8"/>
    <mergeCell ref="V7:V8"/>
    <mergeCell ref="K7:L7"/>
    <mergeCell ref="D1:V1"/>
    <mergeCell ref="D2:V2"/>
    <mergeCell ref="D4:E4"/>
    <mergeCell ref="F4:Q4"/>
    <mergeCell ref="R4:S4"/>
    <mergeCell ref="T4:V4"/>
  </mergeCells>
  <conditionalFormatting sqref="I3 P3 I6 P6 I13:I1048576 P13:P1048576">
    <cfRule type="cellIs" dxfId="126" priority="68" operator="equal">
      <formula>"BAJA"</formula>
    </cfRule>
  </conditionalFormatting>
  <conditionalFormatting sqref="I3 P3 I6 P6 I13:I1048576 P13:P1048576">
    <cfRule type="cellIs" dxfId="125" priority="65" operator="equal">
      <formula>"EXTREMA"</formula>
    </cfRule>
    <cfRule type="cellIs" dxfId="124" priority="66" operator="equal">
      <formula>"ALTA"</formula>
    </cfRule>
    <cfRule type="cellIs" dxfId="123" priority="67" operator="equal">
      <formula>"MODERADA"</formula>
    </cfRule>
  </conditionalFormatting>
  <conditionalFormatting sqref="F3:G3 N3:O3 F6:G6 F13:G1048576 G9:H12 N6:O6 N9:O1048576">
    <cfRule type="colorScale" priority="64">
      <colorScale>
        <cfvo type="num" val="1"/>
        <cfvo type="num" val="3"/>
        <cfvo type="num" val="5"/>
        <color theme="6" tint="-0.499984740745262"/>
        <color rgb="FFFFFF00"/>
        <color rgb="FFC00000"/>
      </colorScale>
    </cfRule>
  </conditionalFormatting>
  <conditionalFormatting sqref="I14:I17">
    <cfRule type="cellIs" dxfId="122" priority="63" operator="equal">
      <formula>"BAJA"</formula>
    </cfRule>
  </conditionalFormatting>
  <conditionalFormatting sqref="I14:I17">
    <cfRule type="cellIs" dxfId="121" priority="60" operator="equal">
      <formula>"EXTREMA"</formula>
    </cfRule>
    <cfRule type="cellIs" dxfId="120" priority="61" operator="equal">
      <formula>"ALTA"</formula>
    </cfRule>
    <cfRule type="cellIs" dxfId="119" priority="62" operator="equal">
      <formula>"MODERADA"</formula>
    </cfRule>
  </conditionalFormatting>
  <conditionalFormatting sqref="G14:G17">
    <cfRule type="colorScale" priority="59">
      <colorScale>
        <cfvo type="num" val="1"/>
        <cfvo type="num" val="3"/>
        <cfvo type="num" val="5"/>
        <color theme="6" tint="-0.499984740745262"/>
        <color rgb="FFFFFF00"/>
        <color rgb="FFC00000"/>
      </colorScale>
    </cfRule>
  </conditionalFormatting>
  <conditionalFormatting sqref="I14:I17">
    <cfRule type="cellIs" dxfId="118" priority="58" operator="equal">
      <formula>"BAJA"</formula>
    </cfRule>
  </conditionalFormatting>
  <conditionalFormatting sqref="I14:I17">
    <cfRule type="cellIs" dxfId="117" priority="55" operator="equal">
      <formula>"EXTREMA"</formula>
    </cfRule>
    <cfRule type="cellIs" dxfId="116" priority="56" operator="equal">
      <formula>"ALTA"</formula>
    </cfRule>
    <cfRule type="cellIs" dxfId="115" priority="57" operator="equal">
      <formula>"MODERADA"</formula>
    </cfRule>
  </conditionalFormatting>
  <conditionalFormatting sqref="G14:G17">
    <cfRule type="colorScale" priority="54">
      <colorScale>
        <cfvo type="num" val="1"/>
        <cfvo type="num" val="3"/>
        <cfvo type="num" val="5"/>
        <color theme="6" tint="-0.499984740745262"/>
        <color rgb="FFFFFF00"/>
        <color rgb="FFC00000"/>
      </colorScale>
    </cfRule>
  </conditionalFormatting>
  <conditionalFormatting sqref="I14:I17">
    <cfRule type="cellIs" dxfId="114" priority="53" operator="equal">
      <formula>"BAJA"</formula>
    </cfRule>
  </conditionalFormatting>
  <conditionalFormatting sqref="I14:I17">
    <cfRule type="cellIs" dxfId="113" priority="50" operator="equal">
      <formula>"EXTREMA"</formula>
    </cfRule>
    <cfRule type="cellIs" dxfId="112" priority="51" operator="equal">
      <formula>"ALTA"</formula>
    </cfRule>
    <cfRule type="cellIs" dxfId="111" priority="52" operator="equal">
      <formula>"MODERADA"</formula>
    </cfRule>
  </conditionalFormatting>
  <conditionalFormatting sqref="G14:G17">
    <cfRule type="colorScale" priority="49">
      <colorScale>
        <cfvo type="num" val="1"/>
        <cfvo type="num" val="3"/>
        <cfvo type="num" val="5"/>
        <color theme="6" tint="-0.499984740745262"/>
        <color rgb="FFFFFF00"/>
        <color rgb="FFC00000"/>
      </colorScale>
    </cfRule>
  </conditionalFormatting>
  <conditionalFormatting sqref="I14:I17">
    <cfRule type="cellIs" dxfId="110" priority="48" operator="equal">
      <formula>"BAJA"</formula>
    </cfRule>
  </conditionalFormatting>
  <conditionalFormatting sqref="I14:I17">
    <cfRule type="cellIs" dxfId="109" priority="45" operator="equal">
      <formula>"EXTREMA"</formula>
    </cfRule>
    <cfRule type="cellIs" dxfId="108" priority="46" operator="equal">
      <formula>"ALTA"</formula>
    </cfRule>
    <cfRule type="cellIs" dxfId="107" priority="47" operator="equal">
      <formula>"MODERADA"</formula>
    </cfRule>
  </conditionalFormatting>
  <conditionalFormatting sqref="G14:G17">
    <cfRule type="colorScale" priority="44">
      <colorScale>
        <cfvo type="num" val="1"/>
        <cfvo type="num" val="3"/>
        <cfvo type="num" val="5"/>
        <color theme="6" tint="-0.499984740745262"/>
        <color rgb="FFFFFF00"/>
        <color rgb="FFC00000"/>
      </colorScale>
    </cfRule>
  </conditionalFormatting>
  <conditionalFormatting sqref="I14:I17">
    <cfRule type="cellIs" dxfId="106" priority="43" operator="equal">
      <formula>"BAJA"</formula>
    </cfRule>
  </conditionalFormatting>
  <conditionalFormatting sqref="I14:I17">
    <cfRule type="cellIs" dxfId="105" priority="40" operator="equal">
      <formula>"EXTREMA"</formula>
    </cfRule>
    <cfRule type="cellIs" dxfId="104" priority="41" operator="equal">
      <formula>"ALTA"</formula>
    </cfRule>
    <cfRule type="cellIs" dxfId="103" priority="42" operator="equal">
      <formula>"MODERADA"</formula>
    </cfRule>
  </conditionalFormatting>
  <conditionalFormatting sqref="P14:P17">
    <cfRule type="cellIs" dxfId="102" priority="39" operator="equal">
      <formula>"BAJA"</formula>
    </cfRule>
  </conditionalFormatting>
  <conditionalFormatting sqref="P14:P17">
    <cfRule type="cellIs" dxfId="101" priority="36" operator="equal">
      <formula>"EXTREMA"</formula>
    </cfRule>
    <cfRule type="cellIs" dxfId="100" priority="37" operator="equal">
      <formula>"ALTA"</formula>
    </cfRule>
    <cfRule type="cellIs" dxfId="99" priority="38" operator="equal">
      <formula>"MODERADA"</formula>
    </cfRule>
  </conditionalFormatting>
  <conditionalFormatting sqref="N14:N17">
    <cfRule type="colorScale" priority="35">
      <colorScale>
        <cfvo type="num" val="1"/>
        <cfvo type="num" val="3"/>
        <cfvo type="num" val="5"/>
        <color theme="6" tint="-0.499984740745262"/>
        <color rgb="FFFFFF00"/>
        <color rgb="FFC00000"/>
      </colorScale>
    </cfRule>
  </conditionalFormatting>
  <conditionalFormatting sqref="P14:P17">
    <cfRule type="cellIs" dxfId="98" priority="34" operator="equal">
      <formula>"BAJA"</formula>
    </cfRule>
  </conditionalFormatting>
  <conditionalFormatting sqref="P14:P17">
    <cfRule type="cellIs" dxfId="97" priority="31" operator="equal">
      <formula>"EXTREMA"</formula>
    </cfRule>
    <cfRule type="cellIs" dxfId="96" priority="32" operator="equal">
      <formula>"ALTA"</formula>
    </cfRule>
    <cfRule type="cellIs" dxfId="95" priority="33" operator="equal">
      <formula>"MODERADA"</formula>
    </cfRule>
  </conditionalFormatting>
  <conditionalFormatting sqref="N14:N17">
    <cfRule type="colorScale" priority="30">
      <colorScale>
        <cfvo type="num" val="1"/>
        <cfvo type="num" val="3"/>
        <cfvo type="num" val="5"/>
        <color theme="6" tint="-0.499984740745262"/>
        <color rgb="FFFFFF00"/>
        <color rgb="FFC00000"/>
      </colorScale>
    </cfRule>
  </conditionalFormatting>
  <conditionalFormatting sqref="P14:P17">
    <cfRule type="cellIs" dxfId="94" priority="29" operator="equal">
      <formula>"BAJA"</formula>
    </cfRule>
  </conditionalFormatting>
  <conditionalFormatting sqref="P14:P17">
    <cfRule type="cellIs" dxfId="93" priority="26" operator="equal">
      <formula>"EXTREMA"</formula>
    </cfRule>
    <cfRule type="cellIs" dxfId="92" priority="27" operator="equal">
      <formula>"ALTA"</formula>
    </cfRule>
    <cfRule type="cellIs" dxfId="91" priority="28" operator="equal">
      <formula>"MODERADA"</formula>
    </cfRule>
  </conditionalFormatting>
  <conditionalFormatting sqref="N14:N17">
    <cfRule type="colorScale" priority="25">
      <colorScale>
        <cfvo type="num" val="1"/>
        <cfvo type="num" val="3"/>
        <cfvo type="num" val="5"/>
        <color theme="6" tint="-0.499984740745262"/>
        <color rgb="FFFFFF00"/>
        <color rgb="FFC00000"/>
      </colorScale>
    </cfRule>
  </conditionalFormatting>
  <conditionalFormatting sqref="P14:P17">
    <cfRule type="cellIs" dxfId="90" priority="24" operator="equal">
      <formula>"BAJA"</formula>
    </cfRule>
  </conditionalFormatting>
  <conditionalFormatting sqref="P14:P17">
    <cfRule type="cellIs" dxfId="89" priority="21" operator="equal">
      <formula>"EXTREMA"</formula>
    </cfRule>
    <cfRule type="cellIs" dxfId="88" priority="22" operator="equal">
      <formula>"ALTA"</formula>
    </cfRule>
    <cfRule type="cellIs" dxfId="87" priority="23" operator="equal">
      <formula>"MODERADA"</formula>
    </cfRule>
  </conditionalFormatting>
  <conditionalFormatting sqref="N14:N17">
    <cfRule type="colorScale" priority="20">
      <colorScale>
        <cfvo type="num" val="1"/>
        <cfvo type="num" val="3"/>
        <cfvo type="num" val="5"/>
        <color theme="6" tint="-0.499984740745262"/>
        <color rgb="FFFFFF00"/>
        <color rgb="FFC00000"/>
      </colorScale>
    </cfRule>
  </conditionalFormatting>
  <conditionalFormatting sqref="P14:P17">
    <cfRule type="cellIs" dxfId="86" priority="19" operator="equal">
      <formula>"BAJA"</formula>
    </cfRule>
  </conditionalFormatting>
  <conditionalFormatting sqref="P14:P17">
    <cfRule type="cellIs" dxfId="85" priority="16" operator="equal">
      <formula>"EXTREMA"</formula>
    </cfRule>
    <cfRule type="cellIs" dxfId="84" priority="17" operator="equal">
      <formula>"ALTA"</formula>
    </cfRule>
    <cfRule type="cellIs" dxfId="83" priority="18" operator="equal">
      <formula>"MODERADA"</formula>
    </cfRule>
  </conditionalFormatting>
  <conditionalFormatting sqref="I9:I12 P9:P12">
    <cfRule type="cellIs" dxfId="82" priority="12" operator="equal">
      <formula>"EXTREMA"</formula>
    </cfRule>
    <cfRule type="cellIs" dxfId="81" priority="13" operator="equal">
      <formula>"ALTA"</formula>
    </cfRule>
    <cfRule type="cellIs" dxfId="80" priority="14" operator="equal">
      <formula>"MODERADA"</formula>
    </cfRule>
    <cfRule type="cellIs" dxfId="79" priority="15" operator="equal">
      <formula>"BAJA"</formula>
    </cfRule>
  </conditionalFormatting>
  <conditionalFormatting sqref="G7:H8">
    <cfRule type="colorScale" priority="6">
      <colorScale>
        <cfvo type="num" val="1"/>
        <cfvo type="num" val="3"/>
        <cfvo type="num" val="5"/>
        <color theme="6" tint="-0.499984740745262"/>
        <color rgb="FFFFFF00"/>
        <color rgb="FFC00000"/>
      </colorScale>
    </cfRule>
  </conditionalFormatting>
  <conditionalFormatting sqref="P7:P8">
    <cfRule type="cellIs" dxfId="78" priority="5" operator="equal">
      <formula>"BAJA"</formula>
    </cfRule>
  </conditionalFormatting>
  <conditionalFormatting sqref="P7:P8">
    <cfRule type="cellIs" dxfId="77" priority="2" operator="equal">
      <formula>"EXTREMA"</formula>
    </cfRule>
    <cfRule type="cellIs" dxfId="76" priority="3" operator="equal">
      <formula>"ALTA"</formula>
    </cfRule>
    <cfRule type="cellIs" dxfId="75" priority="4" operator="equal">
      <formula>"MODERADA"</formula>
    </cfRule>
  </conditionalFormatting>
  <conditionalFormatting sqref="N7:O8">
    <cfRule type="colorScale" priority="1">
      <colorScale>
        <cfvo type="num" val="1"/>
        <cfvo type="num" val="3"/>
        <cfvo type="num" val="5"/>
        <color theme="6" tint="-0.499984740745262"/>
        <color rgb="FFFFFF00"/>
        <color rgb="FFC00000"/>
      </colorScale>
    </cfRule>
  </conditionalFormatting>
  <printOptions horizontalCentered="1"/>
  <pageMargins left="0.59055118110236227" right="0.51181102362204722" top="0.94488188976377963" bottom="0.55118110236220474" header="0.31496062992125984" footer="0.31496062992125984"/>
  <pageSetup paperSize="220" scale="57"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F9:F12</xm:sqref>
        </x14:dataValidation>
        <x14:dataValidation type="list" showInputMessage="1" showErrorMessage="1">
          <x14:formula1>
            <xm:f>Listas!$C$4:$C$7</xm:f>
          </x14:formula1>
          <xm:sqref>K9:K12</xm:sqref>
        </x14:dataValidation>
      </x14:dataValidations>
    </ext>
  </extLst>
</worksheet>
</file>

<file path=xl/worksheets/sheet13.xml><?xml version="1.0" encoding="utf-8"?>
<worksheet xmlns="http://schemas.openxmlformats.org/spreadsheetml/2006/main" xmlns:r="http://schemas.openxmlformats.org/officeDocument/2006/relationships">
  <sheetPr>
    <tabColor theme="0" tint="-0.14999847407452621"/>
    <pageSetUpPr autoPageBreaks="0" fitToPage="1"/>
  </sheetPr>
  <dimension ref="A1:X54"/>
  <sheetViews>
    <sheetView tabSelected="1" zoomScale="55" zoomScaleNormal="55" workbookViewId="0">
      <selection activeCell="C12" sqref="C12"/>
    </sheetView>
  </sheetViews>
  <sheetFormatPr baseColWidth="10" defaultColWidth="11.42578125" defaultRowHeight="12"/>
  <cols>
    <col min="1" max="1" width="4.7109375" style="6" customWidth="1"/>
    <col min="2" max="2" width="21.7109375" style="6" customWidth="1"/>
    <col min="3" max="3" width="28.42578125" style="6" customWidth="1"/>
    <col min="4" max="4" width="21.7109375" style="6" hidden="1" customWidth="1"/>
    <col min="5" max="5" width="25.140625"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0" width="23.140625" style="6" customWidth="1"/>
    <col min="21" max="21" width="16.7109375" style="6" customWidth="1"/>
    <col min="22" max="22" width="16.710937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69</v>
      </c>
      <c r="G4" s="326"/>
      <c r="H4" s="326"/>
      <c r="I4" s="326"/>
      <c r="J4" s="326"/>
      <c r="K4" s="326"/>
      <c r="L4" s="326"/>
      <c r="M4" s="326"/>
      <c r="N4" s="326"/>
      <c r="O4" s="326"/>
      <c r="P4" s="326"/>
      <c r="Q4" s="326"/>
      <c r="R4" s="327" t="s">
        <v>26</v>
      </c>
      <c r="S4" s="327"/>
      <c r="T4" s="326">
        <v>2018</v>
      </c>
      <c r="U4" s="326"/>
      <c r="V4" s="326"/>
    </row>
    <row r="5" spans="1:24" s="5" customFormat="1" ht="40.5" customHeight="1">
      <c r="A5" s="16"/>
      <c r="D5" s="327" t="s">
        <v>1</v>
      </c>
      <c r="E5" s="327"/>
      <c r="F5" s="328"/>
      <c r="G5" s="328"/>
      <c r="H5" s="328"/>
      <c r="I5" s="328"/>
      <c r="J5" s="328"/>
      <c r="K5" s="328"/>
      <c r="L5" s="328"/>
      <c r="M5" s="328"/>
      <c r="N5" s="328"/>
      <c r="O5" s="328"/>
      <c r="P5" s="328"/>
      <c r="Q5" s="328"/>
      <c r="R5" s="328"/>
      <c r="S5" s="328"/>
      <c r="T5" s="328"/>
      <c r="U5" s="328"/>
      <c r="V5" s="328"/>
    </row>
    <row r="6" spans="1:24" s="5" customFormat="1" ht="15">
      <c r="A6" s="16"/>
      <c r="B6" s="1"/>
      <c r="C6" s="1"/>
      <c r="I6" s="20"/>
      <c r="J6" s="2"/>
      <c r="K6" s="2"/>
      <c r="P6" s="20"/>
      <c r="Q6" s="20"/>
      <c r="V6" s="20"/>
    </row>
    <row r="7" spans="1:24" s="18" customFormat="1" ht="30" customHeight="1">
      <c r="A7" s="17"/>
      <c r="B7" s="329" t="s">
        <v>2</v>
      </c>
      <c r="C7" s="329" t="s">
        <v>3</v>
      </c>
      <c r="D7" s="329" t="s">
        <v>4</v>
      </c>
      <c r="E7" s="329" t="s">
        <v>5</v>
      </c>
      <c r="F7" s="332" t="s">
        <v>29</v>
      </c>
      <c r="G7" s="329" t="s">
        <v>281</v>
      </c>
      <c r="H7" s="329"/>
      <c r="I7" s="333" t="s">
        <v>25</v>
      </c>
      <c r="J7" s="330" t="s">
        <v>12</v>
      </c>
      <c r="K7" s="340" t="s">
        <v>36</v>
      </c>
      <c r="L7" s="341"/>
      <c r="M7" s="338" t="s">
        <v>239</v>
      </c>
      <c r="N7" s="329" t="s">
        <v>282</v>
      </c>
      <c r="O7" s="329"/>
      <c r="P7" s="333" t="s">
        <v>25</v>
      </c>
      <c r="Q7" s="332" t="s">
        <v>11</v>
      </c>
      <c r="R7" s="329" t="s">
        <v>8</v>
      </c>
      <c r="S7" s="335" t="s">
        <v>18</v>
      </c>
      <c r="T7" s="329" t="s">
        <v>329</v>
      </c>
      <c r="U7" s="330" t="s">
        <v>283</v>
      </c>
      <c r="V7" s="329" t="s">
        <v>10</v>
      </c>
      <c r="W7" s="337" t="s">
        <v>285</v>
      </c>
      <c r="X7" s="337"/>
    </row>
    <row r="8" spans="1:24" s="18" customFormat="1" ht="96.75" customHeight="1">
      <c r="A8" s="17"/>
      <c r="B8" s="329"/>
      <c r="C8" s="329"/>
      <c r="D8" s="329"/>
      <c r="E8" s="329"/>
      <c r="F8" s="332"/>
      <c r="G8" s="219" t="s">
        <v>6</v>
      </c>
      <c r="H8" s="322" t="s">
        <v>7</v>
      </c>
      <c r="I8" s="334"/>
      <c r="J8" s="331"/>
      <c r="K8" s="321" t="s">
        <v>308</v>
      </c>
      <c r="L8" s="243" t="s">
        <v>309</v>
      </c>
      <c r="M8" s="339"/>
      <c r="N8" s="244" t="s">
        <v>6</v>
      </c>
      <c r="O8" s="245" t="s">
        <v>7</v>
      </c>
      <c r="P8" s="334"/>
      <c r="Q8" s="332"/>
      <c r="R8" s="329"/>
      <c r="S8" s="335"/>
      <c r="T8" s="329"/>
      <c r="U8" s="331"/>
      <c r="V8" s="329"/>
      <c r="W8" s="162" t="s">
        <v>232</v>
      </c>
      <c r="X8" s="162" t="s">
        <v>233</v>
      </c>
    </row>
    <row r="9" spans="1:24" s="5" customFormat="1" ht="125.25" customHeight="1">
      <c r="A9" s="25">
        <v>1</v>
      </c>
      <c r="B9" s="61" t="s">
        <v>473</v>
      </c>
      <c r="C9" s="27" t="s">
        <v>472</v>
      </c>
      <c r="D9" s="33"/>
      <c r="E9" s="33" t="s">
        <v>474</v>
      </c>
      <c r="F9" s="30" t="s">
        <v>33</v>
      </c>
      <c r="G9" s="33">
        <v>3</v>
      </c>
      <c r="H9" s="33">
        <v>3</v>
      </c>
      <c r="I9" s="24" t="str">
        <f>INDEX(Listas!$L$4:$P$8,G9,H9)</f>
        <v>ALTA</v>
      </c>
      <c r="J9" s="28" t="s">
        <v>71</v>
      </c>
      <c r="K9" s="32" t="s">
        <v>306</v>
      </c>
      <c r="L9" s="32" t="str">
        <f>IF('Evaluación de Controles'!F46="X","Probabilidad",IF('Evaluación de Controles'!H46="X","Impacto",))</f>
        <v>Probabilidad</v>
      </c>
      <c r="M9" s="33">
        <f>'Evaluación de Controles'!X46</f>
        <v>45</v>
      </c>
      <c r="N9" s="216">
        <f>IF('Evaluación de Controles'!F46="X",IF(M9&gt;75,IF(G9&gt;2,G9-2,IF(G9&gt;1,G9-1,G9)),IF(M9&gt;50,IF(G9&gt;1,G9-1,G9),G9)),G9)</f>
        <v>3</v>
      </c>
      <c r="O9" s="216">
        <f>IF('Evaluación de Controles'!H46="X",IF(M9&gt;75,IF(H9&gt;2,H9-2,IF(H9&gt;1,H9-1,H9)),IF(M9&gt;50,IF(H9&gt;1,H9-1,H9),H9)),H9)</f>
        <v>3</v>
      </c>
      <c r="P9" s="24" t="str">
        <f>INDEX(Listas!$L$4:$P$8,N9,O9)</f>
        <v>ALTA</v>
      </c>
      <c r="Q9" s="32"/>
      <c r="R9" s="29" t="s">
        <v>73</v>
      </c>
      <c r="S9" s="30" t="s">
        <v>475</v>
      </c>
      <c r="T9" s="33" t="s">
        <v>476</v>
      </c>
      <c r="U9" s="218" t="s">
        <v>477</v>
      </c>
      <c r="V9" s="33" t="s">
        <v>478</v>
      </c>
      <c r="W9" s="31"/>
      <c r="X9" s="173"/>
    </row>
    <row r="10" spans="1:24" s="5" customFormat="1" ht="184.5" customHeight="1">
      <c r="A10" s="25">
        <v>2</v>
      </c>
      <c r="B10" s="33" t="s">
        <v>99</v>
      </c>
      <c r="C10" s="161" t="s">
        <v>479</v>
      </c>
      <c r="D10" s="33"/>
      <c r="E10" s="33" t="s">
        <v>70</v>
      </c>
      <c r="F10" s="30" t="s">
        <v>33</v>
      </c>
      <c r="G10" s="33">
        <v>3</v>
      </c>
      <c r="H10" s="33">
        <v>3</v>
      </c>
      <c r="I10" s="24" t="str">
        <f>INDEX(Listas!$L$4:$P$8,G10,H10)</f>
        <v>ALTA</v>
      </c>
      <c r="J10" s="28" t="s">
        <v>480</v>
      </c>
      <c r="K10" s="32" t="s">
        <v>307</v>
      </c>
      <c r="L10" s="32" t="str">
        <f>IF('Evaluación de Controles'!F47="X","Probabilidad",IF('Evaluación de Controles'!H47="X","Impacto",))</f>
        <v>Probabilidad</v>
      </c>
      <c r="M10" s="214">
        <f>'Evaluación de Controles'!X47</f>
        <v>85</v>
      </c>
      <c r="N10" s="238">
        <f>IF('Evaluación de Controles'!F47="X",IF(M10&gt;75,IF(G10&gt;2,G10-2,IF(G10&gt;1,G10-1,G10)),IF(M10&gt;50,IF(G10&gt;1,G10-1,G10),G10)),G10)</f>
        <v>1</v>
      </c>
      <c r="O10" s="238">
        <f>IF('Evaluación de Controles'!H47="X",IF(M10&gt;75,IF(H10&gt;2,H10-2,IF(H10&gt;1,H10-1,H10)),IF(M10&gt;50,IF(H10&gt;1,H10-1,H10),H10)),H10)</f>
        <v>1</v>
      </c>
      <c r="P10" s="24" t="str">
        <f>INDEX(Listas!$L$4:$P$8,N10,O10)</f>
        <v>BAJA</v>
      </c>
      <c r="Q10" s="32"/>
      <c r="R10" s="29" t="s">
        <v>481</v>
      </c>
      <c r="S10" s="30" t="s">
        <v>66</v>
      </c>
      <c r="T10" s="309" t="s">
        <v>476</v>
      </c>
      <c r="U10" s="218" t="s">
        <v>482</v>
      </c>
      <c r="V10" s="33" t="s">
        <v>483</v>
      </c>
      <c r="W10" s="31"/>
      <c r="X10" s="173"/>
    </row>
    <row r="11" spans="1:24" s="5" customFormat="1" ht="125.25" customHeight="1">
      <c r="A11" s="25">
        <v>3</v>
      </c>
      <c r="B11" s="61" t="s">
        <v>485</v>
      </c>
      <c r="C11" s="27" t="s">
        <v>484</v>
      </c>
      <c r="D11" s="33"/>
      <c r="E11" s="33" t="s">
        <v>486</v>
      </c>
      <c r="F11" s="30" t="s">
        <v>33</v>
      </c>
      <c r="G11" s="33">
        <v>3</v>
      </c>
      <c r="H11" s="33">
        <v>4</v>
      </c>
      <c r="I11" s="24" t="str">
        <f>INDEX(Listas!$L$4:$P$8,G11,H11)</f>
        <v>EXTREMA</v>
      </c>
      <c r="J11" s="28" t="s">
        <v>72</v>
      </c>
      <c r="K11" s="32" t="s">
        <v>307</v>
      </c>
      <c r="L11" s="32" t="str">
        <f>IF('Evaluación de Controles'!F48="X","Probabilidad",IF('Evaluación de Controles'!H48="X","Impacto",))</f>
        <v>Probabilidad</v>
      </c>
      <c r="M11" s="214">
        <f>'Evaluación de Controles'!X48</f>
        <v>70</v>
      </c>
      <c r="N11" s="238">
        <f>IF('Evaluación de Controles'!F48="X",IF(M11&gt;75,IF(G11&gt;2,G11-2,IF(G11&gt;1,G11-1,G11)),IF(M11&gt;50,IF(G11&gt;1,G11-1,G11),G11)),G11)</f>
        <v>2</v>
      </c>
      <c r="O11" s="238">
        <f>IF('Evaluación de Controles'!H48="X",IF(M11&gt;75,IF(H11&gt;2,H11-2,IF(H11&gt;1,H11-1,H11)),IF(M11&gt;50,IF(H11&gt;1,H11-1,H11),H11)),H11)</f>
        <v>3</v>
      </c>
      <c r="P11" s="24" t="str">
        <f>INDEX(Listas!$L$4:$P$8,N11,O11)</f>
        <v>MODERADA</v>
      </c>
      <c r="Q11" s="32"/>
      <c r="R11" s="29" t="s">
        <v>488</v>
      </c>
      <c r="S11" s="30" t="s">
        <v>489</v>
      </c>
      <c r="T11" s="33" t="s">
        <v>487</v>
      </c>
      <c r="U11" s="218" t="s">
        <v>490</v>
      </c>
      <c r="V11" s="33" t="s">
        <v>491</v>
      </c>
      <c r="W11" s="31" t="s">
        <v>288</v>
      </c>
      <c r="X11" s="173"/>
    </row>
    <row r="12" spans="1:24" ht="15">
      <c r="B12" s="7"/>
      <c r="C12" s="8"/>
      <c r="D12" s="9"/>
      <c r="E12" s="10"/>
      <c r="F12" s="10"/>
      <c r="G12" s="10"/>
      <c r="H12" s="10"/>
      <c r="I12" s="11"/>
      <c r="J12" s="22"/>
      <c r="K12" s="22"/>
      <c r="L12" s="10"/>
      <c r="M12" s="12"/>
    </row>
    <row r="13" spans="1:24">
      <c r="B13" s="13"/>
      <c r="C13" s="13"/>
      <c r="D13" s="13"/>
      <c r="E13" s="13"/>
      <c r="F13" s="13"/>
      <c r="G13" s="336" t="s">
        <v>119</v>
      </c>
      <c r="H13" s="336"/>
      <c r="I13" s="43">
        <f>COUNTIF(I9:I11,"BAJA")</f>
        <v>0</v>
      </c>
      <c r="J13" s="22"/>
      <c r="K13" s="22"/>
      <c r="L13" s="10"/>
      <c r="M13" s="12"/>
      <c r="N13" s="336" t="s">
        <v>119</v>
      </c>
      <c r="O13" s="336"/>
      <c r="P13" s="43">
        <f>COUNTIF(P9:P11,"BAJA")</f>
        <v>1</v>
      </c>
    </row>
    <row r="14" spans="1:24">
      <c r="B14" s="349"/>
      <c r="C14" s="349"/>
      <c r="D14" s="349"/>
      <c r="E14" s="349"/>
      <c r="F14" s="349"/>
      <c r="G14" s="336" t="s">
        <v>121</v>
      </c>
      <c r="H14" s="336"/>
      <c r="I14" s="43">
        <f>COUNTIF(I9:I11,"MODERADA")</f>
        <v>0</v>
      </c>
      <c r="J14" s="22"/>
      <c r="K14" s="22"/>
      <c r="L14" s="10"/>
      <c r="M14" s="13"/>
      <c r="N14" s="336" t="s">
        <v>121</v>
      </c>
      <c r="O14" s="336"/>
      <c r="P14" s="43">
        <f>COUNTIF(P9:P11,"MODERADA")</f>
        <v>1</v>
      </c>
    </row>
    <row r="15" spans="1:24">
      <c r="B15" s="284"/>
      <c r="C15" s="283"/>
      <c r="D15" s="10"/>
      <c r="E15" s="284"/>
      <c r="F15" s="10"/>
      <c r="G15" s="336" t="s">
        <v>120</v>
      </c>
      <c r="H15" s="336"/>
      <c r="I15" s="43">
        <f>COUNTIF(I9:I11,"ALTA")</f>
        <v>2</v>
      </c>
      <c r="J15" s="22"/>
      <c r="K15" s="22"/>
      <c r="L15" s="10"/>
      <c r="M15" s="10"/>
      <c r="N15" s="336" t="s">
        <v>120</v>
      </c>
      <c r="O15" s="336"/>
      <c r="P15" s="43">
        <f>COUNTIF(P9:P11,"ALTA")</f>
        <v>1</v>
      </c>
      <c r="Q15" s="6"/>
      <c r="V15" s="6"/>
    </row>
    <row r="16" spans="1:24" ht="15.75">
      <c r="B16" s="295" t="s">
        <v>377</v>
      </c>
      <c r="C16" s="283"/>
      <c r="D16" s="10"/>
      <c r="E16" s="285" t="s">
        <v>378</v>
      </c>
      <c r="F16" s="10"/>
      <c r="G16" s="336" t="s">
        <v>122</v>
      </c>
      <c r="H16" s="336"/>
      <c r="I16" s="43">
        <f>COUNTIF(I9:I11,"EXTREMA")</f>
        <v>1</v>
      </c>
      <c r="J16" s="22"/>
      <c r="K16" s="22"/>
      <c r="L16" s="10"/>
      <c r="M16" s="10"/>
      <c r="N16" s="336" t="s">
        <v>122</v>
      </c>
      <c r="O16" s="336"/>
      <c r="P16" s="43">
        <f>COUNTIF(P9:P11,"EXTREMA")</f>
        <v>0</v>
      </c>
      <c r="Q16" s="6"/>
      <c r="V16" s="6"/>
    </row>
    <row r="17" spans="4:22">
      <c r="D17" s="10"/>
      <c r="E17" s="10"/>
      <c r="G17" s="10"/>
      <c r="H17" s="10"/>
      <c r="I17" s="11"/>
      <c r="J17" s="22"/>
      <c r="K17" s="22"/>
      <c r="L17" s="10"/>
      <c r="M17" s="10" t="s">
        <v>22</v>
      </c>
      <c r="P17" s="6"/>
      <c r="Q17" s="6"/>
      <c r="V17" s="6"/>
    </row>
    <row r="18" spans="4:22">
      <c r="D18" s="10"/>
      <c r="E18" s="10"/>
      <c r="G18" s="10"/>
      <c r="H18" s="10"/>
      <c r="I18" s="11"/>
      <c r="J18" s="22"/>
      <c r="K18" s="22"/>
      <c r="L18" s="10"/>
      <c r="M18" s="10"/>
      <c r="P18" s="6"/>
      <c r="Q18" s="6"/>
      <c r="V18" s="6"/>
    </row>
    <row r="19" spans="4:22">
      <c r="D19" s="10"/>
      <c r="E19" s="10"/>
      <c r="G19" s="10"/>
      <c r="H19" s="10"/>
      <c r="I19" s="11"/>
      <c r="J19" s="22"/>
      <c r="K19" s="22"/>
      <c r="L19" s="10"/>
      <c r="M19" s="10"/>
      <c r="P19" s="6"/>
      <c r="Q19" s="6"/>
      <c r="V19" s="6"/>
    </row>
    <row r="20" spans="4:22">
      <c r="D20" s="10"/>
      <c r="H20" s="10"/>
      <c r="I20" s="11"/>
      <c r="P20" s="6"/>
      <c r="Q20" s="6"/>
      <c r="V20" s="6"/>
    </row>
    <row r="21" spans="4:22">
      <c r="D21" s="10"/>
      <c r="F21" s="10"/>
      <c r="H21" s="10"/>
      <c r="I21" s="11"/>
      <c r="P21" s="6"/>
      <c r="Q21" s="6"/>
      <c r="V21" s="6"/>
    </row>
    <row r="22" spans="4:22">
      <c r="D22" s="10"/>
      <c r="H22" s="10"/>
      <c r="I22" s="11"/>
      <c r="P22" s="6"/>
      <c r="Q22" s="6"/>
      <c r="V22" s="6"/>
    </row>
    <row r="23" spans="4:22">
      <c r="D23" s="10"/>
      <c r="H23" s="10"/>
      <c r="I23" s="11"/>
      <c r="P23" s="6"/>
      <c r="Q23" s="6"/>
      <c r="V23" s="6"/>
    </row>
    <row r="24" spans="4:22">
      <c r="D24" s="10"/>
      <c r="H24" s="10"/>
      <c r="I24" s="11"/>
      <c r="P24" s="6"/>
      <c r="Q24" s="6"/>
      <c r="V24" s="6"/>
    </row>
    <row r="25" spans="4:22">
      <c r="D25" s="10"/>
      <c r="H25" s="10"/>
      <c r="I25" s="11"/>
      <c r="P25" s="6"/>
      <c r="Q25" s="6"/>
      <c r="V25" s="6"/>
    </row>
    <row r="26" spans="4:22">
      <c r="D26" s="10"/>
      <c r="H26" s="10"/>
      <c r="I26" s="11"/>
      <c r="P26" s="6"/>
      <c r="Q26" s="6"/>
      <c r="V26" s="6"/>
    </row>
    <row r="27" spans="4:22">
      <c r="D27" s="10"/>
      <c r="H27" s="10"/>
      <c r="I27" s="11"/>
      <c r="P27" s="6"/>
      <c r="Q27" s="6"/>
      <c r="V27" s="6"/>
    </row>
    <row r="28" spans="4:22">
      <c r="D28" s="10"/>
      <c r="P28" s="6"/>
      <c r="Q28" s="6"/>
      <c r="V28" s="6"/>
    </row>
    <row r="29" spans="4:22">
      <c r="D29" s="10"/>
      <c r="P29" s="6"/>
      <c r="Q29" s="6"/>
      <c r="V29" s="6"/>
    </row>
    <row r="30" spans="4:22">
      <c r="D30" s="10"/>
      <c r="P30" s="6"/>
      <c r="Q30" s="6"/>
      <c r="V30" s="6"/>
    </row>
    <row r="31" spans="4:22">
      <c r="D31" s="10"/>
      <c r="I31" s="6"/>
      <c r="J31" s="6"/>
      <c r="K31" s="6"/>
      <c r="P31" s="6"/>
      <c r="Q31" s="6"/>
      <c r="V31" s="6"/>
    </row>
    <row r="32" spans="4:22">
      <c r="D32" s="10"/>
      <c r="I32" s="6"/>
      <c r="J32" s="6"/>
      <c r="K32" s="6"/>
      <c r="P32" s="6"/>
      <c r="Q32" s="6"/>
      <c r="V32" s="6"/>
    </row>
    <row r="33" spans="4:22">
      <c r="D33" s="10"/>
      <c r="I33" s="6"/>
      <c r="J33" s="6"/>
      <c r="K33" s="6"/>
      <c r="P33" s="6"/>
      <c r="Q33" s="6"/>
      <c r="V33" s="6"/>
    </row>
    <row r="34" spans="4:22">
      <c r="D34" s="10"/>
      <c r="I34" s="6"/>
      <c r="J34" s="6"/>
      <c r="K34" s="6"/>
      <c r="P34" s="6"/>
      <c r="Q34" s="6"/>
      <c r="V34" s="6"/>
    </row>
    <row r="35" spans="4:22">
      <c r="D35" s="10"/>
      <c r="I35" s="6"/>
      <c r="J35" s="6"/>
      <c r="K35" s="6"/>
      <c r="P35" s="6"/>
      <c r="Q35" s="6"/>
      <c r="V35" s="6"/>
    </row>
    <row r="36" spans="4:22">
      <c r="D36" s="10"/>
      <c r="I36" s="6"/>
      <c r="J36" s="6"/>
      <c r="K36" s="6"/>
      <c r="P36" s="6"/>
      <c r="Q36" s="6"/>
      <c r="V36" s="6"/>
    </row>
    <row r="37" spans="4:22">
      <c r="D37" s="10"/>
      <c r="I37" s="6"/>
      <c r="J37" s="6"/>
      <c r="K37" s="6"/>
      <c r="P37" s="6"/>
      <c r="Q37" s="6"/>
      <c r="V37" s="6"/>
    </row>
    <row r="38" spans="4:22">
      <c r="D38" s="10"/>
      <c r="I38" s="6"/>
      <c r="J38" s="6"/>
      <c r="K38" s="6"/>
      <c r="P38" s="6"/>
      <c r="Q38" s="6"/>
      <c r="V38" s="6"/>
    </row>
    <row r="39" spans="4:22">
      <c r="D39" s="10"/>
      <c r="I39" s="6"/>
      <c r="J39" s="6"/>
      <c r="K39" s="6"/>
      <c r="P39" s="6"/>
      <c r="Q39" s="6"/>
      <c r="V39" s="6"/>
    </row>
    <row r="40" spans="4:22">
      <c r="D40" s="10"/>
      <c r="I40" s="6"/>
      <c r="J40" s="6"/>
      <c r="K40" s="6"/>
      <c r="P40" s="6"/>
      <c r="Q40" s="6"/>
      <c r="V40" s="6"/>
    </row>
    <row r="41" spans="4:22">
      <c r="D41" s="10"/>
      <c r="I41" s="6"/>
      <c r="J41" s="6"/>
      <c r="K41" s="6"/>
      <c r="P41" s="6"/>
      <c r="Q41" s="6"/>
      <c r="V41" s="6"/>
    </row>
    <row r="42" spans="4:22">
      <c r="D42" s="10"/>
      <c r="I42" s="6"/>
      <c r="J42" s="6"/>
      <c r="K42" s="6"/>
      <c r="P42" s="6"/>
      <c r="Q42" s="6"/>
      <c r="V42" s="6"/>
    </row>
    <row r="43" spans="4:22">
      <c r="D43" s="10"/>
      <c r="I43" s="6"/>
      <c r="J43" s="6"/>
      <c r="K43" s="6"/>
      <c r="P43" s="6"/>
      <c r="Q43" s="6"/>
      <c r="V43" s="6"/>
    </row>
    <row r="44" spans="4:22">
      <c r="D44" s="10"/>
      <c r="I44" s="6"/>
      <c r="J44" s="6"/>
      <c r="K44" s="6"/>
      <c r="P44" s="6"/>
      <c r="Q44" s="6"/>
      <c r="V44" s="6"/>
    </row>
    <row r="45" spans="4:22">
      <c r="D45" s="10"/>
      <c r="I45" s="6"/>
      <c r="J45" s="6"/>
      <c r="K45" s="6"/>
      <c r="P45" s="6"/>
      <c r="Q45" s="6"/>
      <c r="V45" s="6"/>
    </row>
    <row r="46" spans="4:22">
      <c r="D46" s="10"/>
      <c r="I46" s="6"/>
      <c r="J46" s="6"/>
      <c r="K46" s="6"/>
      <c r="P46" s="6"/>
      <c r="Q46" s="6"/>
      <c r="V46" s="6"/>
    </row>
    <row r="47" spans="4:22">
      <c r="D47" s="10"/>
      <c r="I47" s="6"/>
      <c r="J47" s="6"/>
      <c r="K47" s="6"/>
      <c r="P47" s="6"/>
      <c r="Q47" s="6"/>
      <c r="V47" s="6"/>
    </row>
    <row r="48" spans="4:22">
      <c r="D48" s="10"/>
      <c r="I48" s="6"/>
      <c r="J48" s="6"/>
      <c r="K48" s="6"/>
      <c r="P48" s="6"/>
      <c r="Q48" s="6"/>
      <c r="V48" s="6"/>
    </row>
    <row r="49" spans="4:22">
      <c r="D49" s="10"/>
      <c r="I49" s="6"/>
      <c r="J49" s="6"/>
      <c r="K49" s="6"/>
      <c r="P49" s="6"/>
      <c r="Q49" s="6"/>
      <c r="V49" s="6"/>
    </row>
    <row r="50" spans="4:22">
      <c r="D50" s="10"/>
      <c r="I50" s="6"/>
      <c r="J50" s="6"/>
      <c r="K50" s="6"/>
      <c r="P50" s="6"/>
      <c r="Q50" s="6"/>
      <c r="V50" s="6"/>
    </row>
    <row r="51" spans="4:22">
      <c r="D51" s="10"/>
      <c r="I51" s="6"/>
      <c r="J51" s="6"/>
      <c r="K51" s="6"/>
      <c r="P51" s="6"/>
      <c r="Q51" s="6"/>
      <c r="V51" s="6"/>
    </row>
    <row r="52" spans="4:22">
      <c r="D52" s="10"/>
      <c r="I52" s="6"/>
      <c r="J52" s="6"/>
      <c r="K52" s="6"/>
      <c r="P52" s="6"/>
      <c r="Q52" s="6"/>
      <c r="V52" s="6"/>
    </row>
    <row r="53" spans="4:22">
      <c r="D53" s="10"/>
      <c r="I53" s="6"/>
      <c r="J53" s="6"/>
      <c r="K53" s="6"/>
      <c r="P53" s="6"/>
      <c r="Q53" s="6"/>
      <c r="V53" s="6"/>
    </row>
    <row r="54" spans="4:22">
      <c r="D54" s="10"/>
      <c r="I54" s="6"/>
      <c r="J54" s="6"/>
      <c r="K54" s="6"/>
      <c r="P54" s="6"/>
      <c r="Q54" s="6"/>
      <c r="V54" s="6"/>
    </row>
  </sheetData>
  <sheetProtection password="A4A3" sheet="1" objects="1" scenarios="1" selectLockedCells="1" selectUnlockedCells="1"/>
  <customSheetViews>
    <customSheetView guid="{B83C9EB8-C964-4489-98C8-19C81BFAE010}" scale="70" fitToPage="1" printArea="1" hiddenColumns="1">
      <selection activeCell="Z7" sqref="Z7"/>
      <pageMargins left="0.59055118110236227" right="0.51181102362204722" top="0.94488188976377963" bottom="0.55118110236220474" header="0.31496062992125984" footer="0.31496062992125984"/>
      <printOptions horizontalCentered="1"/>
      <pageSetup paperSize="5" fitToHeight="99" orientation="landscape" r:id="rId1"/>
    </customSheetView>
    <customSheetView guid="{42BB51DB-DC3E-4DA5-9499-5574EB19780E}"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2"/>
    </customSheetView>
    <customSheetView guid="{D8BB7E15-0E8F-45FC-AD1A-6D8C295A087C}"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3"/>
    </customSheetView>
    <customSheetView guid="{F7D68F61-F89A-4541-9A78-C25C58CA23E3}" fitToPage="1" printArea="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E51A7B7A-B72C-4D0D-BEC9-3100296DDB1B}"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C9A17BF0-2451-44C4-898F-CFB8403323EA}"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DC041AD4-35AB-4F1B-9F3D-F08C88A9A16C}"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CC42E740-ADA2-4B3E-AB77-9BBCCE9EC444}"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AF3BF2A1-5C19-43AE-A08B-3E418E8AE543}"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7"/>
    </customSheetView>
    <customSheetView guid="{ADD38025-F4B2-44E2-9D06-07A9BF0F3A51}" scale="70" hiddenColumns="1">
      <selection activeCell="AB10" sqref="AB10"/>
      <pageMargins left="1.3779527559055118" right="0.18" top="1.1499999999999999" bottom="0.35" header="0.31496062992125984" footer="0.31496062992125984"/>
      <printOptions horizontalCentered="1"/>
      <pageSetup paperSize="5" scale="90" fitToHeight="99" orientation="landscape" r:id="rId18"/>
    </customSheetView>
    <customSheetView guid="{97D65C1E-976A-4956-97FC-0E8188ABCFAA}" scale="70" hiddenColumns="1">
      <selection activeCell="AB10" sqref="AB10"/>
      <pageMargins left="1.3779527559055118" right="0.18" top="1.1499999999999999" bottom="0.35" header="0.31496062992125984" footer="0.31496062992125984"/>
      <printOptions horizontalCentered="1"/>
      <pageSetup paperSize="5" scale="90" fitToHeight="99" orientation="landscape" r:id="rId19"/>
    </customSheetView>
  </customSheetViews>
  <mergeCells count="36">
    <mergeCell ref="W7:X7"/>
    <mergeCell ref="G15:H15"/>
    <mergeCell ref="G16:H16"/>
    <mergeCell ref="N13:O13"/>
    <mergeCell ref="N14:O14"/>
    <mergeCell ref="N15:O15"/>
    <mergeCell ref="N16:O16"/>
    <mergeCell ref="Q7:Q8"/>
    <mergeCell ref="R7:R8"/>
    <mergeCell ref="M7:M8"/>
    <mergeCell ref="U7:U8"/>
    <mergeCell ref="K7:L7"/>
    <mergeCell ref="B14:F14"/>
    <mergeCell ref="N7:O7"/>
    <mergeCell ref="P7:P8"/>
    <mergeCell ref="G13:H13"/>
    <mergeCell ref="G14:H14"/>
    <mergeCell ref="D5:E5"/>
    <mergeCell ref="F5:V5"/>
    <mergeCell ref="B7:B8"/>
    <mergeCell ref="C7:C8"/>
    <mergeCell ref="D7:D8"/>
    <mergeCell ref="E7:E8"/>
    <mergeCell ref="F7:F8"/>
    <mergeCell ref="G7:H7"/>
    <mergeCell ref="I7:I8"/>
    <mergeCell ref="J7:J8"/>
    <mergeCell ref="S7:S8"/>
    <mergeCell ref="T7:T8"/>
    <mergeCell ref="V7:V8"/>
    <mergeCell ref="D1:V1"/>
    <mergeCell ref="D2:V2"/>
    <mergeCell ref="D4:E4"/>
    <mergeCell ref="F4:Q4"/>
    <mergeCell ref="R4:S4"/>
    <mergeCell ref="T4:V4"/>
  </mergeCells>
  <conditionalFormatting sqref="I3 P3 I6 P6 I12:I1048576 P12:P1048576">
    <cfRule type="cellIs" dxfId="74" priority="77" operator="equal">
      <formula>"BAJA"</formula>
    </cfRule>
  </conditionalFormatting>
  <conditionalFormatting sqref="I3 P3 I6 P6 I12:I1048576 P12:P1048576">
    <cfRule type="cellIs" dxfId="73" priority="74" operator="equal">
      <formula>"EXTREMA"</formula>
    </cfRule>
    <cfRule type="cellIs" dxfId="72" priority="75" operator="equal">
      <formula>"ALTA"</formula>
    </cfRule>
    <cfRule type="cellIs" dxfId="71" priority="76" operator="equal">
      <formula>"MODERADA"</formula>
    </cfRule>
  </conditionalFormatting>
  <conditionalFormatting sqref="F12:G1048576 F3:G3 N3:O3 F6:G6 G9:H11 N6:O6 N12:O1048576">
    <cfRule type="colorScale" priority="73">
      <colorScale>
        <cfvo type="num" val="1"/>
        <cfvo type="num" val="3"/>
        <cfvo type="num" val="5"/>
        <color theme="6" tint="-0.499984740745262"/>
        <color rgb="FFFFFF00"/>
        <color rgb="FFC00000"/>
      </colorScale>
    </cfRule>
  </conditionalFormatting>
  <conditionalFormatting sqref="I13:I16">
    <cfRule type="cellIs" dxfId="70" priority="72" operator="equal">
      <formula>"BAJA"</formula>
    </cfRule>
  </conditionalFormatting>
  <conditionalFormatting sqref="I13:I16">
    <cfRule type="cellIs" dxfId="69" priority="69" operator="equal">
      <formula>"EXTREMA"</formula>
    </cfRule>
    <cfRule type="cellIs" dxfId="68" priority="70" operator="equal">
      <formula>"ALTA"</formula>
    </cfRule>
    <cfRule type="cellIs" dxfId="67" priority="71" operator="equal">
      <formula>"MODERADA"</formula>
    </cfRule>
  </conditionalFormatting>
  <conditionalFormatting sqref="G13:G16">
    <cfRule type="colorScale" priority="68">
      <colorScale>
        <cfvo type="num" val="1"/>
        <cfvo type="num" val="3"/>
        <cfvo type="num" val="5"/>
        <color theme="6" tint="-0.499984740745262"/>
        <color rgb="FFFFFF00"/>
        <color rgb="FFC00000"/>
      </colorScale>
    </cfRule>
  </conditionalFormatting>
  <conditionalFormatting sqref="I13:I16">
    <cfRule type="cellIs" dxfId="66" priority="67" operator="equal">
      <formula>"BAJA"</formula>
    </cfRule>
  </conditionalFormatting>
  <conditionalFormatting sqref="I13:I16">
    <cfRule type="cellIs" dxfId="65" priority="64" operator="equal">
      <formula>"EXTREMA"</formula>
    </cfRule>
    <cfRule type="cellIs" dxfId="64" priority="65" operator="equal">
      <formula>"ALTA"</formula>
    </cfRule>
    <cfRule type="cellIs" dxfId="63" priority="66" operator="equal">
      <formula>"MODERADA"</formula>
    </cfRule>
  </conditionalFormatting>
  <conditionalFormatting sqref="G13:G16">
    <cfRule type="colorScale" priority="63">
      <colorScale>
        <cfvo type="num" val="1"/>
        <cfvo type="num" val="3"/>
        <cfvo type="num" val="5"/>
        <color theme="6" tint="-0.499984740745262"/>
        <color rgb="FFFFFF00"/>
        <color rgb="FFC00000"/>
      </colorScale>
    </cfRule>
  </conditionalFormatting>
  <conditionalFormatting sqref="I13:I16">
    <cfRule type="cellIs" dxfId="62" priority="62" operator="equal">
      <formula>"BAJA"</formula>
    </cfRule>
  </conditionalFormatting>
  <conditionalFormatting sqref="I13:I16">
    <cfRule type="cellIs" dxfId="61" priority="59" operator="equal">
      <formula>"EXTREMA"</formula>
    </cfRule>
    <cfRule type="cellIs" dxfId="60" priority="60" operator="equal">
      <formula>"ALTA"</formula>
    </cfRule>
    <cfRule type="cellIs" dxfId="59" priority="61" operator="equal">
      <formula>"MODERADA"</formula>
    </cfRule>
  </conditionalFormatting>
  <conditionalFormatting sqref="G13:G16">
    <cfRule type="colorScale" priority="58">
      <colorScale>
        <cfvo type="num" val="1"/>
        <cfvo type="num" val="3"/>
        <cfvo type="num" val="5"/>
        <color theme="6" tint="-0.499984740745262"/>
        <color rgb="FFFFFF00"/>
        <color rgb="FFC00000"/>
      </colorScale>
    </cfRule>
  </conditionalFormatting>
  <conditionalFormatting sqref="I13:I16">
    <cfRule type="cellIs" dxfId="58" priority="57" operator="equal">
      <formula>"BAJA"</formula>
    </cfRule>
  </conditionalFormatting>
  <conditionalFormatting sqref="I13:I16">
    <cfRule type="cellIs" dxfId="57" priority="54" operator="equal">
      <formula>"EXTREMA"</formula>
    </cfRule>
    <cfRule type="cellIs" dxfId="56" priority="55" operator="equal">
      <formula>"ALTA"</formula>
    </cfRule>
    <cfRule type="cellIs" dxfId="55" priority="56" operator="equal">
      <formula>"MODERADA"</formula>
    </cfRule>
  </conditionalFormatting>
  <conditionalFormatting sqref="G13:G16">
    <cfRule type="colorScale" priority="53">
      <colorScale>
        <cfvo type="num" val="1"/>
        <cfvo type="num" val="3"/>
        <cfvo type="num" val="5"/>
        <color theme="6" tint="-0.499984740745262"/>
        <color rgb="FFFFFF00"/>
        <color rgb="FFC00000"/>
      </colorScale>
    </cfRule>
  </conditionalFormatting>
  <conditionalFormatting sqref="I13:I16">
    <cfRule type="cellIs" dxfId="54" priority="52" operator="equal">
      <formula>"BAJA"</formula>
    </cfRule>
  </conditionalFormatting>
  <conditionalFormatting sqref="I13:I16">
    <cfRule type="cellIs" dxfId="53" priority="49" operator="equal">
      <formula>"EXTREMA"</formula>
    </cfRule>
    <cfRule type="cellIs" dxfId="52" priority="50" operator="equal">
      <formula>"ALTA"</formula>
    </cfRule>
    <cfRule type="cellIs" dxfId="51" priority="51" operator="equal">
      <formula>"MODERADA"</formula>
    </cfRule>
  </conditionalFormatting>
  <conditionalFormatting sqref="G13:G16">
    <cfRule type="colorScale" priority="48">
      <colorScale>
        <cfvo type="num" val="1"/>
        <cfvo type="num" val="3"/>
        <cfvo type="num" val="5"/>
        <color theme="6" tint="-0.499984740745262"/>
        <color rgb="FFFFFF00"/>
        <color rgb="FFC00000"/>
      </colorScale>
    </cfRule>
  </conditionalFormatting>
  <conditionalFormatting sqref="I13:I16">
    <cfRule type="cellIs" dxfId="50" priority="47" operator="equal">
      <formula>"BAJA"</formula>
    </cfRule>
  </conditionalFormatting>
  <conditionalFormatting sqref="I13:I16">
    <cfRule type="cellIs" dxfId="49" priority="44" operator="equal">
      <formula>"EXTREMA"</formula>
    </cfRule>
    <cfRule type="cellIs" dxfId="48" priority="45" operator="equal">
      <formula>"ALTA"</formula>
    </cfRule>
    <cfRule type="cellIs" dxfId="47" priority="46" operator="equal">
      <formula>"MODERADA"</formula>
    </cfRule>
  </conditionalFormatting>
  <conditionalFormatting sqref="P13:P16">
    <cfRule type="cellIs" dxfId="46" priority="43" operator="equal">
      <formula>"BAJA"</formula>
    </cfRule>
  </conditionalFormatting>
  <conditionalFormatting sqref="P13:P16">
    <cfRule type="cellIs" dxfId="45" priority="40" operator="equal">
      <formula>"EXTREMA"</formula>
    </cfRule>
    <cfRule type="cellIs" dxfId="44" priority="41" operator="equal">
      <formula>"ALTA"</formula>
    </cfRule>
    <cfRule type="cellIs" dxfId="43" priority="42" operator="equal">
      <formula>"MODERADA"</formula>
    </cfRule>
  </conditionalFormatting>
  <conditionalFormatting sqref="N13:N16">
    <cfRule type="colorScale" priority="39">
      <colorScale>
        <cfvo type="num" val="1"/>
        <cfvo type="num" val="3"/>
        <cfvo type="num" val="5"/>
        <color theme="6" tint="-0.499984740745262"/>
        <color rgb="FFFFFF00"/>
        <color rgb="FFC00000"/>
      </colorScale>
    </cfRule>
  </conditionalFormatting>
  <conditionalFormatting sqref="P13:P16">
    <cfRule type="cellIs" dxfId="42" priority="38" operator="equal">
      <formula>"BAJA"</formula>
    </cfRule>
  </conditionalFormatting>
  <conditionalFormatting sqref="P13:P16">
    <cfRule type="cellIs" dxfId="41" priority="35" operator="equal">
      <formula>"EXTREMA"</formula>
    </cfRule>
    <cfRule type="cellIs" dxfId="40" priority="36" operator="equal">
      <formula>"ALTA"</formula>
    </cfRule>
    <cfRule type="cellIs" dxfId="39"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38" priority="33" operator="equal">
      <formula>"BAJA"</formula>
    </cfRule>
  </conditionalFormatting>
  <conditionalFormatting sqref="P13:P16">
    <cfRule type="cellIs" dxfId="37" priority="30" operator="equal">
      <formula>"EXTREMA"</formula>
    </cfRule>
    <cfRule type="cellIs" dxfId="36" priority="31" operator="equal">
      <formula>"ALTA"</formula>
    </cfRule>
    <cfRule type="cellIs" dxfId="35" priority="32" operator="equal">
      <formula>"MODERADA"</formula>
    </cfRule>
  </conditionalFormatting>
  <conditionalFormatting sqref="N13:N16">
    <cfRule type="colorScale" priority="29">
      <colorScale>
        <cfvo type="num" val="1"/>
        <cfvo type="num" val="3"/>
        <cfvo type="num" val="5"/>
        <color theme="6" tint="-0.499984740745262"/>
        <color rgb="FFFFFF00"/>
        <color rgb="FFC00000"/>
      </colorScale>
    </cfRule>
  </conditionalFormatting>
  <conditionalFormatting sqref="P13:P16">
    <cfRule type="cellIs" dxfId="34" priority="28" operator="equal">
      <formula>"BAJA"</formula>
    </cfRule>
  </conditionalFormatting>
  <conditionalFormatting sqref="P13:P16">
    <cfRule type="cellIs" dxfId="33" priority="25" operator="equal">
      <formula>"EXTREMA"</formula>
    </cfRule>
    <cfRule type="cellIs" dxfId="32" priority="26" operator="equal">
      <formula>"ALTA"</formula>
    </cfRule>
    <cfRule type="cellIs" dxfId="31" priority="27" operator="equal">
      <formula>"MODERADA"</formula>
    </cfRule>
  </conditionalFormatting>
  <conditionalFormatting sqref="N13:N16">
    <cfRule type="colorScale" priority="24">
      <colorScale>
        <cfvo type="num" val="1"/>
        <cfvo type="num" val="3"/>
        <cfvo type="num" val="5"/>
        <color theme="6" tint="-0.499984740745262"/>
        <color rgb="FFFFFF00"/>
        <color rgb="FFC00000"/>
      </colorScale>
    </cfRule>
  </conditionalFormatting>
  <conditionalFormatting sqref="P13:P16">
    <cfRule type="cellIs" dxfId="30" priority="23" operator="equal">
      <formula>"BAJA"</formula>
    </cfRule>
  </conditionalFormatting>
  <conditionalFormatting sqref="P13:P16">
    <cfRule type="cellIs" dxfId="29" priority="20" operator="equal">
      <formula>"EXTREMA"</formula>
    </cfRule>
    <cfRule type="cellIs" dxfId="28" priority="21" operator="equal">
      <formula>"ALTA"</formula>
    </cfRule>
    <cfRule type="cellIs" dxfId="27" priority="22" operator="equal">
      <formula>"MODERADA"</formula>
    </cfRule>
  </conditionalFormatting>
  <conditionalFormatting sqref="N13:N16">
    <cfRule type="colorScale" priority="19">
      <colorScale>
        <cfvo type="num" val="1"/>
        <cfvo type="num" val="3"/>
        <cfvo type="num" val="5"/>
        <color theme="6" tint="-0.499984740745262"/>
        <color rgb="FFFFFF00"/>
        <color rgb="FFC00000"/>
      </colorScale>
    </cfRule>
  </conditionalFormatting>
  <conditionalFormatting sqref="P13:P16">
    <cfRule type="cellIs" dxfId="26" priority="18" operator="equal">
      <formula>"BAJA"</formula>
    </cfRule>
  </conditionalFormatting>
  <conditionalFormatting sqref="P13:P16">
    <cfRule type="cellIs" dxfId="25" priority="15" operator="equal">
      <formula>"EXTREMA"</formula>
    </cfRule>
    <cfRule type="cellIs" dxfId="24" priority="16" operator="equal">
      <formula>"ALTA"</formula>
    </cfRule>
    <cfRule type="cellIs" dxfId="23" priority="17" operator="equal">
      <formula>"MODERADA"</formula>
    </cfRule>
  </conditionalFormatting>
  <conditionalFormatting sqref="I9:I11">
    <cfRule type="cellIs" dxfId="22" priority="11" operator="equal">
      <formula>"EXTREMA"</formula>
    </cfRule>
    <cfRule type="cellIs" dxfId="21" priority="12" operator="equal">
      <formula>"ALTA"</formula>
    </cfRule>
    <cfRule type="cellIs" dxfId="20" priority="13" operator="equal">
      <formula>"MODERADA"</formula>
    </cfRule>
    <cfRule type="cellIs" dxfId="19" priority="14" operator="equal">
      <formula>"BAJA"</formula>
    </cfRule>
  </conditionalFormatting>
  <conditionalFormatting sqref="P9:P11">
    <cfRule type="cellIs" dxfId="18" priority="7" operator="equal">
      <formula>"EXTREMA"</formula>
    </cfRule>
    <cfRule type="cellIs" dxfId="17" priority="8" operator="equal">
      <formula>"ALTA"</formula>
    </cfRule>
    <cfRule type="cellIs" dxfId="16" priority="9" operator="equal">
      <formula>"MODERADA"</formula>
    </cfRule>
    <cfRule type="cellIs" dxfId="15"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I7:I8 P7:P8">
    <cfRule type="cellIs" dxfId="14" priority="5" operator="equal">
      <formula>"BAJA"</formula>
    </cfRule>
  </conditionalFormatting>
  <conditionalFormatting sqref="I7:I8 P7:P8">
    <cfRule type="cellIs" dxfId="13" priority="2" operator="equal">
      <formula>"EXTREMA"</formula>
    </cfRule>
    <cfRule type="cellIs" dxfId="12" priority="3" operator="equal">
      <formula>"ALTA"</formula>
    </cfRule>
    <cfRule type="cellIs" dxfId="11"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0.59055118110236227" right="0.51181102362204722" top="0.94488188976377963" bottom="0.55118110236220474" header="0.31496062992125984" footer="0.31496062992125984"/>
  <pageSetup paperSize="219" scale="57"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14.xml><?xml version="1.0" encoding="utf-8"?>
<worksheet xmlns="http://schemas.openxmlformats.org/spreadsheetml/2006/main" xmlns:r="http://schemas.openxmlformats.org/officeDocument/2006/relationships">
  <sheetPr>
    <tabColor theme="5" tint="-0.249977111117893"/>
    <pageSetUpPr fitToPage="1"/>
  </sheetPr>
  <dimension ref="A1:Y53"/>
  <sheetViews>
    <sheetView topLeftCell="A37" zoomScale="70" zoomScaleNormal="70" workbookViewId="0">
      <selection activeCell="F38" sqref="F38"/>
    </sheetView>
  </sheetViews>
  <sheetFormatPr baseColWidth="10" defaultColWidth="11.42578125" defaultRowHeight="15"/>
  <cols>
    <col min="1" max="1" width="2.7109375" style="204" customWidth="1"/>
    <col min="2" max="2" width="6.7109375" style="212" customWidth="1"/>
    <col min="3" max="3" width="6.7109375" style="203" customWidth="1"/>
    <col min="4" max="4" width="24.7109375" style="206" customWidth="1"/>
    <col min="5" max="5" width="24.5703125" style="209" customWidth="1"/>
    <col min="6" max="9" width="4.7109375" style="16" customWidth="1"/>
    <col min="10" max="10" width="6.5703125" style="16" customWidth="1"/>
    <col min="11" max="11" width="7" style="16" customWidth="1"/>
    <col min="12" max="23" width="4.7109375" style="16" customWidth="1"/>
    <col min="24" max="24" width="8.7109375" style="201" customWidth="1"/>
    <col min="25" max="25" width="24.7109375" style="16" customWidth="1"/>
    <col min="26" max="16384" width="11.42578125" style="16"/>
  </cols>
  <sheetData>
    <row r="1" spans="1:25" s="206" customFormat="1" ht="135.94999999999999" customHeight="1">
      <c r="A1" s="205"/>
      <c r="C1" s="213"/>
      <c r="D1" s="366" t="s">
        <v>255</v>
      </c>
      <c r="E1" s="367"/>
      <c r="F1" s="360" t="s">
        <v>311</v>
      </c>
      <c r="G1" s="360"/>
      <c r="H1" s="360" t="s">
        <v>310</v>
      </c>
      <c r="I1" s="360"/>
      <c r="J1" s="360" t="s">
        <v>312</v>
      </c>
      <c r="K1" s="360"/>
      <c r="L1" s="360" t="s">
        <v>313</v>
      </c>
      <c r="M1" s="360"/>
      <c r="N1" s="360" t="s">
        <v>314</v>
      </c>
      <c r="O1" s="360"/>
      <c r="P1" s="360" t="s">
        <v>315</v>
      </c>
      <c r="Q1" s="360"/>
      <c r="R1" s="360" t="s">
        <v>316</v>
      </c>
      <c r="S1" s="360"/>
      <c r="T1" s="360" t="s">
        <v>317</v>
      </c>
      <c r="U1" s="360"/>
      <c r="V1" s="360" t="s">
        <v>318</v>
      </c>
      <c r="W1" s="360"/>
      <c r="X1" s="358" t="s">
        <v>379</v>
      </c>
      <c r="Y1" s="359"/>
    </row>
    <row r="2" spans="1:25" s="206" customFormat="1" ht="18" customHeight="1">
      <c r="A2" s="205"/>
      <c r="B2" s="371" t="s">
        <v>253</v>
      </c>
      <c r="C2" s="364" t="s">
        <v>244</v>
      </c>
      <c r="D2" s="369" t="s">
        <v>245</v>
      </c>
      <c r="E2" s="369" t="s">
        <v>240</v>
      </c>
      <c r="F2" s="357" t="s">
        <v>229</v>
      </c>
      <c r="G2" s="357"/>
      <c r="H2" s="357" t="s">
        <v>229</v>
      </c>
      <c r="I2" s="357"/>
      <c r="J2" s="357" t="s">
        <v>246</v>
      </c>
      <c r="K2" s="357"/>
      <c r="L2" s="357" t="s">
        <v>247</v>
      </c>
      <c r="M2" s="357"/>
      <c r="N2" s="357" t="s">
        <v>246</v>
      </c>
      <c r="O2" s="357"/>
      <c r="P2" s="357" t="s">
        <v>248</v>
      </c>
      <c r="Q2" s="357"/>
      <c r="R2" s="357" t="s">
        <v>246</v>
      </c>
      <c r="S2" s="357"/>
      <c r="T2" s="357" t="s">
        <v>248</v>
      </c>
      <c r="U2" s="357"/>
      <c r="V2" s="357" t="s">
        <v>249</v>
      </c>
      <c r="W2" s="357"/>
      <c r="X2" s="355" t="s">
        <v>250</v>
      </c>
      <c r="Y2" s="353" t="s">
        <v>241</v>
      </c>
    </row>
    <row r="3" spans="1:25" s="201" customFormat="1" ht="18" customHeight="1">
      <c r="A3" s="203"/>
      <c r="B3" s="371"/>
      <c r="C3" s="365"/>
      <c r="D3" s="370"/>
      <c r="E3" s="370"/>
      <c r="F3" s="202" t="s">
        <v>242</v>
      </c>
      <c r="G3" s="202" t="s">
        <v>243</v>
      </c>
      <c r="H3" s="202" t="s">
        <v>242</v>
      </c>
      <c r="I3" s="202" t="s">
        <v>243</v>
      </c>
      <c r="J3" s="202" t="s">
        <v>242</v>
      </c>
      <c r="K3" s="202" t="s">
        <v>243</v>
      </c>
      <c r="L3" s="202" t="s">
        <v>242</v>
      </c>
      <c r="M3" s="202" t="s">
        <v>243</v>
      </c>
      <c r="N3" s="202" t="s">
        <v>242</v>
      </c>
      <c r="O3" s="202" t="s">
        <v>243</v>
      </c>
      <c r="P3" s="202" t="s">
        <v>242</v>
      </c>
      <c r="Q3" s="202" t="s">
        <v>243</v>
      </c>
      <c r="R3" s="202" t="s">
        <v>242</v>
      </c>
      <c r="S3" s="202" t="s">
        <v>243</v>
      </c>
      <c r="T3" s="202" t="s">
        <v>242</v>
      </c>
      <c r="U3" s="202" t="s">
        <v>243</v>
      </c>
      <c r="V3" s="202" t="s">
        <v>242</v>
      </c>
      <c r="W3" s="202" t="s">
        <v>243</v>
      </c>
      <c r="X3" s="356"/>
      <c r="Y3" s="354"/>
    </row>
    <row r="4" spans="1:25" ht="63.75" hidden="1">
      <c r="B4" s="361" t="s">
        <v>91</v>
      </c>
      <c r="C4" s="211">
        <v>1.1000000000000001</v>
      </c>
      <c r="D4" s="210" t="s">
        <v>319</v>
      </c>
      <c r="E4" s="210" t="s">
        <v>327</v>
      </c>
      <c r="F4" s="3" t="s">
        <v>284</v>
      </c>
      <c r="G4" s="3"/>
      <c r="H4" s="3"/>
      <c r="I4" s="3" t="s">
        <v>284</v>
      </c>
      <c r="J4" s="3"/>
      <c r="K4" s="3" t="s">
        <v>284</v>
      </c>
      <c r="L4" s="3" t="s">
        <v>284</v>
      </c>
      <c r="M4" s="3"/>
      <c r="N4" s="3"/>
      <c r="O4" s="3" t="s">
        <v>284</v>
      </c>
      <c r="P4" s="3" t="s">
        <v>284</v>
      </c>
      <c r="Q4" s="3"/>
      <c r="R4" s="3" t="s">
        <v>284</v>
      </c>
      <c r="S4" s="3"/>
      <c r="T4" s="3" t="s">
        <v>284</v>
      </c>
      <c r="U4" s="3"/>
      <c r="V4" s="3" t="s">
        <v>284</v>
      </c>
      <c r="W4" s="3"/>
      <c r="X4" s="290">
        <f>IF(J4="X",15,0)+IF(L4="X",5,0)+IF(N4="X",15,0)+IF(P4="X",10,0)+IF(R4="X",15,0)+IF(T4="X",10,0)+IF(V4="X",30,0)</f>
        <v>70</v>
      </c>
      <c r="Y4" s="39" t="s">
        <v>382</v>
      </c>
    </row>
    <row r="5" spans="1:25" ht="56.1" hidden="1" customHeight="1">
      <c r="B5" s="362"/>
      <c r="C5" s="211">
        <v>1.2</v>
      </c>
      <c r="D5" s="210" t="s">
        <v>320</v>
      </c>
      <c r="E5" s="210" t="s">
        <v>324</v>
      </c>
      <c r="F5" s="3" t="s">
        <v>284</v>
      </c>
      <c r="G5" s="3"/>
      <c r="H5" s="3" t="s">
        <v>284</v>
      </c>
      <c r="I5" s="3"/>
      <c r="J5" s="3"/>
      <c r="K5" s="3" t="s">
        <v>284</v>
      </c>
      <c r="L5" s="3"/>
      <c r="M5" s="3" t="s">
        <v>284</v>
      </c>
      <c r="N5" s="3"/>
      <c r="O5" s="3" t="s">
        <v>284</v>
      </c>
      <c r="P5" s="3" t="s">
        <v>284</v>
      </c>
      <c r="Q5" s="3"/>
      <c r="R5" s="3" t="s">
        <v>284</v>
      </c>
      <c r="S5" s="3"/>
      <c r="T5" s="3"/>
      <c r="U5" s="3" t="s">
        <v>284</v>
      </c>
      <c r="V5" s="3"/>
      <c r="W5" s="3" t="s">
        <v>284</v>
      </c>
      <c r="X5" s="291">
        <f t="shared" ref="X5:X48" si="0">IF(J5="X",15,0)+IF(L5="X",5,0)+IF(N5="X",15,0)+IF(P5="X",10,0)+IF(R5="X",15,0)+IF(T5="X",10,0)+IF(V5="X",30,0)</f>
        <v>25</v>
      </c>
      <c r="Y5" s="39" t="s">
        <v>382</v>
      </c>
    </row>
    <row r="6" spans="1:25" ht="56.1" hidden="1" customHeight="1">
      <c r="B6" s="362"/>
      <c r="C6" s="211">
        <v>1.3</v>
      </c>
      <c r="D6" s="210" t="s">
        <v>321</v>
      </c>
      <c r="E6" s="210" t="s">
        <v>252</v>
      </c>
      <c r="F6" s="3" t="s">
        <v>284</v>
      </c>
      <c r="G6" s="3"/>
      <c r="H6" s="3" t="s">
        <v>284</v>
      </c>
      <c r="I6" s="3"/>
      <c r="J6" s="3"/>
      <c r="K6" s="3" t="s">
        <v>284</v>
      </c>
      <c r="L6" s="3" t="s">
        <v>284</v>
      </c>
      <c r="M6" s="3"/>
      <c r="N6" s="3"/>
      <c r="O6" s="3" t="s">
        <v>284</v>
      </c>
      <c r="P6" s="3" t="s">
        <v>284</v>
      </c>
      <c r="Q6" s="3"/>
      <c r="R6" s="3" t="s">
        <v>284</v>
      </c>
      <c r="S6" s="3"/>
      <c r="T6" s="3" t="s">
        <v>284</v>
      </c>
      <c r="U6" s="3"/>
      <c r="V6" s="3" t="s">
        <v>284</v>
      </c>
      <c r="W6" s="3"/>
      <c r="X6" s="290">
        <f t="shared" si="0"/>
        <v>70</v>
      </c>
      <c r="Y6" s="39" t="s">
        <v>382</v>
      </c>
    </row>
    <row r="7" spans="1:25" ht="56.1" hidden="1" customHeight="1">
      <c r="B7" s="363"/>
      <c r="C7" s="211">
        <v>1.4</v>
      </c>
      <c r="D7" s="210" t="s">
        <v>322</v>
      </c>
      <c r="E7" s="210" t="s">
        <v>344</v>
      </c>
      <c r="F7" s="3" t="s">
        <v>284</v>
      </c>
      <c r="G7" s="3"/>
      <c r="H7" s="3"/>
      <c r="I7" s="3" t="s">
        <v>284</v>
      </c>
      <c r="J7" s="3"/>
      <c r="K7" s="3" t="s">
        <v>284</v>
      </c>
      <c r="L7" s="3" t="s">
        <v>284</v>
      </c>
      <c r="M7" s="3"/>
      <c r="N7" s="3"/>
      <c r="O7" s="3" t="s">
        <v>284</v>
      </c>
      <c r="P7" s="3" t="s">
        <v>284</v>
      </c>
      <c r="Q7" s="3"/>
      <c r="R7" s="3" t="s">
        <v>284</v>
      </c>
      <c r="S7" s="3"/>
      <c r="T7" s="3" t="s">
        <v>284</v>
      </c>
      <c r="U7" s="3"/>
      <c r="V7" s="3"/>
      <c r="W7" s="3" t="s">
        <v>284</v>
      </c>
      <c r="X7" s="291">
        <f t="shared" si="0"/>
        <v>40</v>
      </c>
      <c r="Y7" s="39" t="s">
        <v>382</v>
      </c>
    </row>
    <row r="8" spans="1:25" ht="56.1" hidden="1" customHeight="1">
      <c r="B8" s="361" t="s">
        <v>86</v>
      </c>
      <c r="C8" s="211">
        <v>2.1</v>
      </c>
      <c r="D8" s="210" t="s">
        <v>351</v>
      </c>
      <c r="E8" s="210" t="s">
        <v>372</v>
      </c>
      <c r="F8" s="3" t="s">
        <v>284</v>
      </c>
      <c r="G8" s="3"/>
      <c r="H8" s="3" t="s">
        <v>284</v>
      </c>
      <c r="I8" s="3"/>
      <c r="J8" s="3" t="s">
        <v>284</v>
      </c>
      <c r="K8" s="3"/>
      <c r="L8" s="3" t="s">
        <v>284</v>
      </c>
      <c r="M8" s="3"/>
      <c r="N8" s="3"/>
      <c r="O8" s="3" t="s">
        <v>284</v>
      </c>
      <c r="P8" s="3" t="s">
        <v>284</v>
      </c>
      <c r="Q8" s="3"/>
      <c r="R8" s="3" t="s">
        <v>284</v>
      </c>
      <c r="S8" s="3"/>
      <c r="T8" s="3" t="s">
        <v>284</v>
      </c>
      <c r="U8" s="3"/>
      <c r="V8" s="3" t="s">
        <v>284</v>
      </c>
      <c r="W8" s="3"/>
      <c r="X8" s="290">
        <f>IF(J8="X",15,0)+IF(L8="X",5,0)+IF(N8="X",15,0)+IF(P8="X",10,0)+IF(R8="X",15,0)+IF(T8="X",10,0)+IF(V8="X",30,0)</f>
        <v>85</v>
      </c>
      <c r="Y8" s="39" t="s">
        <v>382</v>
      </c>
    </row>
    <row r="9" spans="1:25" ht="73.5" hidden="1" customHeight="1">
      <c r="B9" s="362"/>
      <c r="C9" s="211">
        <v>2.2000000000000002</v>
      </c>
      <c r="D9" s="210" t="s">
        <v>357</v>
      </c>
      <c r="E9" s="210" t="s">
        <v>374</v>
      </c>
      <c r="F9" s="3" t="s">
        <v>284</v>
      </c>
      <c r="G9" s="3"/>
      <c r="H9" s="3"/>
      <c r="I9" s="3" t="s">
        <v>284</v>
      </c>
      <c r="J9" s="3" t="s">
        <v>284</v>
      </c>
      <c r="K9" s="3"/>
      <c r="L9" s="3" t="s">
        <v>284</v>
      </c>
      <c r="M9" s="3"/>
      <c r="N9" s="3"/>
      <c r="O9" s="3" t="s">
        <v>284</v>
      </c>
      <c r="P9" s="3" t="s">
        <v>284</v>
      </c>
      <c r="Q9" s="3"/>
      <c r="R9" s="3" t="s">
        <v>284</v>
      </c>
      <c r="S9" s="3"/>
      <c r="T9" s="3" t="s">
        <v>284</v>
      </c>
      <c r="U9" s="3"/>
      <c r="V9" s="3" t="s">
        <v>284</v>
      </c>
      <c r="W9" s="3"/>
      <c r="X9" s="290">
        <f t="shared" si="0"/>
        <v>85</v>
      </c>
      <c r="Y9" s="39" t="s">
        <v>382</v>
      </c>
    </row>
    <row r="10" spans="1:25" ht="63" hidden="1" customHeight="1">
      <c r="B10" s="362"/>
      <c r="C10" s="211">
        <v>2.2999999999999998</v>
      </c>
      <c r="D10" s="210" t="s">
        <v>369</v>
      </c>
      <c r="E10" s="210" t="s">
        <v>370</v>
      </c>
      <c r="F10" s="3" t="s">
        <v>284</v>
      </c>
      <c r="G10" s="3"/>
      <c r="H10" s="3"/>
      <c r="I10" s="3" t="s">
        <v>284</v>
      </c>
      <c r="J10" s="3"/>
      <c r="K10" s="3" t="s">
        <v>284</v>
      </c>
      <c r="L10" s="3" t="s">
        <v>284</v>
      </c>
      <c r="M10" s="3"/>
      <c r="N10" s="3"/>
      <c r="O10" s="3" t="s">
        <v>284</v>
      </c>
      <c r="P10" s="3" t="s">
        <v>284</v>
      </c>
      <c r="Q10" s="3"/>
      <c r="R10" s="3" t="s">
        <v>284</v>
      </c>
      <c r="S10" s="3"/>
      <c r="T10" s="3"/>
      <c r="U10" s="3" t="s">
        <v>284</v>
      </c>
      <c r="V10" s="3"/>
      <c r="W10" s="3" t="s">
        <v>284</v>
      </c>
      <c r="X10" s="291">
        <f t="shared" si="0"/>
        <v>30</v>
      </c>
      <c r="Y10" s="39" t="s">
        <v>382</v>
      </c>
    </row>
    <row r="11" spans="1:25" ht="56.1" hidden="1" customHeight="1">
      <c r="B11" s="363"/>
      <c r="C11" s="211">
        <v>2.4</v>
      </c>
      <c r="D11" s="210" t="s">
        <v>364</v>
      </c>
      <c r="E11" s="210" t="s">
        <v>366</v>
      </c>
      <c r="F11" s="3" t="s">
        <v>284</v>
      </c>
      <c r="G11" s="3"/>
      <c r="H11" s="3" t="s">
        <v>284</v>
      </c>
      <c r="I11" s="3"/>
      <c r="J11" s="3" t="s">
        <v>284</v>
      </c>
      <c r="K11" s="3"/>
      <c r="L11" s="3" t="s">
        <v>284</v>
      </c>
      <c r="M11" s="3"/>
      <c r="N11" s="3"/>
      <c r="O11" s="3" t="s">
        <v>284</v>
      </c>
      <c r="P11" s="3" t="s">
        <v>284</v>
      </c>
      <c r="Q11" s="3"/>
      <c r="R11" s="3" t="s">
        <v>284</v>
      </c>
      <c r="S11" s="3"/>
      <c r="T11" s="3" t="s">
        <v>284</v>
      </c>
      <c r="U11" s="3"/>
      <c r="V11" s="3" t="s">
        <v>284</v>
      </c>
      <c r="W11" s="3"/>
      <c r="X11" s="290">
        <f t="shared" si="0"/>
        <v>85</v>
      </c>
      <c r="Y11" s="39" t="s">
        <v>382</v>
      </c>
    </row>
    <row r="12" spans="1:25" ht="71.25" hidden="1" customHeight="1">
      <c r="B12" s="361" t="s">
        <v>74</v>
      </c>
      <c r="C12" s="211">
        <v>3.1</v>
      </c>
      <c r="D12" s="210" t="s">
        <v>384</v>
      </c>
      <c r="E12" s="210" t="s">
        <v>385</v>
      </c>
      <c r="F12" s="3" t="s">
        <v>284</v>
      </c>
      <c r="G12" s="3"/>
      <c r="H12" s="3"/>
      <c r="I12" s="3" t="s">
        <v>284</v>
      </c>
      <c r="J12" s="3"/>
      <c r="K12" s="3" t="s">
        <v>284</v>
      </c>
      <c r="L12" s="3" t="s">
        <v>284</v>
      </c>
      <c r="M12" s="3"/>
      <c r="N12" s="3"/>
      <c r="O12" s="3" t="s">
        <v>284</v>
      </c>
      <c r="P12" s="3" t="s">
        <v>284</v>
      </c>
      <c r="Q12" s="3"/>
      <c r="R12" s="3" t="s">
        <v>284</v>
      </c>
      <c r="S12" s="3"/>
      <c r="T12" s="3" t="s">
        <v>284</v>
      </c>
      <c r="U12" s="3"/>
      <c r="V12" s="3" t="s">
        <v>284</v>
      </c>
      <c r="W12" s="3"/>
      <c r="X12" s="290">
        <f t="shared" ref="X12:X16" si="1">IF(J12="X",15,0)+IF(L12="X",5,0)+IF(N12="X",15,0)+IF(P12="X",10,0)+IF(R12="X",15,0)+IF(T12="X",10,0)+IF(V12="X",30,0)</f>
        <v>70</v>
      </c>
      <c r="Y12" s="39" t="s">
        <v>382</v>
      </c>
    </row>
    <row r="13" spans="1:25" ht="101.25" hidden="1" customHeight="1">
      <c r="B13" s="362"/>
      <c r="C13" s="211">
        <v>3.2</v>
      </c>
      <c r="D13" s="210" t="s">
        <v>391</v>
      </c>
      <c r="E13" s="210" t="s">
        <v>392</v>
      </c>
      <c r="F13" s="3" t="s">
        <v>284</v>
      </c>
      <c r="G13" s="3"/>
      <c r="H13" s="3"/>
      <c r="I13" s="3" t="s">
        <v>284</v>
      </c>
      <c r="J13" s="3" t="s">
        <v>284</v>
      </c>
      <c r="K13" s="3"/>
      <c r="L13" s="3" t="s">
        <v>284</v>
      </c>
      <c r="M13" s="3"/>
      <c r="N13" s="297"/>
      <c r="O13" s="3" t="s">
        <v>284</v>
      </c>
      <c r="P13" s="3" t="s">
        <v>284</v>
      </c>
      <c r="Q13" s="3"/>
      <c r="R13" s="3" t="s">
        <v>284</v>
      </c>
      <c r="S13" s="3"/>
      <c r="T13" s="3" t="s">
        <v>284</v>
      </c>
      <c r="U13" s="3"/>
      <c r="V13" s="3" t="s">
        <v>284</v>
      </c>
      <c r="W13" s="3"/>
      <c r="X13" s="290">
        <f t="shared" si="1"/>
        <v>85</v>
      </c>
      <c r="Y13" s="39" t="s">
        <v>382</v>
      </c>
    </row>
    <row r="14" spans="1:25" ht="84.75" hidden="1" customHeight="1">
      <c r="B14" s="362"/>
      <c r="C14" s="211">
        <v>3.3</v>
      </c>
      <c r="D14" s="210" t="s">
        <v>397</v>
      </c>
      <c r="E14" s="210" t="s">
        <v>398</v>
      </c>
      <c r="F14" s="3" t="s">
        <v>284</v>
      </c>
      <c r="G14" s="3"/>
      <c r="H14" s="3"/>
      <c r="I14" s="3" t="s">
        <v>284</v>
      </c>
      <c r="J14" s="3"/>
      <c r="K14" s="3" t="s">
        <v>284</v>
      </c>
      <c r="L14" s="3" t="s">
        <v>284</v>
      </c>
      <c r="M14" s="3"/>
      <c r="N14" s="297"/>
      <c r="O14" s="3" t="s">
        <v>284</v>
      </c>
      <c r="P14" s="3" t="s">
        <v>284</v>
      </c>
      <c r="Q14" s="3"/>
      <c r="R14" s="3" t="s">
        <v>284</v>
      </c>
      <c r="S14" s="3"/>
      <c r="T14" s="3" t="s">
        <v>284</v>
      </c>
      <c r="U14" s="3"/>
      <c r="V14" s="3" t="s">
        <v>284</v>
      </c>
      <c r="W14" s="3"/>
      <c r="X14" s="290">
        <f t="shared" si="1"/>
        <v>70</v>
      </c>
      <c r="Y14" s="39" t="s">
        <v>382</v>
      </c>
    </row>
    <row r="15" spans="1:25" ht="100.5" hidden="1" customHeight="1">
      <c r="B15" s="362"/>
      <c r="C15" s="211">
        <v>3.4</v>
      </c>
      <c r="D15" s="210" t="s">
        <v>403</v>
      </c>
      <c r="E15" s="210" t="s">
        <v>405</v>
      </c>
      <c r="F15" s="3" t="s">
        <v>284</v>
      </c>
      <c r="G15" s="3"/>
      <c r="H15" s="3"/>
      <c r="I15" s="3" t="s">
        <v>284</v>
      </c>
      <c r="J15" s="3"/>
      <c r="K15" s="3" t="s">
        <v>284</v>
      </c>
      <c r="L15" s="3" t="s">
        <v>284</v>
      </c>
      <c r="M15" s="3"/>
      <c r="N15" s="3"/>
      <c r="O15" s="3" t="s">
        <v>284</v>
      </c>
      <c r="P15" s="3" t="s">
        <v>284</v>
      </c>
      <c r="Q15" s="3"/>
      <c r="R15" s="3" t="s">
        <v>284</v>
      </c>
      <c r="S15" s="3"/>
      <c r="T15" s="3" t="s">
        <v>284</v>
      </c>
      <c r="U15" s="3"/>
      <c r="V15" s="3" t="s">
        <v>284</v>
      </c>
      <c r="W15" s="3"/>
      <c r="X15" s="290">
        <f t="shared" si="1"/>
        <v>70</v>
      </c>
      <c r="Y15" s="39" t="s">
        <v>382</v>
      </c>
    </row>
    <row r="16" spans="1:25" ht="69.75" hidden="1" customHeight="1">
      <c r="B16" s="362"/>
      <c r="C16" s="211">
        <v>3.5</v>
      </c>
      <c r="D16" s="210" t="s">
        <v>411</v>
      </c>
      <c r="E16" s="210" t="s">
        <v>413</v>
      </c>
      <c r="F16" s="3" t="s">
        <v>284</v>
      </c>
      <c r="G16" s="3"/>
      <c r="H16" s="3"/>
      <c r="I16" s="3" t="s">
        <v>284</v>
      </c>
      <c r="J16" s="3"/>
      <c r="K16" s="3" t="s">
        <v>284</v>
      </c>
      <c r="L16" s="3" t="s">
        <v>284</v>
      </c>
      <c r="M16" s="3"/>
      <c r="N16" s="3"/>
      <c r="O16" s="3" t="s">
        <v>284</v>
      </c>
      <c r="P16" s="3" t="s">
        <v>284</v>
      </c>
      <c r="Q16" s="3"/>
      <c r="R16" s="3"/>
      <c r="S16" s="3" t="s">
        <v>284</v>
      </c>
      <c r="T16" s="3"/>
      <c r="U16" s="3" t="s">
        <v>284</v>
      </c>
      <c r="V16" s="3"/>
      <c r="W16" s="3" t="s">
        <v>284</v>
      </c>
      <c r="X16" s="291">
        <f t="shared" si="1"/>
        <v>15</v>
      </c>
      <c r="Y16" s="39" t="s">
        <v>382</v>
      </c>
    </row>
    <row r="17" spans="2:25" ht="100.5" hidden="1" customHeight="1">
      <c r="B17" s="361" t="s">
        <v>254</v>
      </c>
      <c r="C17" s="211">
        <v>4.0999999999999996</v>
      </c>
      <c r="D17" s="210" t="s">
        <v>417</v>
      </c>
      <c r="E17" s="210" t="s">
        <v>423</v>
      </c>
      <c r="F17" s="3" t="s">
        <v>284</v>
      </c>
      <c r="G17" s="3"/>
      <c r="H17" s="3"/>
      <c r="I17" s="297" t="s">
        <v>284</v>
      </c>
      <c r="J17" s="3" t="s">
        <v>284</v>
      </c>
      <c r="K17" s="3"/>
      <c r="L17" s="3" t="s">
        <v>284</v>
      </c>
      <c r="M17" s="3"/>
      <c r="N17" s="3"/>
      <c r="O17" s="3" t="s">
        <v>284</v>
      </c>
      <c r="P17" s="3" t="s">
        <v>284</v>
      </c>
      <c r="Q17" s="3"/>
      <c r="R17" s="3" t="s">
        <v>284</v>
      </c>
      <c r="S17" s="3"/>
      <c r="T17" s="3" t="s">
        <v>284</v>
      </c>
      <c r="U17" s="3"/>
      <c r="V17" s="3" t="s">
        <v>284</v>
      </c>
      <c r="W17" s="3"/>
      <c r="X17" s="290">
        <f t="shared" si="0"/>
        <v>85</v>
      </c>
      <c r="Y17" s="39" t="s">
        <v>382</v>
      </c>
    </row>
    <row r="18" spans="2:25" ht="70.5" hidden="1" customHeight="1">
      <c r="B18" s="362"/>
      <c r="C18" s="211">
        <v>4.2</v>
      </c>
      <c r="D18" s="210" t="s">
        <v>419</v>
      </c>
      <c r="E18" s="210" t="s">
        <v>424</v>
      </c>
      <c r="F18" s="3" t="s">
        <v>284</v>
      </c>
      <c r="G18" s="3"/>
      <c r="H18" s="3"/>
      <c r="I18" s="297" t="s">
        <v>284</v>
      </c>
      <c r="J18" s="3"/>
      <c r="K18" s="3" t="s">
        <v>284</v>
      </c>
      <c r="L18" s="3" t="s">
        <v>284</v>
      </c>
      <c r="M18" s="3"/>
      <c r="N18" s="3"/>
      <c r="O18" s="3" t="s">
        <v>284</v>
      </c>
      <c r="P18" s="3" t="s">
        <v>284</v>
      </c>
      <c r="Q18" s="3"/>
      <c r="R18" s="3" t="s">
        <v>284</v>
      </c>
      <c r="S18" s="3"/>
      <c r="T18" s="3" t="s">
        <v>284</v>
      </c>
      <c r="U18" s="3"/>
      <c r="V18" s="3" t="s">
        <v>284</v>
      </c>
      <c r="W18" s="3"/>
      <c r="X18" s="290">
        <f t="shared" si="0"/>
        <v>70</v>
      </c>
      <c r="Y18" s="39" t="s">
        <v>382</v>
      </c>
    </row>
    <row r="19" spans="2:25" ht="69.75" hidden="1" customHeight="1">
      <c r="B19" s="362"/>
      <c r="C19" s="211">
        <v>4.3</v>
      </c>
      <c r="D19" s="210" t="s">
        <v>421</v>
      </c>
      <c r="E19" s="210" t="s">
        <v>286</v>
      </c>
      <c r="F19" s="3" t="s">
        <v>284</v>
      </c>
      <c r="G19" s="3"/>
      <c r="H19" s="3"/>
      <c r="I19" s="3" t="s">
        <v>284</v>
      </c>
      <c r="J19" s="3" t="s">
        <v>284</v>
      </c>
      <c r="K19" s="3"/>
      <c r="L19" s="3" t="s">
        <v>284</v>
      </c>
      <c r="M19" s="3"/>
      <c r="N19" s="3"/>
      <c r="O19" s="3" t="s">
        <v>284</v>
      </c>
      <c r="P19" s="3" t="s">
        <v>284</v>
      </c>
      <c r="Q19" s="3"/>
      <c r="R19" s="3" t="s">
        <v>284</v>
      </c>
      <c r="S19" s="3"/>
      <c r="T19" s="3" t="s">
        <v>284</v>
      </c>
      <c r="U19" s="3"/>
      <c r="V19" s="3" t="s">
        <v>284</v>
      </c>
      <c r="W19" s="3"/>
      <c r="X19" s="290">
        <f t="shared" ref="X19:X23" si="2">IF(J19="X",15,0)+IF(L19="X",5,0)+IF(N19="X",15,0)+IF(P19="X",10,0)+IF(R19="X",15,0)+IF(T19="X",10,0)+IF(V19="X",30,0)</f>
        <v>85</v>
      </c>
      <c r="Y19" s="39" t="s">
        <v>382</v>
      </c>
    </row>
    <row r="20" spans="2:25" ht="111" hidden="1" customHeight="1">
      <c r="B20" s="361" t="s">
        <v>589</v>
      </c>
      <c r="C20" s="211">
        <v>5.0999999999999996</v>
      </c>
      <c r="D20" s="311" t="s">
        <v>567</v>
      </c>
      <c r="E20" s="311" t="s">
        <v>562</v>
      </c>
      <c r="F20" s="297" t="s">
        <v>284</v>
      </c>
      <c r="G20" s="297"/>
      <c r="H20" s="297"/>
      <c r="I20" s="297" t="s">
        <v>284</v>
      </c>
      <c r="J20" s="297"/>
      <c r="K20" s="297" t="s">
        <v>284</v>
      </c>
      <c r="L20" s="297" t="s">
        <v>284</v>
      </c>
      <c r="M20" s="297"/>
      <c r="N20" s="3"/>
      <c r="O20" s="3" t="s">
        <v>284</v>
      </c>
      <c r="P20" s="3" t="s">
        <v>284</v>
      </c>
      <c r="Q20" s="3"/>
      <c r="R20" s="3" t="s">
        <v>284</v>
      </c>
      <c r="S20" s="3"/>
      <c r="T20" s="3" t="s">
        <v>284</v>
      </c>
      <c r="U20" s="3"/>
      <c r="V20" s="3"/>
      <c r="W20" s="3" t="s">
        <v>284</v>
      </c>
      <c r="X20" s="291">
        <f t="shared" si="2"/>
        <v>40</v>
      </c>
      <c r="Y20" s="39"/>
    </row>
    <row r="21" spans="2:25" ht="138" hidden="1" customHeight="1">
      <c r="B21" s="362"/>
      <c r="C21" s="211">
        <v>5.2</v>
      </c>
      <c r="D21" s="311" t="s">
        <v>568</v>
      </c>
      <c r="E21" s="311" t="s">
        <v>571</v>
      </c>
      <c r="F21" s="297" t="s">
        <v>284</v>
      </c>
      <c r="G21" s="297"/>
      <c r="H21" s="297"/>
      <c r="I21" s="297" t="s">
        <v>284</v>
      </c>
      <c r="J21" s="297"/>
      <c r="K21" s="297" t="s">
        <v>284</v>
      </c>
      <c r="L21" s="297" t="s">
        <v>284</v>
      </c>
      <c r="M21" s="297"/>
      <c r="N21" s="3"/>
      <c r="O21" s="3" t="s">
        <v>284</v>
      </c>
      <c r="P21" s="3" t="s">
        <v>284</v>
      </c>
      <c r="Q21" s="3"/>
      <c r="R21" s="3" t="s">
        <v>284</v>
      </c>
      <c r="S21" s="3"/>
      <c r="T21" s="3" t="s">
        <v>284</v>
      </c>
      <c r="U21" s="3"/>
      <c r="V21" s="3" t="s">
        <v>284</v>
      </c>
      <c r="W21" s="3"/>
      <c r="X21" s="290">
        <f t="shared" si="2"/>
        <v>70</v>
      </c>
      <c r="Y21" s="39"/>
    </row>
    <row r="22" spans="2:25" ht="69.75" hidden="1" customHeight="1">
      <c r="B22" s="362"/>
      <c r="C22" s="211">
        <v>5.3</v>
      </c>
      <c r="D22" s="311" t="s">
        <v>576</v>
      </c>
      <c r="E22" s="311" t="s">
        <v>579</v>
      </c>
      <c r="F22" s="297" t="s">
        <v>284</v>
      </c>
      <c r="G22" s="297"/>
      <c r="H22" s="297" t="s">
        <v>284</v>
      </c>
      <c r="I22" s="297"/>
      <c r="J22" s="297"/>
      <c r="K22" s="297" t="s">
        <v>284</v>
      </c>
      <c r="L22" s="297" t="s">
        <v>284</v>
      </c>
      <c r="M22" s="297"/>
      <c r="N22" s="3"/>
      <c r="O22" s="3" t="s">
        <v>284</v>
      </c>
      <c r="P22" s="3" t="s">
        <v>284</v>
      </c>
      <c r="Q22" s="3"/>
      <c r="R22" s="3" t="s">
        <v>284</v>
      </c>
      <c r="S22" s="3"/>
      <c r="T22" s="3" t="s">
        <v>284</v>
      </c>
      <c r="U22" s="3"/>
      <c r="V22" s="3" t="s">
        <v>284</v>
      </c>
      <c r="W22" s="3"/>
      <c r="X22" s="290">
        <f t="shared" si="2"/>
        <v>70</v>
      </c>
      <c r="Y22" s="39"/>
    </row>
    <row r="23" spans="2:25" ht="71.25" hidden="1" customHeight="1">
      <c r="B23" s="362"/>
      <c r="C23" s="211">
        <v>5.4</v>
      </c>
      <c r="D23" s="311" t="s">
        <v>585</v>
      </c>
      <c r="E23" s="311" t="s">
        <v>579</v>
      </c>
      <c r="F23" s="297" t="s">
        <v>284</v>
      </c>
      <c r="G23" s="297"/>
      <c r="H23" s="297" t="s">
        <v>284</v>
      </c>
      <c r="I23" s="297"/>
      <c r="J23" s="297"/>
      <c r="K23" s="297" t="s">
        <v>284</v>
      </c>
      <c r="L23" s="297" t="s">
        <v>284</v>
      </c>
      <c r="M23" s="297"/>
      <c r="N23" s="3"/>
      <c r="O23" s="3" t="s">
        <v>284</v>
      </c>
      <c r="P23" s="3" t="s">
        <v>284</v>
      </c>
      <c r="Q23" s="3"/>
      <c r="R23" s="3" t="s">
        <v>284</v>
      </c>
      <c r="S23" s="3"/>
      <c r="T23" s="3" t="s">
        <v>284</v>
      </c>
      <c r="U23" s="3"/>
      <c r="V23" s="3" t="s">
        <v>284</v>
      </c>
      <c r="W23" s="3"/>
      <c r="X23" s="290">
        <f t="shared" si="2"/>
        <v>70</v>
      </c>
      <c r="Y23" s="39"/>
    </row>
    <row r="24" spans="2:25" ht="73.5" hidden="1" customHeight="1">
      <c r="B24" s="361" t="s">
        <v>303</v>
      </c>
      <c r="C24" s="211">
        <v>6.1</v>
      </c>
      <c r="D24" s="210" t="s">
        <v>445</v>
      </c>
      <c r="E24" s="210" t="s">
        <v>448</v>
      </c>
      <c r="F24" s="3" t="s">
        <v>284</v>
      </c>
      <c r="G24" s="3"/>
      <c r="H24" s="3"/>
      <c r="I24" s="3" t="s">
        <v>284</v>
      </c>
      <c r="J24" s="3" t="s">
        <v>284</v>
      </c>
      <c r="K24" s="3"/>
      <c r="L24" s="3" t="s">
        <v>284</v>
      </c>
      <c r="M24" s="3"/>
      <c r="N24" s="3"/>
      <c r="O24" s="3" t="s">
        <v>284</v>
      </c>
      <c r="P24" s="3" t="s">
        <v>284</v>
      </c>
      <c r="Q24" s="3"/>
      <c r="R24" s="3" t="s">
        <v>284</v>
      </c>
      <c r="S24" s="3"/>
      <c r="T24" s="3" t="s">
        <v>284</v>
      </c>
      <c r="U24" s="3"/>
      <c r="V24" s="3" t="s">
        <v>284</v>
      </c>
      <c r="W24" s="3"/>
      <c r="X24" s="290">
        <f t="shared" si="0"/>
        <v>85</v>
      </c>
      <c r="Y24" s="39" t="s">
        <v>382</v>
      </c>
    </row>
    <row r="25" spans="2:25" ht="106.5" hidden="1" customHeight="1">
      <c r="B25" s="362"/>
      <c r="C25" s="211">
        <v>6.2</v>
      </c>
      <c r="D25" s="210" t="s">
        <v>454</v>
      </c>
      <c r="E25" s="210" t="s">
        <v>457</v>
      </c>
      <c r="F25" s="3" t="s">
        <v>284</v>
      </c>
      <c r="G25" s="3"/>
      <c r="H25" s="3"/>
      <c r="I25" s="3" t="s">
        <v>284</v>
      </c>
      <c r="J25" s="3" t="s">
        <v>284</v>
      </c>
      <c r="K25" s="3"/>
      <c r="L25" s="3" t="s">
        <v>284</v>
      </c>
      <c r="M25" s="3"/>
      <c r="N25" s="3"/>
      <c r="O25" s="3" t="s">
        <v>284</v>
      </c>
      <c r="P25" s="3" t="s">
        <v>284</v>
      </c>
      <c r="Q25" s="3"/>
      <c r="R25" s="3" t="s">
        <v>284</v>
      </c>
      <c r="S25" s="3"/>
      <c r="T25" s="3" t="s">
        <v>284</v>
      </c>
      <c r="U25" s="3"/>
      <c r="V25" s="3" t="s">
        <v>284</v>
      </c>
      <c r="W25" s="3"/>
      <c r="X25" s="290">
        <f t="shared" ref="X25:X26" si="3">IF(J25="X",15,0)+IF(L25="X",5,0)+IF(N25="X",15,0)+IF(P25="X",10,0)+IF(R25="X",15,0)+IF(T25="X",10,0)+IF(V25="X",30,0)</f>
        <v>85</v>
      </c>
      <c r="Y25" s="39" t="s">
        <v>382</v>
      </c>
    </row>
    <row r="26" spans="2:25" ht="71.25" hidden="1" customHeight="1">
      <c r="B26" s="362"/>
      <c r="C26" s="211">
        <v>6.3</v>
      </c>
      <c r="D26" s="210" t="s">
        <v>462</v>
      </c>
      <c r="E26" s="210" t="s">
        <v>465</v>
      </c>
      <c r="F26" s="3" t="s">
        <v>284</v>
      </c>
      <c r="G26" s="3"/>
      <c r="H26" s="3"/>
      <c r="I26" s="3" t="s">
        <v>284</v>
      </c>
      <c r="J26" s="3" t="s">
        <v>284</v>
      </c>
      <c r="K26" s="3"/>
      <c r="L26" s="3" t="s">
        <v>284</v>
      </c>
      <c r="M26" s="3"/>
      <c r="N26" s="3"/>
      <c r="O26" s="3" t="s">
        <v>284</v>
      </c>
      <c r="P26" s="3" t="s">
        <v>284</v>
      </c>
      <c r="Q26" s="3"/>
      <c r="R26" s="3" t="s">
        <v>284</v>
      </c>
      <c r="S26" s="3"/>
      <c r="T26" s="3" t="s">
        <v>284</v>
      </c>
      <c r="U26" s="3"/>
      <c r="V26" s="3" t="s">
        <v>284</v>
      </c>
      <c r="W26" s="3"/>
      <c r="X26" s="290">
        <f t="shared" si="3"/>
        <v>85</v>
      </c>
      <c r="Y26" s="39" t="s">
        <v>382</v>
      </c>
    </row>
    <row r="27" spans="2:25" ht="189.75" hidden="1" customHeight="1">
      <c r="B27" s="361" t="s">
        <v>80</v>
      </c>
      <c r="C27" s="211">
        <v>7.1</v>
      </c>
      <c r="D27" s="210" t="s">
        <v>512</v>
      </c>
      <c r="E27" s="210" t="s">
        <v>514</v>
      </c>
      <c r="F27" s="3" t="s">
        <v>284</v>
      </c>
      <c r="G27" s="3"/>
      <c r="H27" s="3" t="s">
        <v>284</v>
      </c>
      <c r="I27" s="3"/>
      <c r="J27" s="3"/>
      <c r="K27" s="3" t="s">
        <v>284</v>
      </c>
      <c r="L27" s="3" t="s">
        <v>284</v>
      </c>
      <c r="M27" s="3"/>
      <c r="N27" s="3" t="s">
        <v>284</v>
      </c>
      <c r="O27" s="3"/>
      <c r="P27" s="3" t="s">
        <v>284</v>
      </c>
      <c r="Q27" s="3"/>
      <c r="R27" s="3" t="s">
        <v>284</v>
      </c>
      <c r="S27" s="3"/>
      <c r="T27" s="3"/>
      <c r="U27" s="3" t="s">
        <v>284</v>
      </c>
      <c r="V27" s="3"/>
      <c r="W27" s="3" t="s">
        <v>284</v>
      </c>
      <c r="X27" s="291">
        <f t="shared" ref="X27:X29" si="4">IF(J27="X",15,0)+IF(L27="X",5,0)+IF(N27="X",15,0)+IF(P27="X",10,0)+IF(R27="X",15,0)+IF(T27="X",10,0)+IF(V27="X",30,0)</f>
        <v>45</v>
      </c>
      <c r="Y27" s="39" t="s">
        <v>382</v>
      </c>
    </row>
    <row r="28" spans="2:25" ht="54.75" hidden="1" customHeight="1">
      <c r="B28" s="362"/>
      <c r="C28" s="211">
        <v>7.2</v>
      </c>
      <c r="D28" s="210" t="s">
        <v>519</v>
      </c>
      <c r="E28" s="210" t="s">
        <v>521</v>
      </c>
      <c r="F28" s="3" t="s">
        <v>284</v>
      </c>
      <c r="G28" s="3"/>
      <c r="H28" s="3"/>
      <c r="I28" s="3" t="s">
        <v>284</v>
      </c>
      <c r="J28" s="3"/>
      <c r="K28" s="3" t="s">
        <v>284</v>
      </c>
      <c r="L28" s="3" t="s">
        <v>284</v>
      </c>
      <c r="M28" s="3"/>
      <c r="N28" s="3"/>
      <c r="O28" s="3" t="s">
        <v>284</v>
      </c>
      <c r="P28" s="3" t="s">
        <v>284</v>
      </c>
      <c r="Q28" s="3"/>
      <c r="R28" s="3" t="s">
        <v>284</v>
      </c>
      <c r="S28" s="3"/>
      <c r="T28" s="3" t="s">
        <v>284</v>
      </c>
      <c r="U28" s="3"/>
      <c r="V28" s="3" t="s">
        <v>284</v>
      </c>
      <c r="W28" s="3"/>
      <c r="X28" s="290">
        <f t="shared" si="4"/>
        <v>70</v>
      </c>
      <c r="Y28" s="39" t="s">
        <v>382</v>
      </c>
    </row>
    <row r="29" spans="2:25" ht="56.1" hidden="1" customHeight="1">
      <c r="B29" s="362"/>
      <c r="C29" s="211">
        <v>7.3</v>
      </c>
      <c r="D29" s="210" t="s">
        <v>526</v>
      </c>
      <c r="E29" s="210" t="s">
        <v>528</v>
      </c>
      <c r="F29" s="3" t="s">
        <v>284</v>
      </c>
      <c r="G29" s="3"/>
      <c r="H29" s="3" t="s">
        <v>284</v>
      </c>
      <c r="I29" s="3"/>
      <c r="J29" s="3"/>
      <c r="K29" s="3" t="s">
        <v>284</v>
      </c>
      <c r="L29" s="3" t="s">
        <v>284</v>
      </c>
      <c r="M29" s="3"/>
      <c r="N29" s="3"/>
      <c r="O29" s="3" t="s">
        <v>284</v>
      </c>
      <c r="P29" s="3" t="s">
        <v>284</v>
      </c>
      <c r="Q29" s="3"/>
      <c r="R29" s="3" t="s">
        <v>284</v>
      </c>
      <c r="S29" s="3"/>
      <c r="T29" s="3" t="s">
        <v>284</v>
      </c>
      <c r="U29" s="3"/>
      <c r="V29" s="3" t="s">
        <v>284</v>
      </c>
      <c r="W29" s="3"/>
      <c r="X29" s="290">
        <f t="shared" si="4"/>
        <v>70</v>
      </c>
      <c r="Y29" s="39" t="s">
        <v>382</v>
      </c>
    </row>
    <row r="30" spans="2:25" ht="75.75" hidden="1" customHeight="1">
      <c r="B30" s="362"/>
      <c r="C30" s="211">
        <v>7.4</v>
      </c>
      <c r="D30" s="210" t="s">
        <v>533</v>
      </c>
      <c r="E30" s="210" t="s">
        <v>536</v>
      </c>
      <c r="F30" s="3" t="s">
        <v>284</v>
      </c>
      <c r="G30" s="3"/>
      <c r="H30" s="3"/>
      <c r="I30" s="3" t="s">
        <v>284</v>
      </c>
      <c r="J30" s="3"/>
      <c r="K30" s="3" t="s">
        <v>284</v>
      </c>
      <c r="L30" s="3" t="s">
        <v>284</v>
      </c>
      <c r="M30" s="3"/>
      <c r="N30" s="3"/>
      <c r="O30" s="3" t="s">
        <v>284</v>
      </c>
      <c r="P30" s="3" t="s">
        <v>284</v>
      </c>
      <c r="Q30" s="3"/>
      <c r="R30" s="3" t="s">
        <v>284</v>
      </c>
      <c r="S30" s="3"/>
      <c r="T30" s="3"/>
      <c r="U30" s="3" t="s">
        <v>284</v>
      </c>
      <c r="V30" s="3"/>
      <c r="W30" s="3" t="s">
        <v>284</v>
      </c>
      <c r="X30" s="291">
        <f t="shared" ref="X30" si="5">IF(J30="X",15,0)+IF(L30="X",5,0)+IF(N30="X",15,0)+IF(P30="X",10,0)+IF(R30="X",15,0)+IF(T30="X",10,0)+IF(V30="X",30,0)</f>
        <v>30</v>
      </c>
      <c r="Y30" s="39" t="s">
        <v>382</v>
      </c>
    </row>
    <row r="31" spans="2:25" ht="85.5" hidden="1" customHeight="1">
      <c r="B31" s="361" t="s">
        <v>304</v>
      </c>
      <c r="C31" s="211">
        <v>8.1</v>
      </c>
      <c r="D31" s="210" t="s">
        <v>494</v>
      </c>
      <c r="E31" s="210" t="s">
        <v>511</v>
      </c>
      <c r="F31" s="3" t="s">
        <v>284</v>
      </c>
      <c r="G31" s="3"/>
      <c r="H31" s="3"/>
      <c r="I31" s="3" t="s">
        <v>284</v>
      </c>
      <c r="J31" s="3"/>
      <c r="K31" s="3" t="s">
        <v>284</v>
      </c>
      <c r="L31" s="3" t="s">
        <v>284</v>
      </c>
      <c r="M31" s="3"/>
      <c r="N31" s="3"/>
      <c r="O31" s="3" t="s">
        <v>284</v>
      </c>
      <c r="P31" s="3" t="s">
        <v>284</v>
      </c>
      <c r="Q31" s="3"/>
      <c r="R31" s="3" t="s">
        <v>284</v>
      </c>
      <c r="S31" s="3"/>
      <c r="T31" s="3"/>
      <c r="U31" s="3" t="s">
        <v>284</v>
      </c>
      <c r="V31" s="3"/>
      <c r="W31" s="3" t="s">
        <v>284</v>
      </c>
      <c r="X31" s="291">
        <f>IF(J31="X",15,0)+IF(L31="X",5,0)+IF(N31="X",15,0)+IF(P31="X",10,0)+IF(R31="X",15,0)+IF(T31="X",10,0)+IF(V31="X",30,0)</f>
        <v>30</v>
      </c>
      <c r="Y31" s="39" t="s">
        <v>382</v>
      </c>
    </row>
    <row r="32" spans="2:25" ht="66" hidden="1" customHeight="1">
      <c r="B32" s="362"/>
      <c r="C32" s="211">
        <v>8.1999999999999993</v>
      </c>
      <c r="D32" s="210" t="s">
        <v>83</v>
      </c>
      <c r="E32" s="210" t="s">
        <v>501</v>
      </c>
      <c r="F32" s="3" t="s">
        <v>284</v>
      </c>
      <c r="G32" s="3"/>
      <c r="H32" s="3"/>
      <c r="I32" s="3" t="s">
        <v>284</v>
      </c>
      <c r="J32" s="3"/>
      <c r="K32" s="3" t="s">
        <v>284</v>
      </c>
      <c r="L32" s="3" t="s">
        <v>284</v>
      </c>
      <c r="M32" s="3"/>
      <c r="N32" s="3"/>
      <c r="O32" s="3" t="s">
        <v>284</v>
      </c>
      <c r="P32" s="3" t="s">
        <v>284</v>
      </c>
      <c r="Q32" s="3"/>
      <c r="R32" s="3" t="s">
        <v>284</v>
      </c>
      <c r="S32" s="3"/>
      <c r="T32" s="3"/>
      <c r="U32" s="3" t="s">
        <v>284</v>
      </c>
      <c r="V32" s="3"/>
      <c r="W32" s="3" t="s">
        <v>284</v>
      </c>
      <c r="X32" s="291">
        <f t="shared" ref="X32" si="6">IF(J32="X",15,0)+IF(L32="X",5,0)+IF(N32="X",15,0)+IF(P32="X",10,0)+IF(R32="X",15,0)+IF(T32="X",10,0)+IF(V32="X",30,0)</f>
        <v>30</v>
      </c>
      <c r="Y32" s="39" t="s">
        <v>382</v>
      </c>
    </row>
    <row r="33" spans="1:25" ht="76.5" hidden="1" customHeight="1">
      <c r="B33" s="362"/>
      <c r="C33" s="211">
        <v>8.3000000000000007</v>
      </c>
      <c r="D33" s="210" t="s">
        <v>506</v>
      </c>
      <c r="E33" s="210" t="s">
        <v>509</v>
      </c>
      <c r="F33" s="3" t="s">
        <v>284</v>
      </c>
      <c r="G33" s="3"/>
      <c r="H33" s="3"/>
      <c r="I33" s="3" t="s">
        <v>284</v>
      </c>
      <c r="J33" s="3"/>
      <c r="K33" s="3" t="s">
        <v>284</v>
      </c>
      <c r="L33" s="3" t="s">
        <v>284</v>
      </c>
      <c r="M33" s="3"/>
      <c r="N33" s="3"/>
      <c r="O33" s="3" t="s">
        <v>284</v>
      </c>
      <c r="P33" s="3" t="s">
        <v>284</v>
      </c>
      <c r="Q33" s="3"/>
      <c r="R33" s="3" t="s">
        <v>284</v>
      </c>
      <c r="S33" s="3"/>
      <c r="T33" s="3"/>
      <c r="U33" s="3" t="s">
        <v>284</v>
      </c>
      <c r="V33" s="3"/>
      <c r="W33" s="3" t="s">
        <v>284</v>
      </c>
      <c r="X33" s="291">
        <f t="shared" ref="X33" si="7">IF(J33="X",15,0)+IF(L33="X",5,0)+IF(N33="X",15,0)+IF(P33="X",10,0)+IF(R33="X",15,0)+IF(T33="X",10,0)+IF(V33="X",30,0)</f>
        <v>30</v>
      </c>
      <c r="Y33" s="39" t="s">
        <v>382</v>
      </c>
    </row>
    <row r="34" spans="1:25" ht="63.75" hidden="1">
      <c r="B34" s="372" t="s">
        <v>500</v>
      </c>
      <c r="C34" s="211">
        <v>9.1</v>
      </c>
      <c r="D34" s="210" t="s">
        <v>256</v>
      </c>
      <c r="E34" s="210" t="s">
        <v>260</v>
      </c>
      <c r="F34" s="3" t="s">
        <v>284</v>
      </c>
      <c r="G34" s="3"/>
      <c r="H34" s="3" t="s">
        <v>284</v>
      </c>
      <c r="I34" s="3"/>
      <c r="J34" s="3"/>
      <c r="K34" s="3" t="s">
        <v>284</v>
      </c>
      <c r="L34" s="3" t="s">
        <v>284</v>
      </c>
      <c r="M34" s="3"/>
      <c r="N34" s="3"/>
      <c r="O34" s="3" t="s">
        <v>284</v>
      </c>
      <c r="P34" s="3" t="s">
        <v>284</v>
      </c>
      <c r="Q34" s="3"/>
      <c r="R34" s="3" t="s">
        <v>284</v>
      </c>
      <c r="S34" s="3"/>
      <c r="T34" s="3" t="s">
        <v>284</v>
      </c>
      <c r="U34" s="3"/>
      <c r="V34" s="3" t="s">
        <v>284</v>
      </c>
      <c r="W34" s="3"/>
      <c r="X34" s="215">
        <f t="shared" ref="X34:X36" si="8">IF(J34="X",15,0)+IF(L34="X",5,0)+IF(N34="X",15,0)+IF(P34="X",10,0)+IF(R34="X",15,0)+IF(T34="X",10,0)+IF(V34="X",30,0)</f>
        <v>70</v>
      </c>
      <c r="Y34" s="39" t="s">
        <v>382</v>
      </c>
    </row>
    <row r="35" spans="1:25" ht="84.75" hidden="1" customHeight="1">
      <c r="B35" s="373"/>
      <c r="C35" s="211">
        <v>9.1999999999999993</v>
      </c>
      <c r="D35" s="210" t="s">
        <v>257</v>
      </c>
      <c r="E35" s="210" t="s">
        <v>261</v>
      </c>
      <c r="F35" s="3" t="s">
        <v>284</v>
      </c>
      <c r="G35" s="3"/>
      <c r="H35" s="3" t="s">
        <v>284</v>
      </c>
      <c r="I35" s="3"/>
      <c r="J35" s="3"/>
      <c r="K35" s="3" t="s">
        <v>284</v>
      </c>
      <c r="L35" s="3" t="s">
        <v>284</v>
      </c>
      <c r="M35" s="3"/>
      <c r="N35" s="3"/>
      <c r="O35" s="3" t="s">
        <v>284</v>
      </c>
      <c r="P35" s="3" t="s">
        <v>284</v>
      </c>
      <c r="Q35" s="3"/>
      <c r="R35" s="3" t="s">
        <v>284</v>
      </c>
      <c r="S35" s="3"/>
      <c r="T35" s="3" t="s">
        <v>284</v>
      </c>
      <c r="U35" s="3"/>
      <c r="V35" s="3" t="s">
        <v>284</v>
      </c>
      <c r="W35" s="3"/>
      <c r="X35" s="215">
        <f t="shared" si="8"/>
        <v>70</v>
      </c>
      <c r="Y35" s="39" t="s">
        <v>382</v>
      </c>
    </row>
    <row r="36" spans="1:25" s="217" customFormat="1" ht="114.75" hidden="1">
      <c r="A36" s="204"/>
      <c r="B36" s="374"/>
      <c r="C36" s="211">
        <v>9.3000000000000007</v>
      </c>
      <c r="D36" s="210" t="s">
        <v>259</v>
      </c>
      <c r="E36" s="210" t="s">
        <v>263</v>
      </c>
      <c r="F36" s="3" t="s">
        <v>284</v>
      </c>
      <c r="G36" s="3"/>
      <c r="H36" s="3" t="s">
        <v>284</v>
      </c>
      <c r="I36" s="3"/>
      <c r="J36" s="3"/>
      <c r="K36" s="3" t="s">
        <v>284</v>
      </c>
      <c r="L36" s="3" t="s">
        <v>284</v>
      </c>
      <c r="M36" s="3"/>
      <c r="N36" s="3"/>
      <c r="O36" s="3" t="s">
        <v>284</v>
      </c>
      <c r="P36" s="3" t="s">
        <v>284</v>
      </c>
      <c r="Q36" s="3"/>
      <c r="R36" s="3" t="s">
        <v>284</v>
      </c>
      <c r="S36" s="3"/>
      <c r="T36" s="3" t="s">
        <v>284</v>
      </c>
      <c r="U36" s="3"/>
      <c r="V36" s="3" t="s">
        <v>284</v>
      </c>
      <c r="W36" s="3"/>
      <c r="X36" s="215">
        <f t="shared" si="8"/>
        <v>70</v>
      </c>
      <c r="Y36" s="39" t="s">
        <v>382</v>
      </c>
    </row>
    <row r="37" spans="1:25" ht="94.5" customHeight="1">
      <c r="B37" s="361" t="s">
        <v>14</v>
      </c>
      <c r="C37" s="211">
        <v>10.1</v>
      </c>
      <c r="D37" s="210" t="s">
        <v>607</v>
      </c>
      <c r="E37" s="210" t="s">
        <v>609</v>
      </c>
      <c r="F37" s="3" t="s">
        <v>284</v>
      </c>
      <c r="G37" s="3"/>
      <c r="H37" s="297" t="s">
        <v>284</v>
      </c>
      <c r="I37" s="297"/>
      <c r="J37" s="297"/>
      <c r="K37" s="297" t="s">
        <v>284</v>
      </c>
      <c r="L37" s="297" t="s">
        <v>284</v>
      </c>
      <c r="M37" s="297"/>
      <c r="N37" s="297"/>
      <c r="O37" s="297" t="s">
        <v>284</v>
      </c>
      <c r="P37" s="297" t="s">
        <v>284</v>
      </c>
      <c r="Q37" s="3"/>
      <c r="R37" s="3" t="s">
        <v>284</v>
      </c>
      <c r="S37" s="3"/>
      <c r="T37" s="3" t="s">
        <v>284</v>
      </c>
      <c r="U37" s="3"/>
      <c r="V37" s="3" t="s">
        <v>284</v>
      </c>
      <c r="W37" s="3"/>
      <c r="X37" s="290">
        <f>IF(J37="X",15,0)+IF(L37="X",5,0)+IF(N37="X",15,0)+IF(P37="X",10,0)+IF(R37="X",15,0)+IF(T37="X",10,0)+IF(V37="X",30,0)</f>
        <v>70</v>
      </c>
      <c r="Y37" s="39" t="s">
        <v>382</v>
      </c>
    </row>
    <row r="38" spans="1:25" ht="98.25" customHeight="1">
      <c r="B38" s="362"/>
      <c r="C38" s="211">
        <v>10.199999999999999</v>
      </c>
      <c r="D38" s="210" t="s">
        <v>616</v>
      </c>
      <c r="E38" s="210" t="s">
        <v>619</v>
      </c>
      <c r="F38" s="3" t="s">
        <v>284</v>
      </c>
      <c r="G38" s="3"/>
      <c r="H38" s="297"/>
      <c r="I38" s="297" t="s">
        <v>284</v>
      </c>
      <c r="J38" s="297"/>
      <c r="K38" s="297" t="s">
        <v>284</v>
      </c>
      <c r="L38" s="297" t="s">
        <v>284</v>
      </c>
      <c r="M38" s="297"/>
      <c r="N38" s="297"/>
      <c r="O38" s="297" t="s">
        <v>284</v>
      </c>
      <c r="P38" s="297" t="s">
        <v>284</v>
      </c>
      <c r="Q38" s="3"/>
      <c r="R38" s="3" t="s">
        <v>284</v>
      </c>
      <c r="S38" s="3"/>
      <c r="T38" s="3" t="s">
        <v>284</v>
      </c>
      <c r="U38" s="3"/>
      <c r="V38" s="3" t="s">
        <v>284</v>
      </c>
      <c r="W38" s="3"/>
      <c r="X38" s="290">
        <f>IF(J38="X",15,0)+IF(L38="X",5,0)+IF(N38="X",15,0)+IF(P38="X",10,0)+IF(R38="X",15,0)+IF(T38="X",10,0)+IF(V38="X",30,0)</f>
        <v>70</v>
      </c>
      <c r="Y38" s="39" t="s">
        <v>382</v>
      </c>
    </row>
    <row r="39" spans="1:25" ht="80.25" customHeight="1">
      <c r="B39" s="363"/>
      <c r="C39" s="211">
        <v>10.3</v>
      </c>
      <c r="D39" s="210" t="s">
        <v>624</v>
      </c>
      <c r="E39" s="210" t="s">
        <v>627</v>
      </c>
      <c r="F39" s="3" t="s">
        <v>284</v>
      </c>
      <c r="G39" s="3"/>
      <c r="H39" s="297" t="s">
        <v>284</v>
      </c>
      <c r="I39" s="297"/>
      <c r="J39" s="297"/>
      <c r="K39" s="297" t="s">
        <v>284</v>
      </c>
      <c r="L39" s="297" t="s">
        <v>284</v>
      </c>
      <c r="M39" s="297"/>
      <c r="N39" s="297"/>
      <c r="O39" s="297" t="s">
        <v>284</v>
      </c>
      <c r="P39" s="297" t="s">
        <v>284</v>
      </c>
      <c r="Q39" s="3"/>
      <c r="R39" s="3" t="s">
        <v>284</v>
      </c>
      <c r="S39" s="3"/>
      <c r="T39" s="3" t="s">
        <v>284</v>
      </c>
      <c r="U39" s="3"/>
      <c r="V39" s="3" t="s">
        <v>284</v>
      </c>
      <c r="W39" s="3"/>
      <c r="X39" s="290">
        <f>IF(J39="X",15,0)+IF(L39="X",5,0)+IF(N39="X",15,0)+IF(P39="X",10,0)+IF(R39="X",15,0)+IF(T39="X",10,0)+IF(V39="X",30,0)</f>
        <v>70</v>
      </c>
      <c r="Y39" s="39" t="s">
        <v>382</v>
      </c>
    </row>
    <row r="40" spans="1:25" ht="65.25" hidden="1" customHeight="1">
      <c r="B40" s="361" t="s">
        <v>27</v>
      </c>
      <c r="C40" s="211">
        <v>11.1</v>
      </c>
      <c r="D40" s="210" t="s">
        <v>590</v>
      </c>
      <c r="E40" s="210" t="s">
        <v>593</v>
      </c>
      <c r="F40" s="3" t="s">
        <v>284</v>
      </c>
      <c r="G40" s="3"/>
      <c r="H40" s="3"/>
      <c r="I40" s="3" t="s">
        <v>284</v>
      </c>
      <c r="J40" s="3"/>
      <c r="K40" s="3" t="s">
        <v>284</v>
      </c>
      <c r="L40" s="3" t="s">
        <v>284</v>
      </c>
      <c r="M40" s="3"/>
      <c r="N40" s="3"/>
      <c r="O40" s="3" t="s">
        <v>284</v>
      </c>
      <c r="P40" s="3" t="s">
        <v>284</v>
      </c>
      <c r="Q40" s="3"/>
      <c r="R40" s="3" t="s">
        <v>284</v>
      </c>
      <c r="S40" s="3"/>
      <c r="T40" s="3" t="s">
        <v>284</v>
      </c>
      <c r="U40" s="3"/>
      <c r="V40" s="3" t="s">
        <v>284</v>
      </c>
      <c r="W40" s="3"/>
      <c r="X40" s="290">
        <f t="shared" si="0"/>
        <v>70</v>
      </c>
      <c r="Y40" s="39" t="s">
        <v>382</v>
      </c>
    </row>
    <row r="41" spans="1:25" ht="60.75" hidden="1" customHeight="1">
      <c r="B41" s="362"/>
      <c r="C41" s="211">
        <v>11.2</v>
      </c>
      <c r="D41" s="210" t="s">
        <v>598</v>
      </c>
      <c r="E41" s="210" t="s">
        <v>601</v>
      </c>
      <c r="F41" s="3" t="s">
        <v>284</v>
      </c>
      <c r="G41" s="3"/>
      <c r="H41" s="3" t="s">
        <v>284</v>
      </c>
      <c r="I41" s="3"/>
      <c r="J41" s="3"/>
      <c r="K41" s="3" t="s">
        <v>284</v>
      </c>
      <c r="L41" s="3" t="s">
        <v>284</v>
      </c>
      <c r="M41" s="3"/>
      <c r="N41" s="3"/>
      <c r="O41" s="3" t="s">
        <v>284</v>
      </c>
      <c r="P41" s="3" t="s">
        <v>284</v>
      </c>
      <c r="Q41" s="3"/>
      <c r="R41" s="3" t="s">
        <v>284</v>
      </c>
      <c r="S41" s="3"/>
      <c r="T41" s="3" t="s">
        <v>284</v>
      </c>
      <c r="U41" s="3"/>
      <c r="V41" s="3" t="s">
        <v>284</v>
      </c>
      <c r="W41" s="3"/>
      <c r="X41" s="290">
        <f t="shared" si="0"/>
        <v>70</v>
      </c>
      <c r="Y41" s="39" t="s">
        <v>382</v>
      </c>
    </row>
    <row r="42" spans="1:25" s="17" customFormat="1" ht="45" hidden="1">
      <c r="A42" s="315"/>
      <c r="B42" s="375" t="s">
        <v>59</v>
      </c>
      <c r="C42" s="316">
        <v>12.1</v>
      </c>
      <c r="D42" s="311" t="s">
        <v>540</v>
      </c>
      <c r="E42" s="311" t="s">
        <v>543</v>
      </c>
      <c r="F42" s="297" t="s">
        <v>284</v>
      </c>
      <c r="G42" s="297"/>
      <c r="H42" s="297"/>
      <c r="I42" s="297" t="s">
        <v>284</v>
      </c>
      <c r="J42" s="297"/>
      <c r="K42" s="297" t="s">
        <v>284</v>
      </c>
      <c r="L42" s="297" t="s">
        <v>284</v>
      </c>
      <c r="M42" s="297"/>
      <c r="N42" s="297"/>
      <c r="O42" s="297" t="s">
        <v>284</v>
      </c>
      <c r="P42" s="297" t="s">
        <v>284</v>
      </c>
      <c r="Q42" s="297"/>
      <c r="R42" s="297" t="s">
        <v>284</v>
      </c>
      <c r="S42" s="297"/>
      <c r="T42" s="297"/>
      <c r="U42" s="297" t="s">
        <v>284</v>
      </c>
      <c r="V42" s="297" t="s">
        <v>284</v>
      </c>
      <c r="W42" s="297"/>
      <c r="X42" s="291">
        <f t="shared" si="0"/>
        <v>60</v>
      </c>
      <c r="Y42" s="317" t="s">
        <v>382</v>
      </c>
    </row>
    <row r="43" spans="1:25" s="17" customFormat="1" ht="45" hidden="1">
      <c r="A43" s="315"/>
      <c r="B43" s="376"/>
      <c r="C43" s="316">
        <v>12.2</v>
      </c>
      <c r="D43" s="311" t="s">
        <v>547</v>
      </c>
      <c r="E43" s="311" t="s">
        <v>548</v>
      </c>
      <c r="F43" s="297" t="s">
        <v>284</v>
      </c>
      <c r="G43" s="297"/>
      <c r="H43" s="297"/>
      <c r="I43" s="297" t="s">
        <v>284</v>
      </c>
      <c r="J43" s="297"/>
      <c r="K43" s="297" t="s">
        <v>284</v>
      </c>
      <c r="L43" s="297" t="s">
        <v>284</v>
      </c>
      <c r="M43" s="297"/>
      <c r="N43" s="297"/>
      <c r="O43" s="297" t="s">
        <v>284</v>
      </c>
      <c r="P43" s="297" t="s">
        <v>284</v>
      </c>
      <c r="Q43" s="297"/>
      <c r="R43" s="297" t="s">
        <v>284</v>
      </c>
      <c r="S43" s="297"/>
      <c r="T43" s="297" t="s">
        <v>284</v>
      </c>
      <c r="U43" s="297"/>
      <c r="V43" s="297" t="s">
        <v>284</v>
      </c>
      <c r="W43" s="297"/>
      <c r="X43" s="290">
        <f t="shared" si="0"/>
        <v>70</v>
      </c>
      <c r="Y43" s="317" t="s">
        <v>382</v>
      </c>
    </row>
    <row r="44" spans="1:25" s="17" customFormat="1" ht="56.1" hidden="1" customHeight="1">
      <c r="A44" s="315"/>
      <c r="B44" s="376"/>
      <c r="C44" s="316">
        <v>12.3</v>
      </c>
      <c r="D44" s="311" t="s">
        <v>60</v>
      </c>
      <c r="E44" s="311" t="s">
        <v>63</v>
      </c>
      <c r="F44" s="297" t="s">
        <v>284</v>
      </c>
      <c r="G44" s="297"/>
      <c r="H44" s="297"/>
      <c r="I44" s="297" t="s">
        <v>284</v>
      </c>
      <c r="J44" s="297"/>
      <c r="K44" s="297" t="s">
        <v>284</v>
      </c>
      <c r="L44" s="297" t="s">
        <v>284</v>
      </c>
      <c r="M44" s="297"/>
      <c r="N44" s="297"/>
      <c r="O44" s="297" t="s">
        <v>284</v>
      </c>
      <c r="P44" s="297" t="s">
        <v>284</v>
      </c>
      <c r="Q44" s="297"/>
      <c r="R44" s="297" t="s">
        <v>284</v>
      </c>
      <c r="S44" s="297"/>
      <c r="T44" s="297" t="s">
        <v>284</v>
      </c>
      <c r="U44" s="297"/>
      <c r="V44" s="297" t="s">
        <v>284</v>
      </c>
      <c r="W44" s="297"/>
      <c r="X44" s="290">
        <f t="shared" ref="X44:X45" si="9">IF(J44="X",15,0)+IF(L44="X",5,0)+IF(N44="X",15,0)+IF(P44="X",10,0)+IF(R44="X",15,0)+IF(T44="X",10,0)+IF(V44="X",30,0)</f>
        <v>70</v>
      </c>
      <c r="Y44" s="317" t="s">
        <v>382</v>
      </c>
    </row>
    <row r="45" spans="1:25" s="17" customFormat="1" ht="88.5" hidden="1" customHeight="1">
      <c r="A45" s="315"/>
      <c r="B45" s="376"/>
      <c r="C45" s="316">
        <v>12.4</v>
      </c>
      <c r="D45" s="311" t="s">
        <v>553</v>
      </c>
      <c r="E45" s="311" t="s">
        <v>555</v>
      </c>
      <c r="F45" s="297" t="s">
        <v>284</v>
      </c>
      <c r="G45" s="297"/>
      <c r="H45" s="297"/>
      <c r="I45" s="297" t="s">
        <v>284</v>
      </c>
      <c r="J45" s="297"/>
      <c r="K45" s="297" t="s">
        <v>284</v>
      </c>
      <c r="L45" s="297" t="s">
        <v>284</v>
      </c>
      <c r="M45" s="297"/>
      <c r="N45" s="297"/>
      <c r="O45" s="297" t="s">
        <v>284</v>
      </c>
      <c r="P45" s="297" t="s">
        <v>284</v>
      </c>
      <c r="Q45" s="297"/>
      <c r="R45" s="297" t="s">
        <v>284</v>
      </c>
      <c r="S45" s="297"/>
      <c r="T45" s="297" t="s">
        <v>284</v>
      </c>
      <c r="U45" s="297"/>
      <c r="V45" s="297" t="s">
        <v>284</v>
      </c>
      <c r="W45" s="297"/>
      <c r="X45" s="290">
        <f t="shared" si="9"/>
        <v>70</v>
      </c>
      <c r="Y45" s="317" t="s">
        <v>382</v>
      </c>
    </row>
    <row r="46" spans="1:25" ht="56.1" hidden="1" customHeight="1">
      <c r="B46" s="361" t="s">
        <v>69</v>
      </c>
      <c r="C46" s="211">
        <v>13.1</v>
      </c>
      <c r="D46" s="210" t="s">
        <v>472</v>
      </c>
      <c r="E46" s="210" t="s">
        <v>71</v>
      </c>
      <c r="F46" s="3" t="s">
        <v>284</v>
      </c>
      <c r="G46" s="3"/>
      <c r="H46" s="3" t="s">
        <v>284</v>
      </c>
      <c r="I46" s="3"/>
      <c r="J46" s="3" t="s">
        <v>284</v>
      </c>
      <c r="K46" s="3"/>
      <c r="L46" s="3" t="s">
        <v>284</v>
      </c>
      <c r="M46" s="3"/>
      <c r="N46" s="3"/>
      <c r="O46" s="3" t="s">
        <v>284</v>
      </c>
      <c r="P46" s="3" t="s">
        <v>284</v>
      </c>
      <c r="Q46" s="3"/>
      <c r="R46" s="3" t="s">
        <v>284</v>
      </c>
      <c r="S46" s="3"/>
      <c r="T46" s="3"/>
      <c r="U46" s="3" t="s">
        <v>284</v>
      </c>
      <c r="V46" s="3"/>
      <c r="W46" s="3" t="s">
        <v>284</v>
      </c>
      <c r="X46" s="291">
        <f t="shared" ref="X46:X47" si="10">IF(J46="X",15,0)+IF(L46="X",5,0)+IF(N46="X",15,0)+IF(P46="X",10,0)+IF(R46="X",15,0)+IF(T46="X",10,0)+IF(V46="X",30,0)</f>
        <v>45</v>
      </c>
      <c r="Y46" s="39" t="s">
        <v>382</v>
      </c>
    </row>
    <row r="47" spans="1:25" ht="93" hidden="1" customHeight="1">
      <c r="B47" s="362"/>
      <c r="C47" s="211">
        <v>13.2</v>
      </c>
      <c r="D47" s="210" t="s">
        <v>479</v>
      </c>
      <c r="E47" s="210" t="s">
        <v>480</v>
      </c>
      <c r="F47" s="3" t="s">
        <v>284</v>
      </c>
      <c r="G47" s="3"/>
      <c r="H47" s="3" t="s">
        <v>284</v>
      </c>
      <c r="I47" s="3"/>
      <c r="J47" s="3" t="s">
        <v>284</v>
      </c>
      <c r="K47" s="3"/>
      <c r="L47" s="3" t="s">
        <v>284</v>
      </c>
      <c r="M47" s="3"/>
      <c r="N47" s="3"/>
      <c r="O47" s="3" t="s">
        <v>284</v>
      </c>
      <c r="P47" s="3" t="s">
        <v>284</v>
      </c>
      <c r="Q47" s="3"/>
      <c r="R47" s="3" t="s">
        <v>284</v>
      </c>
      <c r="S47" s="3"/>
      <c r="T47" s="3" t="s">
        <v>284</v>
      </c>
      <c r="U47" s="3"/>
      <c r="V47" s="3" t="s">
        <v>284</v>
      </c>
      <c r="W47" s="3"/>
      <c r="X47" s="290">
        <f t="shared" si="10"/>
        <v>85</v>
      </c>
      <c r="Y47" s="39" t="s">
        <v>382</v>
      </c>
    </row>
    <row r="48" spans="1:25" ht="15.75" hidden="1" customHeight="1">
      <c r="B48" s="362"/>
      <c r="C48" s="211">
        <v>13.3</v>
      </c>
      <c r="D48" s="210" t="s">
        <v>484</v>
      </c>
      <c r="E48" s="210" t="s">
        <v>72</v>
      </c>
      <c r="F48" s="3" t="s">
        <v>284</v>
      </c>
      <c r="G48" s="3"/>
      <c r="H48" s="3" t="s">
        <v>284</v>
      </c>
      <c r="I48" s="3"/>
      <c r="J48" s="3"/>
      <c r="K48" s="3" t="s">
        <v>284</v>
      </c>
      <c r="L48" s="3" t="s">
        <v>284</v>
      </c>
      <c r="M48" s="3"/>
      <c r="N48" s="3"/>
      <c r="O48" s="3" t="s">
        <v>284</v>
      </c>
      <c r="P48" s="3" t="s">
        <v>284</v>
      </c>
      <c r="Q48" s="3"/>
      <c r="R48" s="3" t="s">
        <v>284</v>
      </c>
      <c r="S48" s="3"/>
      <c r="T48" s="3" t="s">
        <v>284</v>
      </c>
      <c r="U48" s="3"/>
      <c r="V48" s="3" t="s">
        <v>284</v>
      </c>
      <c r="W48" s="3"/>
      <c r="X48" s="290">
        <f t="shared" si="0"/>
        <v>70</v>
      </c>
      <c r="Y48" s="39" t="s">
        <v>382</v>
      </c>
    </row>
    <row r="49" spans="2:25" ht="50.1" customHeight="1">
      <c r="B49" s="368" t="s">
        <v>251</v>
      </c>
      <c r="C49" s="368"/>
      <c r="D49" s="368"/>
      <c r="E49" s="368"/>
      <c r="F49" s="368"/>
      <c r="G49" s="368"/>
      <c r="H49" s="368"/>
      <c r="I49" s="368"/>
      <c r="J49" s="368"/>
      <c r="K49" s="368"/>
      <c r="L49" s="368"/>
      <c r="M49" s="368"/>
      <c r="N49" s="368"/>
      <c r="O49" s="368"/>
      <c r="P49" s="368"/>
      <c r="Q49" s="368"/>
      <c r="R49" s="368"/>
      <c r="S49" s="368"/>
      <c r="T49" s="368"/>
      <c r="U49" s="368"/>
      <c r="V49" s="368"/>
      <c r="W49" s="368"/>
      <c r="X49" s="208"/>
      <c r="Y49" s="207"/>
    </row>
    <row r="52" spans="2:25">
      <c r="C52" s="286"/>
      <c r="D52" s="287"/>
      <c r="F52" s="289"/>
      <c r="G52" s="289"/>
      <c r="H52" s="289"/>
      <c r="I52" s="289"/>
      <c r="J52" s="289"/>
      <c r="K52" s="289"/>
    </row>
    <row r="53" spans="2:25">
      <c r="C53" s="288" t="s">
        <v>380</v>
      </c>
      <c r="F53" s="288" t="s">
        <v>381</v>
      </c>
      <c r="G53" s="206"/>
    </row>
  </sheetData>
  <customSheetViews>
    <customSheetView guid="{B83C9EB8-C964-4489-98C8-19C81BFAE010}"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
    </customSheetView>
    <customSheetView guid="{42BB51DB-DC3E-4DA5-9499-5574EB19780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2"/>
    </customSheetView>
    <customSheetView guid="{D8BB7E15-0E8F-45FC-AD1A-6D8C295A087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3"/>
    </customSheetView>
    <customSheetView guid="{F7D68F61-F89A-4541-9A78-C25C58CA23E3}"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4"/>
    </customSheetView>
    <customSheetView guid="{4890415D-ABA4-4363-9A7D-9DAD39F08A9F}"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5"/>
    </customSheetView>
    <customSheetView guid="{D504B807-AE7E-4042-848D-21D8E9CBBAC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6"/>
    </customSheetView>
    <customSheetView guid="{C9A812A3-B23E-4057-8694-158B0DEE8D06}"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7"/>
    </customSheetView>
    <customSheetView guid="{B74BB35E-E214-422E-BB39-6D168553F4C5}"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8"/>
    </customSheetView>
    <customSheetView guid="{915A0EBC-A358-405B-93F7-90752DA34B9F}"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9"/>
    </customSheetView>
    <customSheetView guid="{31578BE1-199E-4DDD-BD28-180CDA7042A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0"/>
    </customSheetView>
    <customSheetView guid="{C8C25E0F-313C-40E1-BC27-B55128053FAD}"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1"/>
    </customSheetView>
    <customSheetView guid="{D674221F-3F50-45D7-B99E-107AE99970D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2"/>
    </customSheetView>
    <customSheetView guid="{E51A7B7A-B72C-4D0D-BEC9-3100296DDB1B}"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3"/>
    </customSheetView>
    <customSheetView guid="{C9A17BF0-2451-44C4-898F-CFB8403323E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4"/>
    </customSheetView>
    <customSheetView guid="{DC041AD4-35AB-4F1B-9F3D-F08C88A9A16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5"/>
    </customSheetView>
    <customSheetView guid="{CC42E740-ADA2-4B3E-AB77-9BBCCE9EC444}"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6"/>
    </customSheetView>
    <customSheetView guid="{AF3BF2A1-5C19-43AE-A08B-3E418E8AE54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7"/>
    </customSheetView>
    <customSheetView guid="{ADD38025-F4B2-44E2-9D06-07A9BF0F3A5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8"/>
    </customSheetView>
    <customSheetView guid="{97D65C1E-976A-4956-97FC-0E8188ABCFA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9"/>
    </customSheetView>
  </customSheetViews>
  <mergeCells count="40">
    <mergeCell ref="B49:W49"/>
    <mergeCell ref="T2:U2"/>
    <mergeCell ref="V2:W2"/>
    <mergeCell ref="E2:E3"/>
    <mergeCell ref="B2:B3"/>
    <mergeCell ref="D2:D3"/>
    <mergeCell ref="B17:B19"/>
    <mergeCell ref="B20:B23"/>
    <mergeCell ref="B24:B26"/>
    <mergeCell ref="B34:B36"/>
    <mergeCell ref="N2:O2"/>
    <mergeCell ref="P2:Q2"/>
    <mergeCell ref="B42:B45"/>
    <mergeCell ref="B27:B30"/>
    <mergeCell ref="B31:B33"/>
    <mergeCell ref="B46:B48"/>
    <mergeCell ref="B40:B41"/>
    <mergeCell ref="B37:B39"/>
    <mergeCell ref="B8:B11"/>
    <mergeCell ref="B12:B16"/>
    <mergeCell ref="F1:G1"/>
    <mergeCell ref="F2:G2"/>
    <mergeCell ref="C2:C3"/>
    <mergeCell ref="B4:B7"/>
    <mergeCell ref="D1:E1"/>
    <mergeCell ref="X1:Y1"/>
    <mergeCell ref="R1:S1"/>
    <mergeCell ref="J1:K1"/>
    <mergeCell ref="H1:I1"/>
    <mergeCell ref="P1:Q1"/>
    <mergeCell ref="N1:O1"/>
    <mergeCell ref="L1:M1"/>
    <mergeCell ref="V1:W1"/>
    <mergeCell ref="T1:U1"/>
    <mergeCell ref="Y2:Y3"/>
    <mergeCell ref="X2:X3"/>
    <mergeCell ref="H2:I2"/>
    <mergeCell ref="J2:K2"/>
    <mergeCell ref="L2:M2"/>
    <mergeCell ref="R2:S2"/>
  </mergeCells>
  <dataValidations count="1">
    <dataValidation type="list" allowBlank="1" showDropDown="1" showInputMessage="1" showErrorMessage="1" sqref="F4:W48">
      <formula1>"X"</formula1>
    </dataValidation>
  </dataValidations>
  <printOptions horizontalCentered="1"/>
  <pageMargins left="0.70866141732283472" right="0.70866141732283472" top="1.1417322834645669" bottom="0.15748031496062992" header="0.31496062992125984" footer="0.31496062992125984"/>
  <pageSetup paperSize="7" scale="63" fitToHeight="0" orientation="landscape" r:id="rId20"/>
  <drawing r:id="rId21"/>
</worksheet>
</file>

<file path=xl/worksheets/sheet15.xml><?xml version="1.0" encoding="utf-8"?>
<worksheet xmlns="http://schemas.openxmlformats.org/spreadsheetml/2006/main" xmlns:r="http://schemas.openxmlformats.org/officeDocument/2006/relationships">
  <sheetPr>
    <tabColor theme="7" tint="-0.499984740745262"/>
    <pageSetUpPr autoPageBreaks="0" fitToPage="1"/>
  </sheetPr>
  <dimension ref="A1:AZ31"/>
  <sheetViews>
    <sheetView showGridLines="0" topLeftCell="AA1" zoomScale="55" zoomScaleNormal="55" workbookViewId="0">
      <selection activeCell="AZ16" sqref="AZ16"/>
    </sheetView>
  </sheetViews>
  <sheetFormatPr baseColWidth="10" defaultColWidth="11.42578125" defaultRowHeight="15"/>
  <cols>
    <col min="1" max="1" width="5.7109375" style="5" customWidth="1"/>
    <col min="2" max="2" width="18.7109375" style="5" customWidth="1"/>
    <col min="3" max="6" width="5.7109375" style="5" customWidth="1"/>
    <col min="7" max="7" width="12.28515625" style="37" customWidth="1"/>
    <col min="8" max="8" width="7.7109375" style="37" customWidth="1"/>
    <col min="9" max="12" width="5.7109375" style="5" customWidth="1"/>
    <col min="13" max="13" width="13.140625" style="37" customWidth="1"/>
    <col min="14" max="14" width="7.7109375" style="37" customWidth="1"/>
    <col min="15" max="15" width="14.7109375" style="5" customWidth="1"/>
    <col min="16" max="16" width="11.42578125" style="5"/>
    <col min="17" max="17" width="5.7109375" style="5" customWidth="1"/>
    <col min="18" max="18" width="36.7109375" style="5" customWidth="1"/>
    <col min="19" max="22" width="5.7109375" style="5" customWidth="1"/>
    <col min="23" max="23" width="12.85546875" style="37" customWidth="1"/>
    <col min="24" max="24" width="10.7109375" style="37" customWidth="1"/>
    <col min="25" max="28" width="5.7109375" style="5" customWidth="1"/>
    <col min="29" max="29" width="14.140625" style="37" customWidth="1"/>
    <col min="30" max="30" width="10.7109375" style="37" customWidth="1"/>
    <col min="31" max="31" width="12.7109375" style="5" customWidth="1"/>
    <col min="32" max="32" width="11.42578125" style="5"/>
    <col min="33" max="33" width="27.28515625" style="5" bestFit="1" customWidth="1"/>
    <col min="34" max="50" width="5.7109375" style="5" customWidth="1"/>
    <col min="51" max="51" width="11.42578125" style="5"/>
    <col min="52" max="52" width="17.140625" style="5" customWidth="1"/>
    <col min="53" max="16384" width="11.42578125" style="5"/>
  </cols>
  <sheetData>
    <row r="1" spans="1:52" ht="48" customHeight="1">
      <c r="C1" s="380" t="s">
        <v>438</v>
      </c>
      <c r="D1" s="380"/>
      <c r="E1" s="380"/>
      <c r="F1" s="380"/>
      <c r="G1" s="380"/>
      <c r="H1" s="380"/>
      <c r="I1" s="380"/>
      <c r="J1" s="380"/>
      <c r="K1" s="380"/>
      <c r="L1" s="380"/>
      <c r="M1" s="380"/>
      <c r="N1" s="380"/>
      <c r="O1" s="380"/>
      <c r="W1" s="5"/>
      <c r="X1" s="5"/>
      <c r="AC1" s="5"/>
      <c r="AD1" s="5"/>
    </row>
    <row r="2" spans="1:52" ht="36" customHeight="1">
      <c r="C2" s="384" t="s">
        <v>295</v>
      </c>
      <c r="D2" s="384"/>
      <c r="E2" s="384"/>
      <c r="F2" s="384"/>
      <c r="G2" s="384"/>
      <c r="H2" s="384"/>
      <c r="I2" s="384" t="s">
        <v>296</v>
      </c>
      <c r="J2" s="384"/>
      <c r="K2" s="384"/>
      <c r="L2" s="384"/>
      <c r="M2" s="384"/>
      <c r="N2" s="384"/>
      <c r="O2" s="381" t="s">
        <v>235</v>
      </c>
      <c r="W2" s="5"/>
      <c r="X2" s="5"/>
      <c r="AC2" s="5"/>
      <c r="AD2" s="5"/>
    </row>
    <row r="3" spans="1:52" s="70" customFormat="1" ht="36" customHeight="1" thickBot="1">
      <c r="C3" s="327" t="s">
        <v>116</v>
      </c>
      <c r="D3" s="327"/>
      <c r="E3" s="327"/>
      <c r="F3" s="327"/>
      <c r="G3" s="370" t="s">
        <v>115</v>
      </c>
      <c r="H3" s="382" t="s">
        <v>135</v>
      </c>
      <c r="I3" s="327" t="s">
        <v>116</v>
      </c>
      <c r="J3" s="327"/>
      <c r="K3" s="327"/>
      <c r="L3" s="327"/>
      <c r="M3" s="370" t="s">
        <v>115</v>
      </c>
      <c r="N3" s="382" t="s">
        <v>135</v>
      </c>
      <c r="O3" s="381"/>
      <c r="AG3" s="379" t="s">
        <v>176</v>
      </c>
      <c r="AH3" s="379"/>
      <c r="AI3" s="379"/>
      <c r="AJ3" s="379"/>
      <c r="AK3" s="379"/>
      <c r="AL3" s="379"/>
      <c r="AM3" s="379"/>
      <c r="AN3" s="379"/>
      <c r="AO3" s="379"/>
      <c r="AP3" s="379"/>
      <c r="AQ3" s="379"/>
      <c r="AR3" s="379"/>
      <c r="AS3" s="379"/>
      <c r="AT3" s="379"/>
      <c r="AU3" s="379"/>
      <c r="AV3" s="379"/>
      <c r="AW3" s="379"/>
      <c r="AX3" s="379"/>
      <c r="AY3" s="379"/>
      <c r="AZ3" s="379"/>
    </row>
    <row r="4" spans="1:52" s="2" customFormat="1" ht="61.5" thickBot="1">
      <c r="A4" s="68" t="s">
        <v>118</v>
      </c>
      <c r="B4" s="69" t="s">
        <v>110</v>
      </c>
      <c r="C4" s="41" t="s">
        <v>53</v>
      </c>
      <c r="D4" s="41" t="s">
        <v>54</v>
      </c>
      <c r="E4" s="41" t="s">
        <v>55</v>
      </c>
      <c r="F4" s="41" t="s">
        <v>56</v>
      </c>
      <c r="G4" s="370"/>
      <c r="H4" s="383"/>
      <c r="I4" s="41" t="s">
        <v>53</v>
      </c>
      <c r="J4" s="41" t="s">
        <v>54</v>
      </c>
      <c r="K4" s="41" t="s">
        <v>55</v>
      </c>
      <c r="L4" s="41" t="s">
        <v>56</v>
      </c>
      <c r="M4" s="370"/>
      <c r="N4" s="383"/>
      <c r="O4" s="381"/>
      <c r="Q4" s="77" t="s">
        <v>118</v>
      </c>
      <c r="R4" s="78" t="s">
        <v>110</v>
      </c>
      <c r="S4" s="77" t="s">
        <v>53</v>
      </c>
      <c r="T4" s="77" t="s">
        <v>54</v>
      </c>
      <c r="U4" s="77" t="s">
        <v>55</v>
      </c>
      <c r="V4" s="77" t="s">
        <v>56</v>
      </c>
      <c r="W4" s="76" t="s">
        <v>115</v>
      </c>
      <c r="X4" s="41" t="s">
        <v>155</v>
      </c>
      <c r="Y4" s="77" t="s">
        <v>53</v>
      </c>
      <c r="Z4" s="77" t="s">
        <v>54</v>
      </c>
      <c r="AA4" s="77" t="s">
        <v>55</v>
      </c>
      <c r="AB4" s="77" t="s">
        <v>56</v>
      </c>
      <c r="AC4" s="76" t="s">
        <v>115</v>
      </c>
      <c r="AD4" s="77" t="s">
        <v>155</v>
      </c>
      <c r="AE4" s="76" t="s">
        <v>156</v>
      </c>
      <c r="AG4" s="120" t="s">
        <v>172</v>
      </c>
      <c r="AH4" s="121">
        <v>1</v>
      </c>
      <c r="AI4" s="121">
        <v>2</v>
      </c>
      <c r="AJ4" s="121">
        <v>3</v>
      </c>
      <c r="AK4" s="121">
        <v>4</v>
      </c>
      <c r="AL4" s="121">
        <v>5</v>
      </c>
      <c r="AM4" s="121">
        <v>6</v>
      </c>
      <c r="AN4" s="121">
        <v>7</v>
      </c>
      <c r="AO4" s="121">
        <v>8</v>
      </c>
      <c r="AP4" s="121">
        <v>9</v>
      </c>
      <c r="AQ4" s="121">
        <v>10</v>
      </c>
      <c r="AR4" s="121">
        <v>11</v>
      </c>
      <c r="AS4" s="121">
        <v>12</v>
      </c>
      <c r="AT4" s="121">
        <v>13</v>
      </c>
      <c r="AU4" s="121">
        <v>14</v>
      </c>
      <c r="AV4" s="121">
        <v>15</v>
      </c>
      <c r="AW4" s="121">
        <v>16</v>
      </c>
      <c r="AX4" s="121">
        <v>17</v>
      </c>
      <c r="AY4" s="121" t="s">
        <v>173</v>
      </c>
      <c r="AZ4" s="121" t="s">
        <v>174</v>
      </c>
    </row>
    <row r="5" spans="1:52" ht="30" customHeight="1" thickTop="1" thickBot="1">
      <c r="A5" s="37">
        <v>1</v>
      </c>
      <c r="B5" s="298" t="s">
        <v>107</v>
      </c>
      <c r="C5" s="3">
        <f>'(1) Planeación'!I14</f>
        <v>0</v>
      </c>
      <c r="D5" s="3">
        <f>'(1) Planeación'!I15</f>
        <v>0</v>
      </c>
      <c r="E5" s="3">
        <f>'(1) Planeación'!I16</f>
        <v>4</v>
      </c>
      <c r="F5" s="3">
        <f>'(1) Planeación'!I17</f>
        <v>0</v>
      </c>
      <c r="G5" s="40">
        <f>SUM(C5:F5)</f>
        <v>4</v>
      </c>
      <c r="H5" s="75">
        <f>IF(F5&gt;0,F5/G5,IF(E5&gt;0,E5/G5,0))</f>
        <v>1</v>
      </c>
      <c r="I5" s="3">
        <f>'(1) Planeación'!P14</f>
        <v>0</v>
      </c>
      <c r="J5" s="3">
        <f>'(1) Planeación'!P15</f>
        <v>2</v>
      </c>
      <c r="K5" s="3">
        <f>'(1) Planeación'!P16</f>
        <v>2</v>
      </c>
      <c r="L5" s="3">
        <f>'(1) Planeación'!P17</f>
        <v>0</v>
      </c>
      <c r="M5" s="42">
        <f>SUM(I5:L5)</f>
        <v>4</v>
      </c>
      <c r="N5" s="75">
        <f>IF(L5&gt;0,L5/M5,IF(K5&gt;0,K5/M5,0))</f>
        <v>0.5</v>
      </c>
      <c r="O5" s="62">
        <f>H5-N5</f>
        <v>0.5</v>
      </c>
      <c r="Q5" s="78">
        <v>1</v>
      </c>
      <c r="R5" s="84" t="s">
        <v>107</v>
      </c>
      <c r="S5" s="79">
        <v>0</v>
      </c>
      <c r="T5" s="79">
        <v>0</v>
      </c>
      <c r="U5" s="79">
        <v>1</v>
      </c>
      <c r="V5" s="79">
        <v>1</v>
      </c>
      <c r="W5" s="78">
        <f>SUM(S5:V5)</f>
        <v>2</v>
      </c>
      <c r="X5" s="80">
        <v>0.5</v>
      </c>
      <c r="Y5" s="79">
        <v>0</v>
      </c>
      <c r="Z5" s="79">
        <v>1</v>
      </c>
      <c r="AA5" s="79">
        <v>0</v>
      </c>
      <c r="AB5" s="79">
        <v>1</v>
      </c>
      <c r="AC5" s="81">
        <f>SUM(Y5:AB5)</f>
        <v>2</v>
      </c>
      <c r="AD5" s="80">
        <v>0.5</v>
      </c>
      <c r="AE5" s="82">
        <v>0</v>
      </c>
      <c r="AG5" s="180" t="s">
        <v>32</v>
      </c>
      <c r="AH5" s="181"/>
      <c r="AI5" s="181"/>
      <c r="AJ5" s="182">
        <v>3</v>
      </c>
      <c r="AK5" s="181"/>
      <c r="AL5" s="181"/>
      <c r="AM5" s="182">
        <v>1</v>
      </c>
      <c r="AN5" s="181"/>
      <c r="AO5" s="181"/>
      <c r="AP5" s="181"/>
      <c r="AQ5" s="181"/>
      <c r="AR5" s="181"/>
      <c r="AS5" s="181"/>
      <c r="AT5" s="181"/>
      <c r="AU5" s="181"/>
      <c r="AV5" s="181"/>
      <c r="AW5" s="181"/>
      <c r="AX5" s="181"/>
      <c r="AY5" s="183">
        <f>SUM(AH5:AX5)</f>
        <v>4</v>
      </c>
      <c r="AZ5" s="184">
        <f>AY5/$AY$11</f>
        <v>5.7142857142857141E-2</v>
      </c>
    </row>
    <row r="6" spans="1:52" ht="30" customHeight="1" thickTop="1" thickBot="1">
      <c r="A6" s="37">
        <v>2</v>
      </c>
      <c r="B6" s="298" t="s">
        <v>89</v>
      </c>
      <c r="C6" s="3">
        <f>'(2) Control Interno'!I14</f>
        <v>0</v>
      </c>
      <c r="D6" s="3">
        <f>'(2) Control Interno'!I15</f>
        <v>1</v>
      </c>
      <c r="E6" s="3">
        <f>'(2) Control Interno'!I16</f>
        <v>3</v>
      </c>
      <c r="F6" s="3">
        <f>'(2) Control Interno'!I17</f>
        <v>0</v>
      </c>
      <c r="G6" s="237">
        <f t="shared" ref="G6:G18" si="0">SUM(C6:F6)</f>
        <v>4</v>
      </c>
      <c r="H6" s="75">
        <f t="shared" ref="H6:H16" si="1">IF(F6&gt;0,F6/G6,IF(E6&gt;0,E6/G6,0))</f>
        <v>0.75</v>
      </c>
      <c r="I6" s="3">
        <f>'(2) Control Interno'!P14</f>
        <v>2</v>
      </c>
      <c r="J6" s="3">
        <f>'(2) Control Interno'!P15</f>
        <v>1</v>
      </c>
      <c r="K6" s="3">
        <f>'(2) Control Interno'!P16</f>
        <v>1</v>
      </c>
      <c r="L6" s="3">
        <f>'(2) Control Interno'!P17</f>
        <v>0</v>
      </c>
      <c r="M6" s="42">
        <f t="shared" ref="M6:M18" si="2">SUM(I6:L6)</f>
        <v>4</v>
      </c>
      <c r="N6" s="75">
        <f t="shared" ref="N6:N18" si="3">IF(L6&gt;0,L6/M6,IF(K6&gt;0,K6/M6,0))</f>
        <v>0.25</v>
      </c>
      <c r="O6" s="62">
        <f t="shared" ref="O6:O18" si="4">H6-N6</f>
        <v>0.5</v>
      </c>
      <c r="Q6" s="78">
        <v>2</v>
      </c>
      <c r="R6" s="84" t="s">
        <v>89</v>
      </c>
      <c r="S6" s="79">
        <v>0</v>
      </c>
      <c r="T6" s="79">
        <v>0</v>
      </c>
      <c r="U6" s="79">
        <v>0</v>
      </c>
      <c r="V6" s="79">
        <v>4</v>
      </c>
      <c r="W6" s="78">
        <f t="shared" ref="W6:W17" si="5">SUM(S6:V6)</f>
        <v>4</v>
      </c>
      <c r="X6" s="80">
        <v>1</v>
      </c>
      <c r="Y6" s="79">
        <v>0</v>
      </c>
      <c r="Z6" s="79">
        <v>0</v>
      </c>
      <c r="AA6" s="79">
        <v>0</v>
      </c>
      <c r="AB6" s="79">
        <v>4</v>
      </c>
      <c r="AC6" s="81">
        <f>SUM(Y6:AB6)</f>
        <v>4</v>
      </c>
      <c r="AD6" s="80">
        <v>1</v>
      </c>
      <c r="AE6" s="82">
        <v>0</v>
      </c>
      <c r="AG6" s="185" t="s">
        <v>33</v>
      </c>
      <c r="AH6" s="186"/>
      <c r="AI6" s="186"/>
      <c r="AJ6" s="186"/>
      <c r="AK6" s="187">
        <v>1</v>
      </c>
      <c r="AL6" s="186"/>
      <c r="AM6" s="187">
        <v>2</v>
      </c>
      <c r="AN6" s="187">
        <v>5</v>
      </c>
      <c r="AO6" s="186"/>
      <c r="AP6" s="186"/>
      <c r="AQ6" s="186"/>
      <c r="AR6" s="186"/>
      <c r="AS6" s="187">
        <v>3</v>
      </c>
      <c r="AT6" s="186"/>
      <c r="AU6" s="187">
        <v>1</v>
      </c>
      <c r="AV6" s="187">
        <v>2</v>
      </c>
      <c r="AW6" s="187">
        <v>1</v>
      </c>
      <c r="AX6" s="187">
        <v>2</v>
      </c>
      <c r="AY6" s="183">
        <f t="shared" ref="AY6:AY10" si="6">SUM(AH6:AX6)</f>
        <v>17</v>
      </c>
      <c r="AZ6" s="189">
        <f t="shared" ref="AZ6:AZ10" si="7">AY6/$AY$11</f>
        <v>0.24285714285714285</v>
      </c>
    </row>
    <row r="7" spans="1:52" ht="30" customHeight="1" thickTop="1" thickBot="1">
      <c r="A7" s="37">
        <v>3</v>
      </c>
      <c r="B7" s="298" t="s">
        <v>108</v>
      </c>
      <c r="C7" s="3">
        <f>'(3) Juridica'!I15</f>
        <v>0</v>
      </c>
      <c r="D7" s="3">
        <f>'(3) Juridica'!I16</f>
        <v>0</v>
      </c>
      <c r="E7" s="3">
        <f>'(3) Juridica'!I17</f>
        <v>2</v>
      </c>
      <c r="F7" s="3">
        <f>'(3) Juridica'!I18</f>
        <v>3</v>
      </c>
      <c r="G7" s="237">
        <f t="shared" si="0"/>
        <v>5</v>
      </c>
      <c r="H7" s="75">
        <f t="shared" si="1"/>
        <v>0.6</v>
      </c>
      <c r="I7" s="3">
        <f>'(3) Juridica'!P15</f>
        <v>0</v>
      </c>
      <c r="J7" s="3">
        <f>'(3) Juridica'!P16</f>
        <v>0</v>
      </c>
      <c r="K7" s="3">
        <f>'(3) Juridica'!P17</f>
        <v>4</v>
      </c>
      <c r="L7" s="3">
        <f>'(3) Juridica'!P18</f>
        <v>1</v>
      </c>
      <c r="M7" s="42">
        <f t="shared" si="2"/>
        <v>5</v>
      </c>
      <c r="N7" s="75">
        <f t="shared" si="3"/>
        <v>0.2</v>
      </c>
      <c r="O7" s="62">
        <f t="shared" si="4"/>
        <v>0.39999999999999997</v>
      </c>
      <c r="Q7" s="78">
        <v>3</v>
      </c>
      <c r="R7" s="84" t="s">
        <v>108</v>
      </c>
      <c r="S7" s="79">
        <v>0</v>
      </c>
      <c r="T7" s="79">
        <v>0</v>
      </c>
      <c r="U7" s="79">
        <v>0</v>
      </c>
      <c r="V7" s="79">
        <v>8</v>
      </c>
      <c r="W7" s="78">
        <f t="shared" si="5"/>
        <v>8</v>
      </c>
      <c r="X7" s="80">
        <v>1</v>
      </c>
      <c r="Y7" s="79">
        <v>0</v>
      </c>
      <c r="Z7" s="79">
        <v>0</v>
      </c>
      <c r="AA7" s="79">
        <v>0</v>
      </c>
      <c r="AB7" s="79">
        <v>8</v>
      </c>
      <c r="AC7" s="81">
        <f t="shared" ref="AC7:AC17" si="8">SUM(Y7:AB7)</f>
        <v>8</v>
      </c>
      <c r="AD7" s="80">
        <v>1</v>
      </c>
      <c r="AE7" s="82">
        <v>0</v>
      </c>
      <c r="AG7" s="185" t="s">
        <v>16</v>
      </c>
      <c r="AH7" s="186"/>
      <c r="AI7" s="186"/>
      <c r="AJ7" s="186"/>
      <c r="AK7" s="187">
        <v>5</v>
      </c>
      <c r="AL7" s="187">
        <v>1</v>
      </c>
      <c r="AM7" s="186"/>
      <c r="AN7" s="186"/>
      <c r="AO7" s="187">
        <v>1</v>
      </c>
      <c r="AP7" s="186"/>
      <c r="AQ7" s="187">
        <v>1</v>
      </c>
      <c r="AR7" s="187">
        <v>4</v>
      </c>
      <c r="AS7" s="186"/>
      <c r="AT7" s="187">
        <v>2</v>
      </c>
      <c r="AU7" s="186"/>
      <c r="AV7" s="186"/>
      <c r="AW7" s="187">
        <v>1</v>
      </c>
      <c r="AX7" s="186"/>
      <c r="AY7" s="183">
        <f t="shared" si="6"/>
        <v>15</v>
      </c>
      <c r="AZ7" s="189">
        <f t="shared" si="7"/>
        <v>0.21428571428571427</v>
      </c>
    </row>
    <row r="8" spans="1:52" ht="30" customHeight="1" thickTop="1" thickBot="1">
      <c r="A8" s="37">
        <v>4</v>
      </c>
      <c r="B8" s="298" t="s">
        <v>109</v>
      </c>
      <c r="C8" s="3">
        <f>'(4) Contratación'!I13</f>
        <v>0</v>
      </c>
      <c r="D8" s="3">
        <f>'(4) Contratación'!I14</f>
        <v>0</v>
      </c>
      <c r="E8" s="3">
        <f>'(4) Contratación'!I15</f>
        <v>2</v>
      </c>
      <c r="F8" s="3">
        <f>'(4) Contratación'!I16</f>
        <v>1</v>
      </c>
      <c r="G8" s="237">
        <f t="shared" si="0"/>
        <v>3</v>
      </c>
      <c r="H8" s="75">
        <f>IF(F8&gt;0,F8/G8,IF(E8&gt;0,E8/G8,0))</f>
        <v>0.33333333333333331</v>
      </c>
      <c r="I8" s="3">
        <f>'(4) Contratación'!P13</f>
        <v>0</v>
      </c>
      <c r="J8" s="3">
        <f>'(4) Contratación'!P14</f>
        <v>2</v>
      </c>
      <c r="K8" s="3">
        <f>'(4) Contratación'!P15</f>
        <v>1</v>
      </c>
      <c r="L8" s="3">
        <f>'(4) Contratación'!P16</f>
        <v>0</v>
      </c>
      <c r="M8" s="42">
        <f t="shared" si="2"/>
        <v>3</v>
      </c>
      <c r="N8" s="75">
        <f t="shared" si="3"/>
        <v>0.33333333333333331</v>
      </c>
      <c r="O8" s="62">
        <f>H8-N8</f>
        <v>0</v>
      </c>
      <c r="Q8" s="78">
        <v>4</v>
      </c>
      <c r="R8" s="84" t="s">
        <v>109</v>
      </c>
      <c r="S8" s="79">
        <v>0</v>
      </c>
      <c r="T8" s="79">
        <v>0</v>
      </c>
      <c r="U8" s="79">
        <v>1</v>
      </c>
      <c r="V8" s="79">
        <v>2</v>
      </c>
      <c r="W8" s="78">
        <f t="shared" si="5"/>
        <v>3</v>
      </c>
      <c r="X8" s="80">
        <v>0.66666666666666663</v>
      </c>
      <c r="Y8" s="79">
        <v>0</v>
      </c>
      <c r="Z8" s="79">
        <v>1</v>
      </c>
      <c r="AA8" s="79">
        <v>0</v>
      </c>
      <c r="AB8" s="79">
        <v>2</v>
      </c>
      <c r="AC8" s="81">
        <f t="shared" si="8"/>
        <v>3</v>
      </c>
      <c r="AD8" s="80">
        <v>0.66666666666666663</v>
      </c>
      <c r="AE8" s="82">
        <v>0</v>
      </c>
      <c r="AG8" s="185" t="s">
        <v>28</v>
      </c>
      <c r="AH8" s="187">
        <v>2</v>
      </c>
      <c r="AI8" s="187">
        <v>1</v>
      </c>
      <c r="AJ8" s="187">
        <v>1</v>
      </c>
      <c r="AK8" s="187">
        <v>2</v>
      </c>
      <c r="AL8" s="187">
        <v>2</v>
      </c>
      <c r="AM8" s="187">
        <v>3</v>
      </c>
      <c r="AN8" s="186"/>
      <c r="AO8" s="187">
        <v>3</v>
      </c>
      <c r="AP8" s="187">
        <v>2</v>
      </c>
      <c r="AQ8" s="186"/>
      <c r="AR8" s="186"/>
      <c r="AS8" s="187">
        <v>1</v>
      </c>
      <c r="AT8" s="187">
        <v>1</v>
      </c>
      <c r="AU8" s="187">
        <v>2</v>
      </c>
      <c r="AV8" s="186"/>
      <c r="AW8" s="186"/>
      <c r="AX8" s="187">
        <v>1</v>
      </c>
      <c r="AY8" s="183">
        <f t="shared" si="6"/>
        <v>21</v>
      </c>
      <c r="AZ8" s="189">
        <f t="shared" si="7"/>
        <v>0.3</v>
      </c>
    </row>
    <row r="9" spans="1:52" ht="30" customHeight="1" thickTop="1" thickBot="1">
      <c r="A9" s="37">
        <v>5</v>
      </c>
      <c r="B9" s="39" t="s">
        <v>79</v>
      </c>
      <c r="C9" s="3">
        <f>'(5) Talento Humano'!I14</f>
        <v>0</v>
      </c>
      <c r="D9" s="3">
        <f>'(5) Talento Humano'!I15</f>
        <v>2</v>
      </c>
      <c r="E9" s="3">
        <f>'(5) Talento Humano'!I16</f>
        <v>2</v>
      </c>
      <c r="F9" s="3">
        <f>'(5) Talento Humano'!I17</f>
        <v>0</v>
      </c>
      <c r="G9" s="237">
        <f t="shared" si="0"/>
        <v>4</v>
      </c>
      <c r="H9" s="75">
        <f t="shared" si="1"/>
        <v>0.5</v>
      </c>
      <c r="I9" s="3">
        <f>'(5) Talento Humano'!P14</f>
        <v>2</v>
      </c>
      <c r="J9" s="3">
        <f>'(5) Talento Humano'!P15</f>
        <v>2</v>
      </c>
      <c r="K9" s="3">
        <f>'(5) Talento Humano'!P16</f>
        <v>0</v>
      </c>
      <c r="L9" s="3">
        <f>'(5) Talento Humano'!P17</f>
        <v>0</v>
      </c>
      <c r="M9" s="42">
        <f t="shared" si="2"/>
        <v>4</v>
      </c>
      <c r="N9" s="75">
        <f t="shared" si="3"/>
        <v>0</v>
      </c>
      <c r="O9" s="62">
        <f t="shared" si="4"/>
        <v>0.5</v>
      </c>
      <c r="Q9" s="78">
        <v>5</v>
      </c>
      <c r="R9" s="84" t="s">
        <v>79</v>
      </c>
      <c r="S9" s="79">
        <v>0</v>
      </c>
      <c r="T9" s="79">
        <v>0</v>
      </c>
      <c r="U9" s="79">
        <v>4</v>
      </c>
      <c r="V9" s="79">
        <v>3</v>
      </c>
      <c r="W9" s="78">
        <f t="shared" si="5"/>
        <v>7</v>
      </c>
      <c r="X9" s="80">
        <v>0.42857142857142855</v>
      </c>
      <c r="Y9" s="79">
        <v>0</v>
      </c>
      <c r="Z9" s="79">
        <v>4</v>
      </c>
      <c r="AA9" s="79">
        <v>1</v>
      </c>
      <c r="AB9" s="79">
        <v>2</v>
      </c>
      <c r="AC9" s="81">
        <f t="shared" si="8"/>
        <v>7</v>
      </c>
      <c r="AD9" s="80">
        <v>0.2857142857142857</v>
      </c>
      <c r="AE9" s="82">
        <v>0.14285714285714285</v>
      </c>
      <c r="AG9" s="185" t="s">
        <v>34</v>
      </c>
      <c r="AH9" s="186"/>
      <c r="AI9" s="186"/>
      <c r="AJ9" s="186"/>
      <c r="AK9" s="186"/>
      <c r="AL9" s="186"/>
      <c r="AM9" s="186"/>
      <c r="AN9" s="186"/>
      <c r="AO9" s="186"/>
      <c r="AP9" s="186"/>
      <c r="AQ9" s="186"/>
      <c r="AR9" s="186"/>
      <c r="AS9" s="186"/>
      <c r="AT9" s="187">
        <v>1</v>
      </c>
      <c r="AU9" s="187">
        <v>1</v>
      </c>
      <c r="AV9" s="186"/>
      <c r="AW9" s="186"/>
      <c r="AX9" s="186"/>
      <c r="AY9" s="183">
        <f t="shared" si="6"/>
        <v>2</v>
      </c>
      <c r="AZ9" s="189">
        <f t="shared" si="7"/>
        <v>2.8571428571428571E-2</v>
      </c>
    </row>
    <row r="10" spans="1:52" ht="30" customHeight="1" thickTop="1" thickBot="1">
      <c r="A10" s="37">
        <v>6</v>
      </c>
      <c r="B10" s="39" t="s">
        <v>94</v>
      </c>
      <c r="C10" s="3">
        <f>'(6) Seguridad y Salud T'!I13</f>
        <v>0</v>
      </c>
      <c r="D10" s="3">
        <f>'(6) Seguridad y Salud T'!I14</f>
        <v>0</v>
      </c>
      <c r="E10" s="3">
        <f>'(6) Seguridad y Salud T'!I15</f>
        <v>2</v>
      </c>
      <c r="F10" s="3">
        <f>'(6) Seguridad y Salud T'!I16</f>
        <v>1</v>
      </c>
      <c r="G10" s="237">
        <f t="shared" si="0"/>
        <v>3</v>
      </c>
      <c r="H10" s="75">
        <f t="shared" si="1"/>
        <v>0.33333333333333331</v>
      </c>
      <c r="I10" s="3">
        <f>'(6) Seguridad y Salud T'!P13</f>
        <v>0</v>
      </c>
      <c r="J10" s="3">
        <f>'(6) Seguridad y Salud T'!P14</f>
        <v>2</v>
      </c>
      <c r="K10" s="3">
        <f>'(6) Seguridad y Salud T'!P15</f>
        <v>1</v>
      </c>
      <c r="L10" s="3">
        <f>'(6) Seguridad y Salud T'!P16</f>
        <v>0</v>
      </c>
      <c r="M10" s="42">
        <f t="shared" si="2"/>
        <v>3</v>
      </c>
      <c r="N10" s="75">
        <f t="shared" si="3"/>
        <v>0.33333333333333331</v>
      </c>
      <c r="O10" s="62">
        <f t="shared" si="4"/>
        <v>0</v>
      </c>
      <c r="Q10" s="78">
        <v>6</v>
      </c>
      <c r="R10" s="84" t="s">
        <v>94</v>
      </c>
      <c r="S10" s="79">
        <v>2</v>
      </c>
      <c r="T10" s="79">
        <v>0</v>
      </c>
      <c r="U10" s="79">
        <v>2</v>
      </c>
      <c r="V10" s="79">
        <v>1</v>
      </c>
      <c r="W10" s="78">
        <f t="shared" si="5"/>
        <v>5</v>
      </c>
      <c r="X10" s="80">
        <v>0.2</v>
      </c>
      <c r="Y10" s="79">
        <v>2</v>
      </c>
      <c r="Z10" s="79">
        <v>2</v>
      </c>
      <c r="AA10" s="79">
        <v>0</v>
      </c>
      <c r="AB10" s="79">
        <v>1</v>
      </c>
      <c r="AC10" s="81">
        <f t="shared" si="8"/>
        <v>5</v>
      </c>
      <c r="AD10" s="80">
        <v>0.2</v>
      </c>
      <c r="AE10" s="82">
        <v>0</v>
      </c>
      <c r="AG10" s="177" t="s">
        <v>96</v>
      </c>
      <c r="AH10" s="178"/>
      <c r="AI10" s="178"/>
      <c r="AJ10" s="178"/>
      <c r="AK10" s="178"/>
      <c r="AL10" s="178"/>
      <c r="AM10" s="179">
        <v>1</v>
      </c>
      <c r="AN10" s="178"/>
      <c r="AO10" s="179">
        <v>1</v>
      </c>
      <c r="AP10" s="179">
        <v>1</v>
      </c>
      <c r="AQ10" s="178"/>
      <c r="AR10" s="178"/>
      <c r="AS10" s="179">
        <v>1</v>
      </c>
      <c r="AT10" s="179">
        <v>2</v>
      </c>
      <c r="AU10" s="178"/>
      <c r="AV10" s="179">
        <v>2</v>
      </c>
      <c r="AW10" s="179">
        <v>2</v>
      </c>
      <c r="AX10" s="179">
        <v>1</v>
      </c>
      <c r="AY10" s="183">
        <f t="shared" si="6"/>
        <v>11</v>
      </c>
      <c r="AZ10" s="189">
        <f t="shared" si="7"/>
        <v>0.15714285714285714</v>
      </c>
    </row>
    <row r="11" spans="1:52" ht="30" customHeight="1" thickBot="1">
      <c r="A11" s="37">
        <v>7</v>
      </c>
      <c r="B11" s="39" t="s">
        <v>111</v>
      </c>
      <c r="C11" s="3">
        <f>'(11) Presupuesto'!I12</f>
        <v>0</v>
      </c>
      <c r="D11" s="3">
        <f>'(11) Presupuesto'!I13</f>
        <v>1</v>
      </c>
      <c r="E11" s="3">
        <f>'(11) Presupuesto'!I14</f>
        <v>1</v>
      </c>
      <c r="F11" s="3">
        <f>'(11) Presupuesto'!I15</f>
        <v>0</v>
      </c>
      <c r="G11" s="237">
        <f t="shared" si="0"/>
        <v>2</v>
      </c>
      <c r="H11" s="75">
        <f t="shared" si="1"/>
        <v>0.5</v>
      </c>
      <c r="I11" s="3">
        <f>'(11) Presupuesto'!P12</f>
        <v>1</v>
      </c>
      <c r="J11" s="3">
        <f>'(11) Presupuesto'!P13</f>
        <v>1</v>
      </c>
      <c r="K11" s="3">
        <f>'(11) Presupuesto'!P14</f>
        <v>0</v>
      </c>
      <c r="L11" s="3">
        <f>'(11) Presupuesto'!P15</f>
        <v>0</v>
      </c>
      <c r="M11" s="42">
        <f t="shared" si="2"/>
        <v>2</v>
      </c>
      <c r="N11" s="75">
        <f t="shared" si="3"/>
        <v>0</v>
      </c>
      <c r="O11" s="62">
        <f t="shared" si="4"/>
        <v>0.5</v>
      </c>
      <c r="Q11" s="78">
        <v>7</v>
      </c>
      <c r="R11" s="84" t="s">
        <v>111</v>
      </c>
      <c r="S11" s="79">
        <v>4</v>
      </c>
      <c r="T11" s="79">
        <v>0</v>
      </c>
      <c r="U11" s="79">
        <v>1</v>
      </c>
      <c r="V11" s="79">
        <v>0</v>
      </c>
      <c r="W11" s="78">
        <f t="shared" si="5"/>
        <v>5</v>
      </c>
      <c r="X11" s="80">
        <v>0.2</v>
      </c>
      <c r="Y11" s="79">
        <v>4</v>
      </c>
      <c r="Z11" s="79">
        <v>1</v>
      </c>
      <c r="AA11" s="79">
        <v>0</v>
      </c>
      <c r="AB11" s="79">
        <v>0</v>
      </c>
      <c r="AC11" s="81">
        <f t="shared" si="8"/>
        <v>5</v>
      </c>
      <c r="AD11" s="80">
        <v>0</v>
      </c>
      <c r="AE11" s="82">
        <v>0.2</v>
      </c>
      <c r="AG11" s="122" t="s">
        <v>175</v>
      </c>
      <c r="AH11" s="123">
        <v>2</v>
      </c>
      <c r="AI11" s="123">
        <v>1</v>
      </c>
      <c r="AJ11" s="123">
        <v>4</v>
      </c>
      <c r="AK11" s="123">
        <v>8</v>
      </c>
      <c r="AL11" s="123">
        <v>3</v>
      </c>
      <c r="AM11" s="123">
        <v>7</v>
      </c>
      <c r="AN11" s="123">
        <v>5</v>
      </c>
      <c r="AO11" s="123">
        <v>5</v>
      </c>
      <c r="AP11" s="123">
        <v>3</v>
      </c>
      <c r="AQ11" s="123">
        <v>1</v>
      </c>
      <c r="AR11" s="123">
        <v>4</v>
      </c>
      <c r="AS11" s="123">
        <v>5</v>
      </c>
      <c r="AT11" s="123">
        <v>6</v>
      </c>
      <c r="AU11" s="123">
        <v>4</v>
      </c>
      <c r="AV11" s="123">
        <v>4</v>
      </c>
      <c r="AW11" s="123">
        <v>4</v>
      </c>
      <c r="AX11" s="123">
        <v>4</v>
      </c>
      <c r="AY11" s="124">
        <f>SUM(AY5:AY10)</f>
        <v>70</v>
      </c>
      <c r="AZ11" s="125">
        <v>1</v>
      </c>
    </row>
    <row r="12" spans="1:52" ht="30" customHeight="1">
      <c r="A12" s="37">
        <v>8</v>
      </c>
      <c r="B12" s="39" t="s">
        <v>102</v>
      </c>
      <c r="C12" s="3">
        <f>'(10) Contabilidad'!I13</f>
        <v>0</v>
      </c>
      <c r="D12" s="3">
        <f>'(10) Contabilidad'!I14</f>
        <v>0</v>
      </c>
      <c r="E12" s="3">
        <f>'(10) Contabilidad'!I15</f>
        <v>3</v>
      </c>
      <c r="F12" s="3">
        <f>'(10) Contabilidad'!I16</f>
        <v>0</v>
      </c>
      <c r="G12" s="237">
        <f t="shared" si="0"/>
        <v>3</v>
      </c>
      <c r="H12" s="75">
        <f t="shared" si="1"/>
        <v>1</v>
      </c>
      <c r="I12" s="3">
        <f>'(10) Contabilidad'!P13</f>
        <v>1</v>
      </c>
      <c r="J12" s="3">
        <f>'(10) Contabilidad'!P14</f>
        <v>1</v>
      </c>
      <c r="K12" s="3">
        <f>'(10) Contabilidad'!P15</f>
        <v>1</v>
      </c>
      <c r="L12" s="3">
        <f>'(10) Contabilidad'!P16</f>
        <v>0</v>
      </c>
      <c r="M12" s="42">
        <f t="shared" si="2"/>
        <v>3</v>
      </c>
      <c r="N12" s="75">
        <f t="shared" si="3"/>
        <v>0.33333333333333331</v>
      </c>
      <c r="O12" s="62">
        <f t="shared" si="4"/>
        <v>0.66666666666666674</v>
      </c>
      <c r="Q12" s="78">
        <v>8</v>
      </c>
      <c r="R12" s="84" t="s">
        <v>102</v>
      </c>
      <c r="S12" s="79">
        <v>1</v>
      </c>
      <c r="T12" s="79">
        <v>0</v>
      </c>
      <c r="U12" s="79">
        <v>2</v>
      </c>
      <c r="V12" s="79">
        <v>0</v>
      </c>
      <c r="W12" s="78">
        <f t="shared" si="5"/>
        <v>3</v>
      </c>
      <c r="X12" s="80">
        <v>0.66666666666666663</v>
      </c>
      <c r="Y12" s="79">
        <v>0</v>
      </c>
      <c r="Z12" s="79">
        <v>2</v>
      </c>
      <c r="AA12" s="79">
        <v>1</v>
      </c>
      <c r="AB12" s="79">
        <v>0</v>
      </c>
      <c r="AC12" s="81">
        <f t="shared" si="8"/>
        <v>3</v>
      </c>
      <c r="AD12" s="80">
        <v>0.33333333333333331</v>
      </c>
      <c r="AE12" s="82">
        <v>0.33333333333333331</v>
      </c>
    </row>
    <row r="13" spans="1:52" ht="30" customHeight="1">
      <c r="A13" s="37">
        <v>9</v>
      </c>
      <c r="B13" s="39" t="s">
        <v>112</v>
      </c>
      <c r="C13" s="3">
        <f>'(12) Tesorería'!I14</f>
        <v>1</v>
      </c>
      <c r="D13" s="3">
        <f>'(12) Tesorería'!I15</f>
        <v>3</v>
      </c>
      <c r="E13" s="3">
        <f>'(12) Tesorería'!I16</f>
        <v>0</v>
      </c>
      <c r="F13" s="3">
        <f>'(12) Tesorería'!I17</f>
        <v>0</v>
      </c>
      <c r="G13" s="237">
        <f t="shared" si="0"/>
        <v>4</v>
      </c>
      <c r="H13" s="75">
        <f t="shared" si="1"/>
        <v>0</v>
      </c>
      <c r="I13" s="3">
        <f>'(12) Tesorería'!P14</f>
        <v>3</v>
      </c>
      <c r="J13" s="3">
        <f>'(12) Tesorería'!P15</f>
        <v>1</v>
      </c>
      <c r="K13" s="3">
        <f>'(12) Tesorería'!P16</f>
        <v>0</v>
      </c>
      <c r="L13" s="3">
        <f>'(12) Tesorería'!P17</f>
        <v>0</v>
      </c>
      <c r="M13" s="42">
        <f t="shared" si="2"/>
        <v>4</v>
      </c>
      <c r="N13" s="75">
        <f t="shared" si="3"/>
        <v>0</v>
      </c>
      <c r="O13" s="62">
        <f t="shared" si="4"/>
        <v>0</v>
      </c>
      <c r="Q13" s="78">
        <v>9</v>
      </c>
      <c r="R13" s="84" t="s">
        <v>112</v>
      </c>
      <c r="S13" s="79">
        <v>4</v>
      </c>
      <c r="T13" s="79">
        <v>0</v>
      </c>
      <c r="U13" s="79">
        <v>2</v>
      </c>
      <c r="V13" s="79">
        <v>0</v>
      </c>
      <c r="W13" s="78">
        <f t="shared" si="5"/>
        <v>6</v>
      </c>
      <c r="X13" s="80">
        <v>0.33333333333333331</v>
      </c>
      <c r="Y13" s="79">
        <v>5</v>
      </c>
      <c r="Z13" s="79">
        <v>1</v>
      </c>
      <c r="AA13" s="79">
        <v>0</v>
      </c>
      <c r="AB13" s="79">
        <v>0</v>
      </c>
      <c r="AC13" s="81">
        <f t="shared" si="8"/>
        <v>6</v>
      </c>
      <c r="AD13" s="80">
        <v>0</v>
      </c>
      <c r="AE13" s="82">
        <v>0.33333333333333331</v>
      </c>
    </row>
    <row r="14" spans="1:52" ht="30" customHeight="1">
      <c r="A14" s="201">
        <v>10</v>
      </c>
      <c r="B14" s="39" t="s">
        <v>113</v>
      </c>
      <c r="C14" s="3">
        <v>3</v>
      </c>
      <c r="D14" s="3">
        <v>1</v>
      </c>
      <c r="E14" s="3">
        <v>0</v>
      </c>
      <c r="F14" s="3">
        <v>0</v>
      </c>
      <c r="G14" s="241">
        <v>4</v>
      </c>
      <c r="H14" s="75">
        <v>0</v>
      </c>
      <c r="I14" s="3">
        <v>4</v>
      </c>
      <c r="J14" s="3">
        <v>0</v>
      </c>
      <c r="K14" s="3">
        <v>0</v>
      </c>
      <c r="L14" s="3">
        <v>0</v>
      </c>
      <c r="M14" s="42">
        <v>4</v>
      </c>
      <c r="N14" s="75">
        <v>0</v>
      </c>
      <c r="O14" s="62">
        <v>0</v>
      </c>
      <c r="Q14" s="78">
        <v>10</v>
      </c>
      <c r="R14" s="84" t="s">
        <v>113</v>
      </c>
      <c r="S14" s="79">
        <v>2</v>
      </c>
      <c r="T14" s="79">
        <v>0</v>
      </c>
      <c r="U14" s="79">
        <v>2</v>
      </c>
      <c r="V14" s="79">
        <v>0</v>
      </c>
      <c r="W14" s="78">
        <f t="shared" si="5"/>
        <v>4</v>
      </c>
      <c r="X14" s="80">
        <v>0.5</v>
      </c>
      <c r="Y14" s="79">
        <v>2</v>
      </c>
      <c r="Z14" s="79">
        <v>1</v>
      </c>
      <c r="AA14" s="79">
        <v>1</v>
      </c>
      <c r="AB14" s="79">
        <v>0</v>
      </c>
      <c r="AC14" s="81">
        <f t="shared" si="8"/>
        <v>4</v>
      </c>
      <c r="AD14" s="80">
        <v>0.25</v>
      </c>
      <c r="AE14" s="82">
        <v>0.25</v>
      </c>
    </row>
    <row r="15" spans="1:52" ht="30" customHeight="1">
      <c r="A15" s="201">
        <v>11</v>
      </c>
      <c r="B15" s="39" t="s">
        <v>114</v>
      </c>
      <c r="C15" s="3">
        <f>'(7) Sistemas'!I14</f>
        <v>0</v>
      </c>
      <c r="D15" s="3">
        <f>'(7) Sistemas'!I15</f>
        <v>0</v>
      </c>
      <c r="E15" s="3">
        <f>'(7) Sistemas'!I16</f>
        <v>2</v>
      </c>
      <c r="F15" s="3">
        <f>'(7) Sistemas'!I17</f>
        <v>2</v>
      </c>
      <c r="G15" s="237">
        <f t="shared" si="0"/>
        <v>4</v>
      </c>
      <c r="H15" s="75">
        <f t="shared" si="1"/>
        <v>0.5</v>
      </c>
      <c r="I15" s="3">
        <f>'(7) Sistemas'!P14</f>
        <v>0</v>
      </c>
      <c r="J15" s="3">
        <f>'(7) Sistemas'!P15</f>
        <v>0</v>
      </c>
      <c r="K15" s="3">
        <f>'(7) Sistemas'!P16</f>
        <v>3</v>
      </c>
      <c r="L15" s="3">
        <f>'(7) Sistemas'!P17</f>
        <v>1</v>
      </c>
      <c r="M15" s="42">
        <f t="shared" si="2"/>
        <v>4</v>
      </c>
      <c r="N15" s="75">
        <f t="shared" si="3"/>
        <v>0.25</v>
      </c>
      <c r="O15" s="62">
        <f t="shared" si="4"/>
        <v>0.25</v>
      </c>
      <c r="Q15" s="78">
        <v>11</v>
      </c>
      <c r="R15" s="84" t="s">
        <v>114</v>
      </c>
      <c r="S15" s="79">
        <v>3</v>
      </c>
      <c r="T15" s="79">
        <v>0</v>
      </c>
      <c r="U15" s="79">
        <v>1</v>
      </c>
      <c r="V15" s="79">
        <v>0</v>
      </c>
      <c r="W15" s="78">
        <f t="shared" si="5"/>
        <v>4</v>
      </c>
      <c r="X15" s="80">
        <v>0.25</v>
      </c>
      <c r="Y15" s="79">
        <v>3</v>
      </c>
      <c r="Z15" s="79">
        <v>0</v>
      </c>
      <c r="AA15" s="79">
        <v>0</v>
      </c>
      <c r="AB15" s="79">
        <v>1</v>
      </c>
      <c r="AC15" s="81">
        <f t="shared" si="8"/>
        <v>4</v>
      </c>
      <c r="AD15" s="80">
        <v>0.25</v>
      </c>
      <c r="AE15" s="82">
        <v>0</v>
      </c>
    </row>
    <row r="16" spans="1:52" ht="30" customHeight="1">
      <c r="A16" s="201">
        <v>12</v>
      </c>
      <c r="B16" s="39" t="s">
        <v>302</v>
      </c>
      <c r="C16" s="3">
        <f>'(8) Archivo Central'!I13</f>
        <v>0</v>
      </c>
      <c r="D16" s="3">
        <f>'(8) Archivo Central'!I14</f>
        <v>1</v>
      </c>
      <c r="E16" s="3">
        <f>'(8) Archivo Central'!I15</f>
        <v>0</v>
      </c>
      <c r="F16" s="3">
        <f>'(8) Archivo Central'!I16</f>
        <v>2</v>
      </c>
      <c r="G16" s="237">
        <f t="shared" si="0"/>
        <v>3</v>
      </c>
      <c r="H16" s="75">
        <f t="shared" si="1"/>
        <v>0.66666666666666663</v>
      </c>
      <c r="I16" s="3">
        <f>'(8) Archivo Central'!P13</f>
        <v>0</v>
      </c>
      <c r="J16" s="3">
        <f>'(8) Archivo Central'!P14</f>
        <v>1</v>
      </c>
      <c r="K16" s="3">
        <f>'(8) Archivo Central'!P15</f>
        <v>0</v>
      </c>
      <c r="L16" s="3">
        <f>'(8) Archivo Central'!P16</f>
        <v>2</v>
      </c>
      <c r="M16" s="42">
        <f t="shared" si="2"/>
        <v>3</v>
      </c>
      <c r="N16" s="75">
        <f t="shared" si="3"/>
        <v>0.66666666666666663</v>
      </c>
      <c r="O16" s="62">
        <f t="shared" si="4"/>
        <v>0</v>
      </c>
      <c r="Q16" s="78">
        <v>12</v>
      </c>
      <c r="R16" s="84" t="s">
        <v>302</v>
      </c>
      <c r="S16" s="79">
        <v>1</v>
      </c>
      <c r="T16" s="79">
        <v>0</v>
      </c>
      <c r="U16" s="79">
        <v>2</v>
      </c>
      <c r="V16" s="79">
        <v>1</v>
      </c>
      <c r="W16" s="78">
        <f t="shared" si="5"/>
        <v>4</v>
      </c>
      <c r="X16" s="80">
        <v>0.25</v>
      </c>
      <c r="Y16" s="79">
        <v>1</v>
      </c>
      <c r="Z16" s="79">
        <v>2</v>
      </c>
      <c r="AA16" s="79">
        <v>0</v>
      </c>
      <c r="AB16" s="79">
        <v>1</v>
      </c>
      <c r="AC16" s="81">
        <f t="shared" si="8"/>
        <v>4</v>
      </c>
      <c r="AD16" s="80">
        <v>0.25</v>
      </c>
      <c r="AE16" s="82">
        <v>0</v>
      </c>
    </row>
    <row r="17" spans="1:31" ht="30" customHeight="1">
      <c r="A17" s="201">
        <v>13</v>
      </c>
      <c r="B17" s="39" t="s">
        <v>436</v>
      </c>
      <c r="C17" s="3">
        <f>'(9) Atencion Usuario'!I13</f>
        <v>0</v>
      </c>
      <c r="D17" s="3">
        <f>'(9) Atencion Usuario'!I14</f>
        <v>0</v>
      </c>
      <c r="E17" s="3">
        <f>'(9) Atencion Usuario'!I15</f>
        <v>0</v>
      </c>
      <c r="F17" s="3">
        <f>'(9) Atencion Usuario'!I16</f>
        <v>0</v>
      </c>
      <c r="G17" s="237">
        <f t="shared" si="0"/>
        <v>0</v>
      </c>
      <c r="H17" s="75">
        <f t="shared" ref="H17" si="9">IF(F17&gt;0,F17/G17,IF(E17&gt;0,E17/G17,0))</f>
        <v>0</v>
      </c>
      <c r="I17" s="3">
        <f>'(9) Atencion Usuario'!P13</f>
        <v>0</v>
      </c>
      <c r="J17" s="3">
        <f>'(9) Atencion Usuario'!P14</f>
        <v>0</v>
      </c>
      <c r="K17" s="3">
        <f>'(9) Atencion Usuario'!P15</f>
        <v>0</v>
      </c>
      <c r="L17" s="3">
        <f>'(9) Atencion Usuario'!P16</f>
        <v>0</v>
      </c>
      <c r="M17" s="42">
        <f t="shared" ref="M17" si="10">SUM(I17:L17)</f>
        <v>0</v>
      </c>
      <c r="N17" s="75">
        <f t="shared" ref="N17" si="11">IF(L17&gt;0,L17/M17,IF(K17&gt;0,K17/M17,0))</f>
        <v>0</v>
      </c>
      <c r="O17" s="62">
        <f t="shared" ref="O17" si="12">H17-N17</f>
        <v>0</v>
      </c>
      <c r="Q17" s="78">
        <v>13</v>
      </c>
      <c r="R17" s="84" t="s">
        <v>437</v>
      </c>
      <c r="S17" s="79">
        <v>0</v>
      </c>
      <c r="T17" s="79">
        <v>0</v>
      </c>
      <c r="U17" s="79">
        <v>1</v>
      </c>
      <c r="V17" s="79">
        <v>3</v>
      </c>
      <c r="W17" s="78">
        <f t="shared" si="5"/>
        <v>4</v>
      </c>
      <c r="X17" s="80">
        <v>0.75</v>
      </c>
      <c r="Y17" s="79">
        <v>0</v>
      </c>
      <c r="Z17" s="79">
        <v>1</v>
      </c>
      <c r="AA17" s="79">
        <v>1</v>
      </c>
      <c r="AB17" s="79">
        <v>2</v>
      </c>
      <c r="AC17" s="81">
        <f t="shared" si="8"/>
        <v>4</v>
      </c>
      <c r="AD17" s="80">
        <v>0.5</v>
      </c>
      <c r="AE17" s="82">
        <v>0.25</v>
      </c>
    </row>
    <row r="18" spans="1:31" ht="30" customHeight="1" thickBot="1">
      <c r="A18" s="201"/>
      <c r="B18" s="196" t="s">
        <v>117</v>
      </c>
      <c r="C18" s="197">
        <f>SUM(C5:C17)</f>
        <v>4</v>
      </c>
      <c r="D18" s="197">
        <f>SUM(D5:D17)</f>
        <v>9</v>
      </c>
      <c r="E18" s="197">
        <f>SUM(E5:E17)</f>
        <v>21</v>
      </c>
      <c r="F18" s="197">
        <f>SUM(F5:F17)</f>
        <v>9</v>
      </c>
      <c r="G18" s="138">
        <f t="shared" si="0"/>
        <v>43</v>
      </c>
      <c r="H18" s="198">
        <f>IF(F18&gt;0,F18/G18,IF(E18&gt;0,E18/G18,0))</f>
        <v>0.20930232558139536</v>
      </c>
      <c r="I18" s="197">
        <f>SUM(I5:I17)</f>
        <v>13</v>
      </c>
      <c r="J18" s="197">
        <f>SUM(J5:J17)</f>
        <v>13</v>
      </c>
      <c r="K18" s="197">
        <f>SUM(K5:K17)</f>
        <v>13</v>
      </c>
      <c r="L18" s="197">
        <f>SUM(L5:L17)</f>
        <v>4</v>
      </c>
      <c r="M18" s="199">
        <f t="shared" si="2"/>
        <v>43</v>
      </c>
      <c r="N18" s="198">
        <f t="shared" si="3"/>
        <v>9.3023255813953487E-2</v>
      </c>
      <c r="O18" s="200">
        <f t="shared" si="4"/>
        <v>0.11627906976744187</v>
      </c>
      <c r="Q18" s="195"/>
      <c r="R18" s="84"/>
      <c r="S18" s="79"/>
      <c r="T18" s="79"/>
      <c r="U18" s="79"/>
      <c r="V18" s="79"/>
      <c r="W18" s="78"/>
      <c r="X18" s="80"/>
      <c r="Y18" s="79"/>
      <c r="Z18" s="79"/>
      <c r="AA18" s="79"/>
      <c r="AB18" s="79"/>
      <c r="AC18" s="81"/>
      <c r="AD18" s="80"/>
      <c r="AE18" s="82"/>
    </row>
    <row r="19" spans="1:31" ht="30" customHeight="1">
      <c r="A19" s="201"/>
      <c r="Q19" s="83"/>
      <c r="R19" s="78" t="s">
        <v>117</v>
      </c>
      <c r="S19" s="78">
        <f>SUM(S5:S18)</f>
        <v>17</v>
      </c>
      <c r="T19" s="78">
        <f t="shared" ref="T19:W19" si="13">SUM(T5:T18)</f>
        <v>0</v>
      </c>
      <c r="U19" s="78">
        <f t="shared" si="13"/>
        <v>19</v>
      </c>
      <c r="V19" s="78">
        <f t="shared" si="13"/>
        <v>23</v>
      </c>
      <c r="W19" s="78">
        <f t="shared" si="13"/>
        <v>59</v>
      </c>
      <c r="X19" s="80">
        <v>0.35714285714285715</v>
      </c>
      <c r="Y19" s="78">
        <f>SUM(Y5:Y18)</f>
        <v>17</v>
      </c>
      <c r="Z19" s="78">
        <f t="shared" ref="Z19:AC19" si="14">SUM(Z5:Z18)</f>
        <v>16</v>
      </c>
      <c r="AA19" s="78">
        <f t="shared" si="14"/>
        <v>4</v>
      </c>
      <c r="AB19" s="78">
        <f t="shared" si="14"/>
        <v>22</v>
      </c>
      <c r="AC19" s="78">
        <f t="shared" si="14"/>
        <v>59</v>
      </c>
      <c r="AD19" s="80">
        <v>0.34285714285714286</v>
      </c>
      <c r="AE19" s="82">
        <v>1.428571428571429E-2</v>
      </c>
    </row>
    <row r="20" spans="1:31" ht="30" customHeight="1">
      <c r="A20" s="201"/>
    </row>
    <row r="21" spans="1:31" ht="30" customHeight="1">
      <c r="A21" s="201"/>
      <c r="B21" s="201"/>
    </row>
    <row r="22" spans="1:31" ht="30" customHeight="1">
      <c r="A22" s="201"/>
      <c r="B22" s="300" t="s">
        <v>236</v>
      </c>
      <c r="C22" s="377" t="s">
        <v>439</v>
      </c>
      <c r="D22" s="377"/>
      <c r="E22" s="377"/>
      <c r="F22" s="377"/>
      <c r="G22" s="377"/>
      <c r="H22" s="377"/>
      <c r="I22" s="377"/>
      <c r="J22" s="377"/>
      <c r="K22" s="377"/>
      <c r="L22" s="377"/>
      <c r="M22" s="377"/>
      <c r="N22" s="377"/>
      <c r="O22" s="377"/>
    </row>
    <row r="23" spans="1:31" ht="30" customHeight="1">
      <c r="A23" s="201"/>
      <c r="B23" s="300" t="s">
        <v>442</v>
      </c>
      <c r="C23" s="377" t="s">
        <v>441</v>
      </c>
      <c r="D23" s="377"/>
      <c r="E23" s="377"/>
      <c r="F23" s="377"/>
      <c r="G23" s="377"/>
      <c r="H23" s="377"/>
      <c r="I23" s="377"/>
      <c r="J23" s="377"/>
      <c r="K23" s="377"/>
      <c r="L23" s="377"/>
      <c r="M23" s="377"/>
      <c r="N23" s="377"/>
      <c r="O23" s="299"/>
    </row>
    <row r="24" spans="1:31" ht="30" customHeight="1">
      <c r="A24" s="201"/>
      <c r="B24" s="301" t="s">
        <v>237</v>
      </c>
      <c r="C24" s="378" t="s">
        <v>440</v>
      </c>
      <c r="D24" s="378"/>
      <c r="E24" s="378"/>
      <c r="F24" s="378"/>
      <c r="G24" s="378"/>
      <c r="H24" s="378"/>
      <c r="I24" s="378"/>
      <c r="J24" s="378"/>
      <c r="K24" s="378"/>
      <c r="L24" s="378"/>
      <c r="M24" s="378"/>
      <c r="N24" s="378"/>
      <c r="O24" s="378"/>
      <c r="W24" s="201"/>
      <c r="X24" s="201"/>
      <c r="AC24" s="201"/>
      <c r="AD24" s="201"/>
    </row>
    <row r="25" spans="1:31" ht="30" customHeight="1">
      <c r="A25" s="201"/>
    </row>
    <row r="26" spans="1:31" s="37" customFormat="1" ht="30" customHeight="1">
      <c r="A26" s="5"/>
      <c r="B26" s="5"/>
      <c r="C26" s="5"/>
      <c r="D26" s="5"/>
      <c r="E26" s="5"/>
      <c r="F26" s="5"/>
      <c r="I26" s="5"/>
      <c r="J26" s="5"/>
      <c r="K26" s="5"/>
      <c r="L26" s="5"/>
      <c r="O26" s="5"/>
      <c r="Q26" s="5"/>
      <c r="R26" s="5"/>
      <c r="S26" s="5"/>
      <c r="T26" s="5"/>
      <c r="U26" s="5"/>
      <c r="V26" s="5"/>
      <c r="Y26" s="5"/>
      <c r="Z26" s="5"/>
      <c r="AA26" s="5"/>
      <c r="AB26" s="5"/>
      <c r="AE26" s="5"/>
    </row>
    <row r="30" spans="1:31" ht="12" customHeight="1"/>
    <row r="31" spans="1:31" ht="12" customHeight="1"/>
  </sheetData>
  <customSheetViews>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4">
    <mergeCell ref="C22:O22"/>
    <mergeCell ref="C24:O24"/>
    <mergeCell ref="AG3:AZ3"/>
    <mergeCell ref="C1:O1"/>
    <mergeCell ref="O2:O4"/>
    <mergeCell ref="I3:L3"/>
    <mergeCell ref="H3:H4"/>
    <mergeCell ref="C2:H2"/>
    <mergeCell ref="N3:N4"/>
    <mergeCell ref="I2:N2"/>
    <mergeCell ref="M3:M4"/>
    <mergeCell ref="C3:F3"/>
    <mergeCell ref="G3:G4"/>
    <mergeCell ref="C23:N23"/>
  </mergeCells>
  <conditionalFormatting sqref="M5:M18 AC5:AC18">
    <cfRule type="cellIs" dxfId="10" priority="23" operator="notEqual">
      <formula>$G5</formula>
    </cfRule>
  </conditionalFormatting>
  <conditionalFormatting sqref="N5:N18 H5:H18">
    <cfRule type="cellIs" dxfId="9" priority="17" operator="greaterThan">
      <formula>0.5</formula>
    </cfRule>
    <cfRule type="cellIs" dxfId="8" priority="18" operator="lessThanOrEqual">
      <formula>0.2</formula>
    </cfRule>
  </conditionalFormatting>
  <conditionalFormatting sqref="X5:X19 AD5:AD19">
    <cfRule type="cellIs" dxfId="7" priority="11" operator="greaterThan">
      <formula>0.5</formula>
    </cfRule>
    <cfRule type="cellIs" dxfId="6" priority="12" operator="lessThanOrEqual">
      <formula>0.2</formula>
    </cfRule>
  </conditionalFormatting>
  <conditionalFormatting sqref="O5:O18">
    <cfRule type="cellIs" dxfId="5" priority="9" operator="lessThan">
      <formula>0</formula>
    </cfRule>
    <cfRule type="cellIs" dxfId="4" priority="10" operator="greaterThan">
      <formula>0</formula>
    </cfRule>
  </conditionalFormatting>
  <printOptions horizontalCentered="1"/>
  <pageMargins left="1.0236220472440944" right="0.70866141732283472" top="1.1811023622047245" bottom="0.94488188976377963" header="0.31496062992125984" footer="0.31496062992125984"/>
  <pageSetup scale="74" orientation="portrait" r:id="rId20"/>
  <drawing r:id="rId21"/>
</worksheet>
</file>

<file path=xl/worksheets/sheet16.xml><?xml version="1.0" encoding="utf-8"?>
<worksheet xmlns="http://schemas.openxmlformats.org/spreadsheetml/2006/main" xmlns:r="http://schemas.openxmlformats.org/officeDocument/2006/relationships">
  <sheetPr>
    <pageSetUpPr autoPageBreaks="0" fitToPage="1"/>
  </sheetPr>
  <dimension ref="A1:AH17"/>
  <sheetViews>
    <sheetView showGridLines="0" topLeftCell="A4" zoomScale="70" zoomScaleNormal="70" workbookViewId="0">
      <selection activeCell="B18" sqref="B18"/>
    </sheetView>
  </sheetViews>
  <sheetFormatPr baseColWidth="10" defaultRowHeight="15"/>
  <cols>
    <col min="1" max="1" width="4.7109375" customWidth="1"/>
    <col min="2" max="2" width="3.7109375" style="6" customWidth="1"/>
    <col min="3" max="3" width="5.7109375" style="45" customWidth="1"/>
    <col min="4" max="8" width="16.7109375" style="6" customWidth="1"/>
    <col min="9" max="10" width="7.7109375" customWidth="1"/>
    <col min="11" max="11" width="3.7109375" style="6" customWidth="1"/>
    <col min="12" max="12" width="5.7109375" style="45" customWidth="1"/>
    <col min="13" max="17" width="16.7109375" style="6" customWidth="1"/>
  </cols>
  <sheetData>
    <row r="1" spans="1:34" ht="96" customHeight="1">
      <c r="A1" s="158"/>
      <c r="B1" s="158"/>
      <c r="C1" s="158"/>
      <c r="D1" s="158"/>
      <c r="E1" s="389" t="s">
        <v>152</v>
      </c>
      <c r="F1" s="389"/>
      <c r="G1" s="389"/>
      <c r="H1" s="389"/>
      <c r="I1" s="389"/>
      <c r="J1" s="389"/>
      <c r="K1" s="389"/>
      <c r="L1" s="389"/>
      <c r="M1" s="389"/>
      <c r="N1" s="389"/>
      <c r="O1" s="389"/>
      <c r="P1" s="389"/>
      <c r="Q1" s="389"/>
    </row>
    <row r="2" spans="1:34" ht="36" customHeight="1"/>
    <row r="3" spans="1:34" s="6" customFormat="1" ht="36" customHeight="1">
      <c r="A3" s="23"/>
      <c r="B3" s="390" t="s">
        <v>281</v>
      </c>
      <c r="C3" s="390"/>
      <c r="D3" s="390"/>
      <c r="E3" s="390"/>
      <c r="F3" s="390"/>
      <c r="G3" s="390"/>
      <c r="H3" s="390"/>
      <c r="I3" s="14"/>
      <c r="K3" s="390" t="s">
        <v>292</v>
      </c>
      <c r="L3" s="390"/>
      <c r="M3" s="390"/>
      <c r="N3" s="390"/>
      <c r="O3" s="390"/>
      <c r="P3" s="390"/>
      <c r="Q3" s="390"/>
      <c r="R3" s="14"/>
      <c r="V3" s="21"/>
      <c r="AB3" s="385"/>
      <c r="AC3" s="385"/>
      <c r="AD3" s="385"/>
      <c r="AE3" s="385"/>
      <c r="AF3" s="385"/>
      <c r="AG3" s="385"/>
      <c r="AH3" s="385"/>
    </row>
    <row r="4" spans="1:34" s="6" customFormat="1" ht="80.099999999999994" customHeight="1">
      <c r="A4" s="23"/>
      <c r="B4" s="386" t="s">
        <v>133</v>
      </c>
      <c r="C4" s="45" t="s">
        <v>127</v>
      </c>
      <c r="D4" s="227">
        <v>1</v>
      </c>
      <c r="E4" s="225">
        <v>4</v>
      </c>
      <c r="F4" s="221">
        <v>2</v>
      </c>
      <c r="G4" s="223"/>
      <c r="H4" s="223"/>
      <c r="I4" s="14"/>
      <c r="K4" s="386" t="s">
        <v>133</v>
      </c>
      <c r="L4" s="45" t="s">
        <v>127</v>
      </c>
      <c r="M4" s="227">
        <v>1</v>
      </c>
      <c r="N4" s="225">
        <v>1</v>
      </c>
      <c r="O4" s="221">
        <v>2</v>
      </c>
      <c r="P4" s="223"/>
      <c r="Q4" s="223"/>
      <c r="R4" s="14"/>
      <c r="V4" s="21"/>
      <c r="AB4" s="386"/>
      <c r="AC4" s="45"/>
      <c r="AD4" s="54"/>
      <c r="AE4" s="50"/>
      <c r="AF4" s="51"/>
      <c r="AG4" s="51"/>
      <c r="AH4" s="51"/>
    </row>
    <row r="5" spans="1:34" s="6" customFormat="1" ht="80.099999999999994" customHeight="1">
      <c r="A5" s="23"/>
      <c r="B5" s="386"/>
      <c r="C5" s="45" t="s">
        <v>126</v>
      </c>
      <c r="D5" s="239"/>
      <c r="E5" s="222"/>
      <c r="F5" s="222"/>
      <c r="G5" s="221">
        <v>3</v>
      </c>
      <c r="H5" s="223"/>
      <c r="I5" s="14"/>
      <c r="K5" s="386"/>
      <c r="L5" s="45" t="s">
        <v>126</v>
      </c>
      <c r="M5" s="240">
        <v>1</v>
      </c>
      <c r="N5" s="222">
        <v>1</v>
      </c>
      <c r="O5" s="222"/>
      <c r="P5" s="221"/>
      <c r="Q5" s="223"/>
      <c r="R5" s="14"/>
      <c r="V5" s="21"/>
      <c r="AB5" s="386"/>
      <c r="AC5" s="45"/>
      <c r="AD5" s="55"/>
      <c r="AE5" s="50"/>
      <c r="AF5" s="50"/>
      <c r="AG5" s="51"/>
      <c r="AH5" s="51"/>
    </row>
    <row r="6" spans="1:34" s="6" customFormat="1" ht="80.099999999999994" customHeight="1">
      <c r="A6" s="23"/>
      <c r="B6" s="386"/>
      <c r="C6" s="45" t="s">
        <v>125</v>
      </c>
      <c r="D6" s="228">
        <v>3</v>
      </c>
      <c r="E6" s="229">
        <v>3</v>
      </c>
      <c r="F6" s="225">
        <v>6</v>
      </c>
      <c r="G6" s="221"/>
      <c r="H6" s="221">
        <v>1</v>
      </c>
      <c r="I6" s="14"/>
      <c r="K6" s="386"/>
      <c r="L6" s="45" t="s">
        <v>125</v>
      </c>
      <c r="M6" s="228">
        <v>1</v>
      </c>
      <c r="N6" s="229">
        <v>2</v>
      </c>
      <c r="O6" s="225"/>
      <c r="P6" s="221"/>
      <c r="Q6" s="221"/>
      <c r="R6" s="14"/>
      <c r="V6" s="21"/>
      <c r="AB6" s="386"/>
      <c r="AC6" s="45"/>
      <c r="AD6" s="56"/>
      <c r="AE6" s="52"/>
      <c r="AF6" s="50"/>
      <c r="AG6" s="51"/>
      <c r="AH6" s="51"/>
    </row>
    <row r="7" spans="1:34" s="6" customFormat="1" ht="80.099999999999994" customHeight="1">
      <c r="A7" s="23"/>
      <c r="B7" s="386"/>
      <c r="C7" s="45" t="s">
        <v>124</v>
      </c>
      <c r="D7" s="224"/>
      <c r="E7" s="230">
        <v>5</v>
      </c>
      <c r="F7" s="229">
        <v>8</v>
      </c>
      <c r="G7" s="225">
        <v>4</v>
      </c>
      <c r="H7" s="223"/>
      <c r="I7" s="14"/>
      <c r="K7" s="386"/>
      <c r="L7" s="45" t="s">
        <v>124</v>
      </c>
      <c r="M7" s="228">
        <v>3</v>
      </c>
      <c r="N7" s="230">
        <v>6</v>
      </c>
      <c r="O7" s="229"/>
      <c r="P7" s="225"/>
      <c r="Q7" s="223"/>
      <c r="R7" s="14"/>
      <c r="V7" s="21"/>
      <c r="AB7" s="386"/>
      <c r="AC7" s="45"/>
      <c r="AD7" s="56"/>
      <c r="AE7" s="53"/>
      <c r="AF7" s="52"/>
      <c r="AG7" s="50"/>
      <c r="AH7" s="51"/>
    </row>
    <row r="8" spans="1:34" s="6" customFormat="1" ht="80.099999999999994" customHeight="1" thickBot="1">
      <c r="A8" s="23"/>
      <c r="B8" s="386"/>
      <c r="C8" s="45" t="s">
        <v>123</v>
      </c>
      <c r="D8" s="233">
        <v>15</v>
      </c>
      <c r="E8" s="232">
        <v>11</v>
      </c>
      <c r="F8" s="231">
        <v>8</v>
      </c>
      <c r="G8" s="226">
        <v>7</v>
      </c>
      <c r="H8" s="226">
        <v>2</v>
      </c>
      <c r="I8" s="14"/>
      <c r="K8" s="386"/>
      <c r="L8" s="45" t="s">
        <v>123</v>
      </c>
      <c r="M8" s="233">
        <v>36</v>
      </c>
      <c r="N8" s="232">
        <v>13</v>
      </c>
      <c r="O8" s="231">
        <v>12</v>
      </c>
      <c r="P8" s="226">
        <v>4</v>
      </c>
      <c r="Q8" s="226">
        <v>2</v>
      </c>
      <c r="R8" s="14"/>
      <c r="V8" s="21"/>
      <c r="AB8" s="386"/>
      <c r="AC8" s="45"/>
      <c r="AD8" s="57"/>
      <c r="AE8" s="58"/>
      <c r="AF8" s="59"/>
      <c r="AG8" s="60"/>
      <c r="AH8" s="60"/>
    </row>
    <row r="9" spans="1:34" s="46" customFormat="1" ht="36" customHeight="1" thickTop="1">
      <c r="A9" s="47"/>
      <c r="D9" s="46" t="s">
        <v>128</v>
      </c>
      <c r="E9" s="46" t="s">
        <v>129</v>
      </c>
      <c r="F9" s="46" t="s">
        <v>130</v>
      </c>
      <c r="G9" s="46" t="s">
        <v>131</v>
      </c>
      <c r="H9" s="46" t="s">
        <v>132</v>
      </c>
      <c r="M9" s="46" t="s">
        <v>128</v>
      </c>
      <c r="N9" s="46" t="s">
        <v>129</v>
      </c>
      <c r="O9" s="46" t="s">
        <v>130</v>
      </c>
      <c r="P9" s="46" t="s">
        <v>131</v>
      </c>
      <c r="Q9" s="46" t="s">
        <v>132</v>
      </c>
    </row>
    <row r="10" spans="1:34" s="6" customFormat="1" ht="24" customHeight="1">
      <c r="A10" s="23"/>
      <c r="C10" s="45"/>
      <c r="D10" s="387" t="s">
        <v>134</v>
      </c>
      <c r="E10" s="387"/>
      <c r="F10" s="387"/>
      <c r="G10" s="387"/>
      <c r="H10" s="387"/>
      <c r="I10" s="14"/>
      <c r="L10" s="45"/>
      <c r="M10" s="387" t="s">
        <v>134</v>
      </c>
      <c r="N10" s="387"/>
      <c r="O10" s="387"/>
      <c r="P10" s="387"/>
      <c r="Q10" s="387"/>
      <c r="R10" s="14"/>
      <c r="V10" s="21"/>
      <c r="AC10" s="45"/>
      <c r="AD10" s="387"/>
      <c r="AE10" s="387"/>
      <c r="AF10" s="387"/>
      <c r="AG10" s="387"/>
      <c r="AH10" s="387"/>
    </row>
    <row r="14" spans="1:34" s="190" customFormat="1" ht="15.75">
      <c r="B14" s="191"/>
      <c r="C14" s="192"/>
      <c r="D14" s="391"/>
      <c r="E14" s="391"/>
      <c r="F14" s="391"/>
      <c r="G14" s="391"/>
      <c r="H14" s="391"/>
      <c r="K14" s="191"/>
      <c r="L14" s="192"/>
      <c r="M14" s="391"/>
      <c r="N14" s="391"/>
      <c r="O14" s="391"/>
      <c r="P14" s="391"/>
      <c r="Q14" s="391"/>
    </row>
    <row r="15" spans="1:34" ht="23.25" customHeight="1">
      <c r="D15" s="302" t="s">
        <v>293</v>
      </c>
      <c r="E15" s="388" t="s">
        <v>439</v>
      </c>
      <c r="F15" s="388"/>
      <c r="G15" s="388"/>
      <c r="H15" s="388"/>
    </row>
    <row r="16" spans="1:34" ht="25.5" customHeight="1">
      <c r="D16" s="302" t="s">
        <v>294</v>
      </c>
      <c r="E16" s="388" t="s">
        <v>443</v>
      </c>
      <c r="F16" s="388"/>
      <c r="G16" s="388"/>
      <c r="H16" s="388"/>
    </row>
    <row r="17" spans="4:17" ht="25.5" customHeight="1">
      <c r="D17" s="302" t="s">
        <v>237</v>
      </c>
      <c r="E17" s="304" t="s">
        <v>440</v>
      </c>
      <c r="F17" s="303"/>
      <c r="G17" s="303"/>
      <c r="H17" s="303"/>
      <c r="I17" s="303"/>
      <c r="J17" s="303"/>
      <c r="K17" s="303"/>
      <c r="L17" s="303"/>
      <c r="M17" s="303"/>
      <c r="N17" s="303"/>
      <c r="O17" s="303"/>
      <c r="P17" s="303"/>
      <c r="Q17" s="303"/>
    </row>
  </sheetData>
  <customSheetViews>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14">
    <mergeCell ref="E16:H16"/>
    <mergeCell ref="E15:H15"/>
    <mergeCell ref="E1:Q1"/>
    <mergeCell ref="K3:Q3"/>
    <mergeCell ref="D14:H14"/>
    <mergeCell ref="M14:Q14"/>
    <mergeCell ref="B3:H3"/>
    <mergeCell ref="B4:B8"/>
    <mergeCell ref="D10:H10"/>
    <mergeCell ref="AB3:AH3"/>
    <mergeCell ref="AB4:AB8"/>
    <mergeCell ref="AD10:AH10"/>
    <mergeCell ref="K4:K8"/>
    <mergeCell ref="M10:Q10"/>
  </mergeCells>
  <conditionalFormatting sqref="I3:I10">
    <cfRule type="cellIs" dxfId="3" priority="5" operator="equal">
      <formula>"BAJA"</formula>
    </cfRule>
  </conditionalFormatting>
  <conditionalFormatting sqref="I3:I10">
    <cfRule type="cellIs" dxfId="2" priority="2" operator="equal">
      <formula>"EXTREMA"</formula>
    </cfRule>
    <cfRule type="cellIs" dxfId="1" priority="3" operator="equal">
      <formula>"ALTA"</formula>
    </cfRule>
    <cfRule type="cellIs" dxfId="0" priority="4" operator="equal">
      <formula>"MODERADA"</formula>
    </cfRule>
  </conditionalFormatting>
  <printOptions horizontalCentered="1" verticalCentered="1"/>
  <pageMargins left="1.299212598425197" right="0.70866141732283472" top="0.74803149606299213" bottom="0.74803149606299213" header="0.31496062992125984" footer="0.31496062992125984"/>
  <pageSetup scale="57" orientation="landscape" r:id="rId20"/>
  <drawing r:id="rId21"/>
</worksheet>
</file>

<file path=xl/worksheets/sheet17.xml><?xml version="1.0" encoding="utf-8"?>
<worksheet xmlns="http://schemas.openxmlformats.org/spreadsheetml/2006/main" xmlns:r="http://schemas.openxmlformats.org/officeDocument/2006/relationships">
  <dimension ref="A1:AG15"/>
  <sheetViews>
    <sheetView showGridLines="0" topLeftCell="R1" workbookViewId="0">
      <selection activeCell="B18" sqref="B18"/>
    </sheetView>
  </sheetViews>
  <sheetFormatPr baseColWidth="10" defaultColWidth="11.42578125" defaultRowHeight="24" customHeight="1"/>
  <cols>
    <col min="1" max="1" width="20.7109375" style="63" customWidth="1"/>
    <col min="2" max="2" width="4.7109375" style="63" customWidth="1"/>
    <col min="3" max="4" width="20.7109375" style="63" customWidth="1"/>
    <col min="5" max="5" width="4.7109375" style="63" customWidth="1"/>
    <col min="6" max="6" width="5.7109375" style="63" customWidth="1"/>
    <col min="7" max="7" width="12.7109375" style="63" customWidth="1"/>
    <col min="8" max="8" width="40.7109375" style="63" customWidth="1"/>
    <col min="9" max="9" width="4.7109375" style="63" customWidth="1"/>
    <col min="10" max="10" width="5.7109375" style="63" customWidth="1"/>
    <col min="11" max="11" width="12.7109375" style="64" customWidth="1"/>
    <col min="12" max="16" width="16.7109375" style="65" customWidth="1"/>
    <col min="17" max="17" width="10.7109375" style="63" customWidth="1"/>
    <col min="18" max="18" width="11.42578125" style="63"/>
    <col min="19" max="19" width="6.7109375" style="65" customWidth="1"/>
    <col min="20" max="20" width="16.7109375" style="65" customWidth="1"/>
    <col min="21" max="21" width="6.7109375" style="65" customWidth="1"/>
    <col min="22" max="22" width="16.7109375" style="65" customWidth="1"/>
    <col min="23" max="23" width="6.7109375" style="65" customWidth="1"/>
    <col min="24" max="24" width="16.7109375" style="65" customWidth="1"/>
    <col min="25" max="25" width="6.7109375" style="65" customWidth="1"/>
    <col min="26" max="26" width="16.7109375" style="63" customWidth="1"/>
    <col min="27" max="28" width="11.42578125" style="63"/>
    <col min="29" max="29" width="16.7109375" style="63" customWidth="1"/>
    <col min="30" max="30" width="20.5703125" style="63" customWidth="1"/>
    <col min="31" max="31" width="5.7109375" style="63" customWidth="1"/>
    <col min="32" max="32" width="20.7109375" style="63" customWidth="1"/>
    <col min="33" max="33" width="36.7109375" style="63" customWidth="1"/>
    <col min="34" max="16384" width="11.42578125" style="63"/>
  </cols>
  <sheetData>
    <row r="1" spans="1:33" ht="24" customHeight="1" thickBot="1">
      <c r="AC1" s="126" t="s">
        <v>157</v>
      </c>
    </row>
    <row r="2" spans="1:33" ht="24" customHeight="1" thickBot="1">
      <c r="J2" s="413" t="s">
        <v>52</v>
      </c>
      <c r="K2" s="414"/>
      <c r="L2" s="411" t="s">
        <v>7</v>
      </c>
      <c r="M2" s="411"/>
      <c r="N2" s="411"/>
      <c r="O2" s="411"/>
      <c r="P2" s="412"/>
      <c r="S2" s="408" t="s">
        <v>150</v>
      </c>
      <c r="T2" s="408"/>
      <c r="U2" s="408"/>
      <c r="V2" s="408"/>
      <c r="W2" s="408"/>
      <c r="X2" s="408"/>
      <c r="Y2" s="408"/>
      <c r="Z2" s="408"/>
      <c r="AC2" s="127" t="s">
        <v>158</v>
      </c>
    </row>
    <row r="3" spans="1:33" ht="24" customHeight="1">
      <c r="A3" s="100" t="s">
        <v>31</v>
      </c>
      <c r="B3" s="66"/>
      <c r="C3" s="392" t="s">
        <v>35</v>
      </c>
      <c r="D3" s="393"/>
      <c r="F3" s="394" t="s">
        <v>37</v>
      </c>
      <c r="G3" s="395"/>
      <c r="H3" s="396"/>
      <c r="J3" s="415"/>
      <c r="K3" s="416"/>
      <c r="L3" s="88" t="s">
        <v>48</v>
      </c>
      <c r="M3" s="88" t="s">
        <v>49</v>
      </c>
      <c r="N3" s="88" t="s">
        <v>15</v>
      </c>
      <c r="O3" s="88" t="s">
        <v>50</v>
      </c>
      <c r="P3" s="89" t="s">
        <v>51</v>
      </c>
      <c r="S3" s="408" t="s">
        <v>148</v>
      </c>
      <c r="T3" s="408"/>
      <c r="U3" s="408"/>
      <c r="V3" s="417"/>
      <c r="W3" s="399" t="s">
        <v>149</v>
      </c>
      <c r="X3" s="400"/>
      <c r="Y3" s="400"/>
      <c r="Z3" s="400"/>
      <c r="AC3" s="128" t="s">
        <v>24</v>
      </c>
      <c r="AF3" s="404" t="s">
        <v>57</v>
      </c>
      <c r="AG3" s="405"/>
    </row>
    <row r="4" spans="1:33" ht="24" customHeight="1" thickBot="1">
      <c r="A4" s="101" t="s">
        <v>32</v>
      </c>
      <c r="C4" s="95" t="s">
        <v>305</v>
      </c>
      <c r="D4" s="96" t="s">
        <v>6</v>
      </c>
      <c r="F4" s="103">
        <v>1</v>
      </c>
      <c r="G4" s="104" t="s">
        <v>38</v>
      </c>
      <c r="H4" s="105" t="s">
        <v>43</v>
      </c>
      <c r="J4" s="409" t="s">
        <v>6</v>
      </c>
      <c r="K4" s="88" t="s">
        <v>143</v>
      </c>
      <c r="L4" s="90" t="s">
        <v>53</v>
      </c>
      <c r="M4" s="90" t="s">
        <v>53</v>
      </c>
      <c r="N4" s="90" t="s">
        <v>54</v>
      </c>
      <c r="O4" s="90" t="s">
        <v>55</v>
      </c>
      <c r="P4" s="91" t="s">
        <v>55</v>
      </c>
      <c r="S4" s="398" t="s">
        <v>137</v>
      </c>
      <c r="T4" s="398"/>
      <c r="U4" s="398" t="s">
        <v>138</v>
      </c>
      <c r="V4" s="418"/>
      <c r="W4" s="397" t="s">
        <v>137</v>
      </c>
      <c r="X4" s="398"/>
      <c r="Y4" s="398" t="s">
        <v>138</v>
      </c>
      <c r="Z4" s="398"/>
      <c r="AC4" s="128" t="s">
        <v>19</v>
      </c>
      <c r="AF4" s="406"/>
      <c r="AG4" s="407"/>
    </row>
    <row r="5" spans="1:33" ht="24" customHeight="1" thickTop="1">
      <c r="A5" s="101" t="s">
        <v>33</v>
      </c>
      <c r="C5" s="95" t="s">
        <v>306</v>
      </c>
      <c r="D5" s="97" t="s">
        <v>7</v>
      </c>
      <c r="F5" s="103">
        <v>2</v>
      </c>
      <c r="G5" s="106" t="s">
        <v>39</v>
      </c>
      <c r="H5" s="105" t="s">
        <v>44</v>
      </c>
      <c r="J5" s="409"/>
      <c r="K5" s="88" t="s">
        <v>144</v>
      </c>
      <c r="L5" s="90" t="s">
        <v>53</v>
      </c>
      <c r="M5" s="90" t="s">
        <v>53</v>
      </c>
      <c r="N5" s="90" t="s">
        <v>54</v>
      </c>
      <c r="O5" s="90" t="s">
        <v>55</v>
      </c>
      <c r="P5" s="91" t="s">
        <v>56</v>
      </c>
      <c r="S5" s="85">
        <v>1</v>
      </c>
      <c r="T5" s="85" t="s">
        <v>141</v>
      </c>
      <c r="U5" s="85">
        <v>1</v>
      </c>
      <c r="V5" s="86" t="s">
        <v>143</v>
      </c>
      <c r="W5" s="87">
        <v>5</v>
      </c>
      <c r="X5" s="85" t="s">
        <v>142</v>
      </c>
      <c r="Y5" s="85">
        <v>1</v>
      </c>
      <c r="Z5" s="85" t="s">
        <v>48</v>
      </c>
      <c r="AC5" s="128" t="s">
        <v>95</v>
      </c>
      <c r="AE5" s="401" t="s">
        <v>170</v>
      </c>
      <c r="AF5" s="115" t="s">
        <v>166</v>
      </c>
      <c r="AG5" s="110" t="s">
        <v>58</v>
      </c>
    </row>
    <row r="6" spans="1:33" ht="24" customHeight="1" thickBot="1">
      <c r="A6" s="101" t="s">
        <v>16</v>
      </c>
      <c r="C6" s="98" t="s">
        <v>307</v>
      </c>
      <c r="D6" s="99"/>
      <c r="F6" s="103">
        <v>3</v>
      </c>
      <c r="G6" s="106" t="s">
        <v>40</v>
      </c>
      <c r="H6" s="105" t="s">
        <v>45</v>
      </c>
      <c r="J6" s="409"/>
      <c r="K6" s="88" t="s">
        <v>177</v>
      </c>
      <c r="L6" s="90" t="s">
        <v>53</v>
      </c>
      <c r="M6" s="90" t="s">
        <v>54</v>
      </c>
      <c r="N6" s="90" t="s">
        <v>55</v>
      </c>
      <c r="O6" s="90" t="s">
        <v>56</v>
      </c>
      <c r="P6" s="91" t="s">
        <v>56</v>
      </c>
      <c r="S6" s="85"/>
      <c r="T6" s="85"/>
      <c r="U6" s="85">
        <v>2</v>
      </c>
      <c r="V6" s="86" t="s">
        <v>144</v>
      </c>
      <c r="W6" s="87"/>
      <c r="X6" s="85"/>
      <c r="Y6" s="85">
        <v>2</v>
      </c>
      <c r="Z6" s="85" t="s">
        <v>49</v>
      </c>
      <c r="AC6" s="128" t="s">
        <v>20</v>
      </c>
      <c r="AE6" s="402"/>
      <c r="AF6" s="115" t="s">
        <v>167</v>
      </c>
      <c r="AG6" s="110" t="s">
        <v>160</v>
      </c>
    </row>
    <row r="7" spans="1:33" ht="24" customHeight="1">
      <c r="A7" s="101" t="s">
        <v>28</v>
      </c>
      <c r="F7" s="103">
        <v>4</v>
      </c>
      <c r="G7" s="106" t="s">
        <v>41</v>
      </c>
      <c r="H7" s="105" t="s">
        <v>46</v>
      </c>
      <c r="J7" s="409"/>
      <c r="K7" s="88" t="s">
        <v>146</v>
      </c>
      <c r="L7" s="90" t="s">
        <v>54</v>
      </c>
      <c r="M7" s="90" t="s">
        <v>55</v>
      </c>
      <c r="N7" s="90" t="s">
        <v>55</v>
      </c>
      <c r="O7" s="90" t="s">
        <v>56</v>
      </c>
      <c r="P7" s="91" t="s">
        <v>56</v>
      </c>
      <c r="S7" s="85">
        <v>2</v>
      </c>
      <c r="T7" s="85" t="s">
        <v>140</v>
      </c>
      <c r="U7" s="85">
        <v>3</v>
      </c>
      <c r="V7" s="86" t="s">
        <v>145</v>
      </c>
      <c r="W7" s="87">
        <v>10</v>
      </c>
      <c r="X7" s="85" t="s">
        <v>15</v>
      </c>
      <c r="Y7" s="85">
        <v>3</v>
      </c>
      <c r="Z7" s="85" t="s">
        <v>15</v>
      </c>
      <c r="AC7" s="128" t="s">
        <v>78</v>
      </c>
      <c r="AE7" s="402"/>
      <c r="AF7" s="115" t="s">
        <v>168</v>
      </c>
      <c r="AG7" s="110" t="s">
        <v>161</v>
      </c>
    </row>
    <row r="8" spans="1:33" ht="24" customHeight="1" thickBot="1">
      <c r="A8" s="101" t="s">
        <v>34</v>
      </c>
      <c r="F8" s="107">
        <v>5</v>
      </c>
      <c r="G8" s="108" t="s">
        <v>42</v>
      </c>
      <c r="H8" s="109" t="s">
        <v>47</v>
      </c>
      <c r="J8" s="410"/>
      <c r="K8" s="92" t="s">
        <v>178</v>
      </c>
      <c r="L8" s="93" t="s">
        <v>55</v>
      </c>
      <c r="M8" s="93" t="s">
        <v>55</v>
      </c>
      <c r="N8" s="93" t="s">
        <v>56</v>
      </c>
      <c r="O8" s="93" t="s">
        <v>56</v>
      </c>
      <c r="P8" s="94" t="s">
        <v>56</v>
      </c>
      <c r="S8" s="85"/>
      <c r="T8" s="85"/>
      <c r="U8" s="85">
        <v>4</v>
      </c>
      <c r="V8" s="86" t="s">
        <v>146</v>
      </c>
      <c r="W8" s="87"/>
      <c r="X8" s="85"/>
      <c r="Y8" s="85">
        <v>4</v>
      </c>
      <c r="Z8" s="85" t="s">
        <v>50</v>
      </c>
      <c r="AC8" s="128" t="s">
        <v>21</v>
      </c>
      <c r="AE8" s="403"/>
      <c r="AF8" s="116" t="s">
        <v>169</v>
      </c>
      <c r="AG8" s="111" t="s">
        <v>161</v>
      </c>
    </row>
    <row r="9" spans="1:33" ht="24" customHeight="1" thickBot="1">
      <c r="A9" s="102" t="s">
        <v>96</v>
      </c>
      <c r="S9" s="85">
        <v>3</v>
      </c>
      <c r="T9" s="85" t="s">
        <v>139</v>
      </c>
      <c r="U9" s="85">
        <v>5</v>
      </c>
      <c r="V9" s="86" t="s">
        <v>147</v>
      </c>
      <c r="W9" s="87">
        <v>20</v>
      </c>
      <c r="X9" s="85" t="s">
        <v>51</v>
      </c>
      <c r="Y9" s="85">
        <v>5</v>
      </c>
      <c r="Z9" s="85" t="s">
        <v>51</v>
      </c>
      <c r="AC9" s="129" t="s">
        <v>159</v>
      </c>
    </row>
    <row r="10" spans="1:33" ht="36" customHeight="1" thickTop="1">
      <c r="AE10" s="401" t="s">
        <v>171</v>
      </c>
      <c r="AF10" s="117" t="s">
        <v>105</v>
      </c>
      <c r="AG10" s="112" t="s">
        <v>162</v>
      </c>
    </row>
    <row r="11" spans="1:33" ht="66" customHeight="1">
      <c r="AC11" s="258"/>
      <c r="AE11" s="402"/>
      <c r="AF11" s="118" t="s">
        <v>101</v>
      </c>
      <c r="AG11" s="113" t="s">
        <v>163</v>
      </c>
    </row>
    <row r="12" spans="1:33" ht="51" customHeight="1">
      <c r="AC12" s="259"/>
      <c r="AE12" s="402"/>
      <c r="AF12" s="118" t="s">
        <v>106</v>
      </c>
      <c r="AG12" s="113" t="s">
        <v>164</v>
      </c>
    </row>
    <row r="13" spans="1:33" ht="36.950000000000003" customHeight="1" thickBot="1">
      <c r="AC13" s="259"/>
      <c r="AE13" s="403"/>
      <c r="AF13" s="119" t="s">
        <v>58</v>
      </c>
      <c r="AG13" s="114" t="s">
        <v>165</v>
      </c>
    </row>
    <row r="14" spans="1:33" ht="30" customHeight="1" thickTop="1">
      <c r="AC14" s="9"/>
    </row>
    <row r="15" spans="1:33" ht="24" customHeight="1">
      <c r="AC15" s="259"/>
    </row>
  </sheetData>
  <dataConsolidate/>
  <customSheetViews>
    <customSheetView guid="{B83C9EB8-C964-4489-98C8-19C81BFAE010}" showGridLines="0" topLeftCell="I1">
      <selection activeCell="W11" sqref="W11"/>
      <pageMargins left="0.7" right="0.7" top="0.75" bottom="0.75" header="0.3" footer="0.3"/>
      <pageSetup paperSize="9" orientation="portrait" r:id="rId1"/>
    </customSheetView>
    <customSheetView guid="{42BB51DB-DC3E-4DA5-9499-5574EB19780E}" showGridLines="0" topLeftCell="I1">
      <selection activeCell="W11" sqref="W11"/>
      <pageMargins left="0.7" right="0.7" top="0.75" bottom="0.75" header="0.3" footer="0.3"/>
      <pageSetup paperSize="9" orientation="portrait" r:id="rId2"/>
    </customSheetView>
    <customSheetView guid="{D8BB7E15-0E8F-45FC-AD1A-6D8C295A087C}" showGridLines="0" topLeftCell="I1">
      <selection activeCell="W11" sqref="W11"/>
      <pageMargins left="0.7" right="0.7" top="0.75" bottom="0.75" header="0.3" footer="0.3"/>
      <pageSetup paperSize="9" orientation="portrait" r:id="rId3"/>
    </customSheetView>
    <customSheetView guid="{F7D68F61-F89A-4541-9A78-C25C58CA23E3}" showGridLines="0" topLeftCell="I1">
      <selection activeCell="W11" sqref="W11"/>
      <pageMargins left="0.7" right="0.7" top="0.75" bottom="0.75" header="0.3" footer="0.3"/>
      <pageSetup paperSize="9" orientation="portrait" r:id="rId4"/>
    </customSheetView>
    <customSheetView guid="{4890415D-ABA4-4363-9A7D-9DAD39F08A9F}" showGridLines="0" topLeftCell="I1">
      <selection activeCell="W11" sqref="W11"/>
      <pageMargins left="0.7" right="0.7" top="0.75" bottom="0.75" header="0.3" footer="0.3"/>
      <pageSetup paperSize="9" orientation="portrait" r:id="rId5"/>
    </customSheetView>
    <customSheetView guid="{D504B807-AE7E-4042-848D-21D8E9CBBAC1}" showGridLines="0" topLeftCell="I1">
      <selection activeCell="W11" sqref="W11"/>
      <pageMargins left="0.7" right="0.7" top="0.75" bottom="0.75" header="0.3" footer="0.3"/>
      <pageSetup paperSize="9" orientation="portrait" r:id="rId6"/>
    </customSheetView>
    <customSheetView guid="{C9A812A3-B23E-4057-8694-158B0DEE8D06}" showGridLines="0" topLeftCell="I1">
      <selection activeCell="W11" sqref="W11"/>
      <pageMargins left="0.7" right="0.7" top="0.75" bottom="0.75" header="0.3" footer="0.3"/>
      <pageSetup paperSize="9" orientation="portrait" r:id="rId7"/>
    </customSheetView>
    <customSheetView guid="{B74BB35E-E214-422E-BB39-6D168553F4C5}" showGridLines="0" topLeftCell="I1">
      <selection activeCell="W11" sqref="W11"/>
      <pageMargins left="0.7" right="0.7" top="0.75" bottom="0.75" header="0.3" footer="0.3"/>
      <pageSetup paperSize="9" orientation="portrait" r:id="rId8"/>
    </customSheetView>
    <customSheetView guid="{915A0EBC-A358-405B-93F7-90752DA34B9F}"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C8C25E0F-313C-40E1-BC27-B55128053FAD}" showGridLines="0" topLeftCell="I1">
      <selection activeCell="W11" sqref="W11"/>
      <pageMargins left="0.7" right="0.7" top="0.75" bottom="0.75" header="0.3" footer="0.3"/>
      <pageSetup paperSize="9" orientation="portrait" r:id="rId11"/>
    </customSheetView>
    <customSheetView guid="{D674221F-3F50-45D7-B99E-107AE99970DE}" showGridLines="0" topLeftCell="I1">
      <selection activeCell="W11" sqref="W11"/>
      <pageMargins left="0.7" right="0.7" top="0.75" bottom="0.75" header="0.3" footer="0.3"/>
      <pageSetup paperSize="9" orientation="portrait" r:id="rId12"/>
    </customSheetView>
    <customSheetView guid="{E51A7B7A-B72C-4D0D-BEC9-3100296DDB1B}" showGridLines="0" topLeftCell="I1">
      <selection activeCell="W11" sqref="W11"/>
      <pageMargins left="0.7" right="0.7" top="0.75" bottom="0.75" header="0.3" footer="0.3"/>
      <pageSetup paperSize="9" orientation="portrait" r:id="rId13"/>
    </customSheetView>
    <customSheetView guid="{C9A17BF0-2451-44C4-898F-CFB8403323EA}" showGridLines="0" topLeftCell="I1">
      <selection activeCell="W11" sqref="W11"/>
      <pageMargins left="0.7" right="0.7" top="0.75" bottom="0.75" header="0.3" footer="0.3"/>
      <pageSetup paperSize="9" orientation="portrait" r:id="rId14"/>
    </customSheetView>
    <customSheetView guid="{DC041AD4-35AB-4F1B-9F3D-F08C88A9A16C}" showGridLines="0" topLeftCell="I1">
      <selection activeCell="W11" sqref="W11"/>
      <pageMargins left="0.7" right="0.7" top="0.75" bottom="0.75" header="0.3" footer="0.3"/>
      <pageSetup paperSize="9" orientation="portrait" r:id="rId15"/>
    </customSheetView>
    <customSheetView guid="{CC42E740-ADA2-4B3E-AB77-9BBCCE9EC444}" showGridLines="0" topLeftCell="I1">
      <selection activeCell="W11" sqref="W11"/>
      <pageMargins left="0.7" right="0.7" top="0.75" bottom="0.75" header="0.3" footer="0.3"/>
      <pageSetup paperSize="9" orientation="portrait" r:id="rId16"/>
    </customSheetView>
    <customSheetView guid="{AF3BF2A1-5C19-43AE-A08B-3E418E8AE543}" showGridLines="0" topLeftCell="I1">
      <selection activeCell="W11" sqref="W11"/>
      <pageMargins left="0.7" right="0.7" top="0.75" bottom="0.75" header="0.3" footer="0.3"/>
      <pageSetup paperSize="9" orientation="portrait" r:id="rId17"/>
    </customSheetView>
    <customSheetView guid="{ADD38025-F4B2-44E2-9D06-07A9BF0F3A51}" showGridLines="0" topLeftCell="I1">
      <selection activeCell="W11" sqref="W11"/>
      <pageMargins left="0.7" right="0.7" top="0.75" bottom="0.75" header="0.3" footer="0.3"/>
      <pageSetup paperSize="9" orientation="portrait" r:id="rId18"/>
    </customSheetView>
    <customSheetView guid="{97D65C1E-976A-4956-97FC-0E8188ABCFAA}" showGridLines="0" topLeftCell="I1">
      <selection activeCell="W11" sqref="W11"/>
      <pageMargins left="0.7" right="0.7" top="0.75" bottom="0.75" header="0.3" footer="0.3"/>
      <pageSetup paperSize="9" orientation="portrait" r:id="rId19"/>
    </customSheetView>
  </customSheetViews>
  <mergeCells count="15">
    <mergeCell ref="AE5:AE8"/>
    <mergeCell ref="AE10:AE13"/>
    <mergeCell ref="AF3:AG4"/>
    <mergeCell ref="S2:Z2"/>
    <mergeCell ref="J4:J8"/>
    <mergeCell ref="L2:P2"/>
    <mergeCell ref="J2:K3"/>
    <mergeCell ref="S3:V3"/>
    <mergeCell ref="S4:T4"/>
    <mergeCell ref="U4:V4"/>
    <mergeCell ref="C3:D3"/>
    <mergeCell ref="F3:H3"/>
    <mergeCell ref="W4:X4"/>
    <mergeCell ref="Y4:Z4"/>
    <mergeCell ref="W3:Z3"/>
  </mergeCells>
  <dataValidations count="1">
    <dataValidation type="list" allowBlank="1" showInputMessage="1" showErrorMessage="1" sqref="A3:B9">
      <formula1>$A$3:$A$9</formula1>
    </dataValidation>
  </dataValidations>
  <pageMargins left="0.7" right="0.7" top="0.75" bottom="0.75" header="0.3" footer="0.3"/>
  <pageSetup paperSize="9" orientation="landscape" r:id="rId20"/>
  <drawing r:id="rId21"/>
</worksheet>
</file>

<file path=xl/worksheets/sheet18.xml><?xml version="1.0" encoding="utf-8"?>
<worksheet xmlns="http://schemas.openxmlformats.org/spreadsheetml/2006/main" xmlns:r="http://schemas.openxmlformats.org/officeDocument/2006/relationships">
  <sheetPr>
    <pageSetUpPr autoPageBreaks="0"/>
  </sheetPr>
  <dimension ref="A1:G24"/>
  <sheetViews>
    <sheetView topLeftCell="A4" zoomScale="85" zoomScaleNormal="85" workbookViewId="0">
      <selection activeCell="B18" sqref="B18"/>
    </sheetView>
  </sheetViews>
  <sheetFormatPr baseColWidth="10" defaultColWidth="11.42578125" defaultRowHeight="15"/>
  <cols>
    <col min="1" max="1" width="6.7109375" style="5" customWidth="1"/>
    <col min="2" max="2" width="16.7109375" style="5" customWidth="1"/>
    <col min="3" max="7" width="24.7109375" style="5" customWidth="1"/>
    <col min="8" max="8" width="11.42578125" style="5"/>
    <col min="9" max="9" width="32.42578125" style="5" bestFit="1" customWidth="1"/>
    <col min="10" max="10" width="21.28515625" style="5" bestFit="1" customWidth="1"/>
    <col min="11" max="11" width="24.28515625" style="5" bestFit="1" customWidth="1"/>
    <col min="12" max="12" width="38.28515625" style="5" bestFit="1" customWidth="1"/>
    <col min="13" max="16384" width="11.42578125" style="5"/>
  </cols>
  <sheetData>
    <row r="1" spans="1:7" s="131" customFormat="1" ht="24" customHeight="1">
      <c r="A1" s="419" t="s">
        <v>7</v>
      </c>
      <c r="B1" s="133" t="s">
        <v>207</v>
      </c>
      <c r="C1" s="134">
        <v>1</v>
      </c>
      <c r="D1" s="134">
        <v>2</v>
      </c>
      <c r="E1" s="134">
        <v>3</v>
      </c>
      <c r="F1" s="134">
        <v>4</v>
      </c>
      <c r="G1" s="135">
        <v>5</v>
      </c>
    </row>
    <row r="2" spans="1:7" ht="63.95" customHeight="1">
      <c r="A2" s="420"/>
      <c r="B2" s="130" t="s">
        <v>208</v>
      </c>
      <c r="C2" s="132" t="s">
        <v>182</v>
      </c>
      <c r="D2" s="132" t="s">
        <v>187</v>
      </c>
      <c r="E2" s="132" t="s">
        <v>192</v>
      </c>
      <c r="F2" s="132" t="s">
        <v>197</v>
      </c>
      <c r="G2" s="136" t="s">
        <v>202</v>
      </c>
    </row>
    <row r="3" spans="1:7" s="131" customFormat="1" ht="24" customHeight="1" thickBot="1">
      <c r="A3" s="421"/>
      <c r="B3" s="144" t="s">
        <v>209</v>
      </c>
      <c r="C3" s="145" t="s">
        <v>48</v>
      </c>
      <c r="D3" s="145" t="s">
        <v>49</v>
      </c>
      <c r="E3" s="145" t="s">
        <v>15</v>
      </c>
      <c r="F3" s="145" t="s">
        <v>50</v>
      </c>
      <c r="G3" s="146" t="s">
        <v>51</v>
      </c>
    </row>
    <row r="4" spans="1:7" ht="36" customHeight="1">
      <c r="A4" s="422" t="s">
        <v>179</v>
      </c>
      <c r="B4" s="141" t="s">
        <v>180</v>
      </c>
      <c r="C4" s="142" t="s">
        <v>183</v>
      </c>
      <c r="D4" s="142" t="s">
        <v>188</v>
      </c>
      <c r="E4" s="142" t="s">
        <v>193</v>
      </c>
      <c r="F4" s="142" t="s">
        <v>198</v>
      </c>
      <c r="G4" s="143" t="s">
        <v>203</v>
      </c>
    </row>
    <row r="5" spans="1:7" ht="36" customHeight="1">
      <c r="A5" s="420"/>
      <c r="B5" s="130" t="s">
        <v>181</v>
      </c>
      <c r="C5" s="3" t="s">
        <v>184</v>
      </c>
      <c r="D5" s="3" t="s">
        <v>189</v>
      </c>
      <c r="E5" s="3" t="s">
        <v>194</v>
      </c>
      <c r="F5" s="3" t="s">
        <v>199</v>
      </c>
      <c r="G5" s="137" t="s">
        <v>204</v>
      </c>
    </row>
    <row r="6" spans="1:7" ht="36" customHeight="1">
      <c r="A6" s="420"/>
      <c r="B6" s="130" t="s">
        <v>13</v>
      </c>
      <c r="C6" s="3" t="s">
        <v>185</v>
      </c>
      <c r="D6" s="3" t="s">
        <v>190</v>
      </c>
      <c r="E6" s="3" t="s">
        <v>195</v>
      </c>
      <c r="F6" s="3" t="s">
        <v>200</v>
      </c>
      <c r="G6" s="137" t="s">
        <v>205</v>
      </c>
    </row>
    <row r="7" spans="1:7" ht="36" customHeight="1">
      <c r="A7" s="420"/>
      <c r="B7" s="130" t="s">
        <v>33</v>
      </c>
      <c r="C7" s="3" t="s">
        <v>186</v>
      </c>
      <c r="D7" s="3" t="s">
        <v>191</v>
      </c>
      <c r="E7" s="3" t="s">
        <v>196</v>
      </c>
      <c r="F7" s="3" t="s">
        <v>201</v>
      </c>
      <c r="G7" s="137" t="s">
        <v>206</v>
      </c>
    </row>
    <row r="8" spans="1:7" ht="36" customHeight="1">
      <c r="A8" s="420"/>
      <c r="B8" s="130" t="s">
        <v>210</v>
      </c>
      <c r="C8" s="3" t="s">
        <v>211</v>
      </c>
      <c r="D8" s="3" t="s">
        <v>212</v>
      </c>
      <c r="E8" s="3" t="s">
        <v>213</v>
      </c>
      <c r="F8" s="3" t="s">
        <v>214</v>
      </c>
      <c r="G8" s="137" t="s">
        <v>215</v>
      </c>
    </row>
    <row r="9" spans="1:7" ht="63.95" customHeight="1">
      <c r="A9" s="420"/>
      <c r="B9" s="130" t="s">
        <v>216</v>
      </c>
      <c r="C9" s="3" t="s">
        <v>219</v>
      </c>
      <c r="D9" s="3" t="s">
        <v>220</v>
      </c>
      <c r="E9" s="3" t="s">
        <v>221</v>
      </c>
      <c r="F9" s="3" t="s">
        <v>222</v>
      </c>
      <c r="G9" s="137" t="s">
        <v>223</v>
      </c>
    </row>
    <row r="10" spans="1:7" ht="63.95" customHeight="1">
      <c r="A10" s="420"/>
      <c r="B10" s="130" t="s">
        <v>94</v>
      </c>
      <c r="C10" s="3" t="s">
        <v>224</v>
      </c>
      <c r="D10" s="3" t="s">
        <v>225</v>
      </c>
      <c r="E10" s="3" t="s">
        <v>227</v>
      </c>
      <c r="F10" s="3" t="s">
        <v>226</v>
      </c>
      <c r="G10" s="137" t="s">
        <v>228</v>
      </c>
    </row>
    <row r="11" spans="1:7" ht="50.1" customHeight="1">
      <c r="A11" s="420"/>
      <c r="B11" s="130" t="s">
        <v>217</v>
      </c>
      <c r="C11" s="3" t="s">
        <v>229</v>
      </c>
      <c r="D11" s="3" t="s">
        <v>229</v>
      </c>
      <c r="E11" s="3" t="s">
        <v>229</v>
      </c>
      <c r="F11" s="3" t="s">
        <v>229</v>
      </c>
      <c r="G11" s="137" t="s">
        <v>230</v>
      </c>
    </row>
    <row r="12" spans="1:7" ht="36" customHeight="1" thickBot="1">
      <c r="A12" s="421"/>
      <c r="B12" s="138" t="s">
        <v>218</v>
      </c>
      <c r="C12" s="139" t="s">
        <v>231</v>
      </c>
      <c r="D12" s="139" t="s">
        <v>231</v>
      </c>
      <c r="E12" s="139" t="s">
        <v>231</v>
      </c>
      <c r="F12" s="139" t="s">
        <v>231</v>
      </c>
      <c r="G12" s="140" t="s">
        <v>231</v>
      </c>
    </row>
    <row r="13" spans="1:7" ht="36" customHeight="1"/>
    <row r="14" spans="1:7" ht="36" customHeight="1"/>
    <row r="15" spans="1:7" ht="36" customHeight="1"/>
    <row r="16" spans="1:7" ht="36" customHeight="1"/>
    <row r="17" ht="36" customHeight="1"/>
    <row r="18" ht="36" customHeight="1"/>
    <row r="19" ht="36" customHeight="1"/>
    <row r="20" ht="36" customHeight="1"/>
    <row r="21" ht="36" customHeight="1"/>
    <row r="22" ht="36" customHeight="1"/>
    <row r="23" ht="36" customHeight="1"/>
    <row r="24" ht="36" customHeight="1"/>
  </sheetData>
  <customSheetViews>
    <customSheetView guid="{B83C9EB8-C964-4489-98C8-19C81BFAE010}" scale="126" topLeftCell="D7">
      <selection activeCell="I12" sqref="I12"/>
      <pageMargins left="0.7" right="0.7" top="0.75" bottom="0.75" header="0.3" footer="0.3"/>
      <pageSetup paperSize="9" orientation="portrait" r:id="rId1"/>
    </customSheetView>
    <customSheetView guid="{42BB51DB-DC3E-4DA5-9499-5574EB19780E}" scale="126" topLeftCell="D7">
      <selection activeCell="I12" sqref="I12"/>
      <pageMargins left="0.7" right="0.7" top="0.75" bottom="0.75" header="0.3" footer="0.3"/>
      <pageSetup paperSize="9" orientation="portrait" r:id="rId2"/>
    </customSheetView>
    <customSheetView guid="{D8BB7E15-0E8F-45FC-AD1A-6D8C295A087C}" scale="126" topLeftCell="D7">
      <selection activeCell="I12" sqref="I12"/>
      <pageMargins left="0.7" right="0.7" top="0.75" bottom="0.75" header="0.3" footer="0.3"/>
      <pageSetup paperSize="9" orientation="portrait" r:id="rId3"/>
    </customSheetView>
    <customSheetView guid="{F7D68F61-F89A-4541-9A78-C25C58CA23E3}" scale="126" printArea="1" topLeftCell="D7">
      <selection activeCell="I12" sqref="I12"/>
      <pageMargins left="0.7" right="0.7" top="0.75" bottom="0.75" header="0.3" footer="0.3"/>
      <pageSetup paperSize="9" orientation="portrait" r:id="rId4"/>
    </customSheetView>
    <customSheetView guid="{4890415D-ABA4-4363-9A7D-9DAD39F08A9F}" scale="126" printArea="1" topLeftCell="D7">
      <selection activeCell="I12" sqref="I12"/>
      <pageMargins left="0.7" right="0.7" top="0.75" bottom="0.75" header="0.3" footer="0.3"/>
      <pageSetup paperSize="9" orientation="portrait" r:id="rId5"/>
    </customSheetView>
    <customSheetView guid="{D504B807-AE7E-4042-848D-21D8E9CBBAC1}" scale="126" topLeftCell="D7">
      <selection activeCell="I12" sqref="I12"/>
      <pageMargins left="0.7" right="0.7" top="0.75" bottom="0.75" header="0.3" footer="0.3"/>
      <pageSetup paperSize="9" orientation="portrait" r:id="rId6"/>
    </customSheetView>
    <customSheetView guid="{C9A812A3-B23E-4057-8694-158B0DEE8D06}" scale="126" topLeftCell="D7">
      <selection activeCell="I12" sqref="I12"/>
      <pageMargins left="0.7" right="0.7" top="0.75" bottom="0.75" header="0.3" footer="0.3"/>
      <pageSetup paperSize="9" orientation="portrait" r:id="rId7"/>
    </customSheetView>
    <customSheetView guid="{B74BB35E-E214-422E-BB39-6D168553F4C5}" scale="126" topLeftCell="D7">
      <selection activeCell="I12" sqref="I12"/>
      <pageMargins left="0.7" right="0.7" top="0.75" bottom="0.75" header="0.3" footer="0.3"/>
      <pageSetup paperSize="9" orientation="portrait" r:id="rId8"/>
    </customSheetView>
    <customSheetView guid="{915A0EBC-A358-405B-93F7-90752DA34B9F}"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C8C25E0F-313C-40E1-BC27-B55128053FAD}" scale="126" topLeftCell="D7">
      <selection activeCell="I12" sqref="I12"/>
      <pageMargins left="0.7" right="0.7" top="0.75" bottom="0.75" header="0.3" footer="0.3"/>
      <pageSetup paperSize="9" orientation="portrait" r:id="rId11"/>
    </customSheetView>
    <customSheetView guid="{D674221F-3F50-45D7-B99E-107AE99970DE}" scale="126" topLeftCell="D7">
      <selection activeCell="I12" sqref="I12"/>
      <pageMargins left="0.7" right="0.7" top="0.75" bottom="0.75" header="0.3" footer="0.3"/>
      <pageSetup paperSize="9" orientation="portrait" r:id="rId12"/>
    </customSheetView>
    <customSheetView guid="{E51A7B7A-B72C-4D0D-BEC9-3100296DDB1B}" scale="126" topLeftCell="D7">
      <selection activeCell="I12" sqref="I12"/>
      <pageMargins left="0.7" right="0.7" top="0.75" bottom="0.75" header="0.3" footer="0.3"/>
      <pageSetup paperSize="9" orientation="portrait" r:id="rId13"/>
    </customSheetView>
    <customSheetView guid="{C9A17BF0-2451-44C4-898F-CFB8403323EA}" scale="126" topLeftCell="D7">
      <selection activeCell="I12" sqref="I12"/>
      <pageMargins left="0.7" right="0.7" top="0.75" bottom="0.75" header="0.3" footer="0.3"/>
      <pageSetup paperSize="9" orientation="portrait" r:id="rId14"/>
    </customSheetView>
    <customSheetView guid="{DC041AD4-35AB-4F1B-9F3D-F08C88A9A16C}" scale="126" topLeftCell="D7">
      <selection activeCell="I12" sqref="I12"/>
      <pageMargins left="0.7" right="0.7" top="0.75" bottom="0.75" header="0.3" footer="0.3"/>
      <pageSetup paperSize="9" orientation="portrait" r:id="rId15"/>
    </customSheetView>
    <customSheetView guid="{CC42E740-ADA2-4B3E-AB77-9BBCCE9EC444}" scale="126" topLeftCell="D7">
      <selection activeCell="I12" sqref="I12"/>
      <pageMargins left="0.7" right="0.7" top="0.75" bottom="0.75" header="0.3" footer="0.3"/>
      <pageSetup paperSize="9" orientation="portrait" r:id="rId16"/>
    </customSheetView>
    <customSheetView guid="{AF3BF2A1-5C19-43AE-A08B-3E418E8AE543}" scale="126" topLeftCell="D7">
      <selection activeCell="I12" sqref="I12"/>
      <pageMargins left="0.7" right="0.7" top="0.75" bottom="0.75" header="0.3" footer="0.3"/>
      <pageSetup paperSize="9" orientation="portrait" r:id="rId17"/>
    </customSheetView>
    <customSheetView guid="{ADD38025-F4B2-44E2-9D06-07A9BF0F3A51}" topLeftCell="B1">
      <selection activeCell="I12" sqref="I12"/>
      <pageMargins left="0.7" right="0.7" top="0.75" bottom="0.75" header="0.3" footer="0.3"/>
      <pageSetup paperSize="9" orientation="portrait" r:id="rId18"/>
    </customSheetView>
    <customSheetView guid="{97D65C1E-976A-4956-97FC-0E8188ABCFAA}" topLeftCell="B1">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19.xml><?xml version="1.0" encoding="utf-8"?>
<worksheet xmlns="http://schemas.openxmlformats.org/spreadsheetml/2006/main" xmlns:r="http://schemas.openxmlformats.org/officeDocument/2006/relationships">
  <dimension ref="B1:AH9"/>
  <sheetViews>
    <sheetView topLeftCell="A7" zoomScale="131" zoomScaleNormal="131" workbookViewId="0">
      <selection activeCell="B18" sqref="B18"/>
    </sheetView>
  </sheetViews>
  <sheetFormatPr baseColWidth="10" defaultColWidth="11.42578125" defaultRowHeight="15"/>
  <cols>
    <col min="1" max="1" width="6.7109375" style="65" customWidth="1"/>
    <col min="2" max="2" width="5.7109375" style="65" customWidth="1"/>
    <col min="3" max="3" width="4.7109375" style="65" customWidth="1"/>
    <col min="4" max="8" width="8.7109375" style="65" customWidth="1"/>
    <col min="9" max="9" width="5.7109375" style="65" customWidth="1"/>
    <col min="10" max="89" width="2.7109375" style="65" customWidth="1"/>
    <col min="90" max="16384" width="11.42578125" style="65"/>
  </cols>
  <sheetData>
    <row r="1" spans="2:34" ht="36" customHeight="1"/>
    <row r="2" spans="2:34" ht="39.950000000000003" customHeight="1">
      <c r="B2" s="424" t="s">
        <v>6</v>
      </c>
      <c r="C2" s="65">
        <v>5</v>
      </c>
      <c r="D2" s="153">
        <f>$C2*D$7</f>
        <v>5</v>
      </c>
      <c r="E2" s="154">
        <f t="shared" ref="D2:H6" si="0">$C2*E$7</f>
        <v>10</v>
      </c>
      <c r="F2" s="155">
        <f t="shared" si="0"/>
        <v>15</v>
      </c>
      <c r="G2" s="156">
        <f t="shared" si="0"/>
        <v>20</v>
      </c>
      <c r="H2" s="156">
        <f t="shared" si="0"/>
        <v>25</v>
      </c>
    </row>
    <row r="3" spans="2:34" ht="39.950000000000003" customHeight="1">
      <c r="B3" s="424"/>
      <c r="C3" s="65">
        <v>4</v>
      </c>
      <c r="D3" s="157">
        <f t="shared" si="0"/>
        <v>4</v>
      </c>
      <c r="E3" s="153">
        <f t="shared" si="0"/>
        <v>8</v>
      </c>
      <c r="F3" s="154">
        <f t="shared" si="0"/>
        <v>12</v>
      </c>
      <c r="G3" s="155">
        <f t="shared" si="0"/>
        <v>16</v>
      </c>
      <c r="H3" s="156">
        <f t="shared" si="0"/>
        <v>20</v>
      </c>
    </row>
    <row r="4" spans="2:34" ht="39.950000000000003" customHeight="1">
      <c r="B4" s="424"/>
      <c r="C4" s="65">
        <v>3</v>
      </c>
      <c r="D4" s="157">
        <f t="shared" si="0"/>
        <v>3</v>
      </c>
      <c r="E4" s="153">
        <f t="shared" si="0"/>
        <v>6</v>
      </c>
      <c r="F4" s="153">
        <f t="shared" si="0"/>
        <v>9</v>
      </c>
      <c r="G4" s="154">
        <f t="shared" si="0"/>
        <v>12</v>
      </c>
      <c r="H4" s="155">
        <f t="shared" si="0"/>
        <v>15</v>
      </c>
    </row>
    <row r="5" spans="2:34" ht="39.950000000000003" customHeight="1">
      <c r="B5" s="424"/>
      <c r="C5" s="65">
        <v>2</v>
      </c>
      <c r="D5" s="157">
        <f t="shared" si="0"/>
        <v>2</v>
      </c>
      <c r="E5" s="157">
        <f t="shared" si="0"/>
        <v>4</v>
      </c>
      <c r="F5" s="153">
        <f t="shared" si="0"/>
        <v>6</v>
      </c>
      <c r="G5" s="153">
        <f t="shared" si="0"/>
        <v>8</v>
      </c>
      <c r="H5" s="154">
        <f t="shared" si="0"/>
        <v>10</v>
      </c>
    </row>
    <row r="6" spans="2:34" ht="39.950000000000003" customHeight="1">
      <c r="B6" s="424"/>
      <c r="C6" s="65">
        <v>1</v>
      </c>
      <c r="D6" s="157">
        <f t="shared" si="0"/>
        <v>1</v>
      </c>
      <c r="E6" s="157">
        <f t="shared" si="0"/>
        <v>2</v>
      </c>
      <c r="F6" s="157">
        <f t="shared" si="0"/>
        <v>3</v>
      </c>
      <c r="G6" s="153">
        <f t="shared" si="0"/>
        <v>4</v>
      </c>
      <c r="H6" s="153">
        <f t="shared" si="0"/>
        <v>5</v>
      </c>
    </row>
    <row r="7" spans="2:34" ht="24" customHeight="1">
      <c r="D7" s="65">
        <v>1</v>
      </c>
      <c r="E7" s="65">
        <v>2</v>
      </c>
      <c r="F7" s="65">
        <v>3</v>
      </c>
      <c r="G7" s="65">
        <v>4</v>
      </c>
      <c r="H7" s="65">
        <v>5</v>
      </c>
    </row>
    <row r="8" spans="2:34" ht="9.9499999999999993" customHeight="1">
      <c r="D8" s="423" t="s">
        <v>7</v>
      </c>
      <c r="E8" s="423"/>
      <c r="F8" s="423"/>
      <c r="G8" s="423"/>
      <c r="H8" s="423"/>
      <c r="J8" s="150"/>
      <c r="K8" s="150"/>
      <c r="L8" s="150"/>
      <c r="M8" s="150"/>
      <c r="N8" s="149"/>
      <c r="O8" s="149"/>
      <c r="P8" s="149"/>
      <c r="Q8" s="149"/>
      <c r="R8" s="149"/>
      <c r="S8" s="147"/>
      <c r="T8" s="147"/>
      <c r="U8" s="147"/>
      <c r="V8" s="147"/>
      <c r="W8" s="147"/>
      <c r="X8" s="151"/>
      <c r="Y8" s="151"/>
      <c r="Z8" s="151"/>
      <c r="AA8" s="151"/>
      <c r="AB8" s="151"/>
      <c r="AC8" s="152"/>
      <c r="AD8" s="152"/>
      <c r="AE8" s="152"/>
      <c r="AF8" s="152"/>
      <c r="AG8" s="152"/>
      <c r="AH8" s="152"/>
    </row>
    <row r="9" spans="2:34">
      <c r="D9" s="423"/>
      <c r="E9" s="423"/>
      <c r="F9" s="423"/>
      <c r="G9" s="423"/>
      <c r="H9" s="423"/>
      <c r="J9" s="148">
        <v>1</v>
      </c>
      <c r="K9" s="148">
        <v>2</v>
      </c>
      <c r="L9" s="148">
        <v>3</v>
      </c>
      <c r="M9" s="148">
        <v>4</v>
      </c>
      <c r="N9" s="148">
        <v>5</v>
      </c>
      <c r="O9" s="148">
        <v>6</v>
      </c>
      <c r="P9" s="148">
        <v>7</v>
      </c>
      <c r="Q9" s="148">
        <v>8</v>
      </c>
      <c r="R9" s="148">
        <v>9</v>
      </c>
      <c r="S9" s="148">
        <v>10</v>
      </c>
      <c r="T9" s="148">
        <v>11</v>
      </c>
      <c r="U9" s="148">
        <v>12</v>
      </c>
      <c r="V9" s="148">
        <v>13</v>
      </c>
      <c r="W9" s="148">
        <v>14</v>
      </c>
      <c r="X9" s="148">
        <v>15</v>
      </c>
      <c r="Y9" s="148">
        <v>16</v>
      </c>
      <c r="Z9" s="148">
        <v>17</v>
      </c>
      <c r="AA9" s="148">
        <v>18</v>
      </c>
      <c r="AB9" s="148">
        <v>19</v>
      </c>
      <c r="AC9" s="148">
        <v>20</v>
      </c>
      <c r="AD9" s="148">
        <v>21</v>
      </c>
      <c r="AE9" s="148">
        <v>22</v>
      </c>
      <c r="AF9" s="148">
        <v>23</v>
      </c>
      <c r="AG9" s="148">
        <v>24</v>
      </c>
      <c r="AH9" s="148">
        <v>25</v>
      </c>
    </row>
  </sheetData>
  <customSheetViews>
    <customSheetView guid="{B83C9EB8-C964-4489-98C8-19C81BFAE010}" scale="131">
      <pageMargins left="0.7" right="0.7" top="0.75" bottom="0.75" header="0.3" footer="0.3"/>
      <pageSetup paperSize="9" orientation="portrait" r:id="rId1"/>
    </customSheetView>
    <customSheetView guid="{42BB51DB-DC3E-4DA5-9499-5574EB19780E}" scale="131">
      <pageMargins left="0.7" right="0.7" top="0.75" bottom="0.75" header="0.3" footer="0.3"/>
      <pageSetup paperSize="9" orientation="portrait" r:id="rId2"/>
    </customSheetView>
    <customSheetView guid="{D8BB7E15-0E8F-45FC-AD1A-6D8C295A087C}" scale="131">
      <pageMargins left="0.7" right="0.7" top="0.75" bottom="0.75" header="0.3" footer="0.3"/>
      <pageSetup paperSize="9" orientation="portrait" r:id="rId3"/>
    </customSheetView>
    <customSheetView guid="{F7D68F61-F89A-4541-9A78-C25C58CA23E3}" scale="131">
      <pageMargins left="0.7" right="0.7" top="0.75" bottom="0.75" header="0.3" footer="0.3"/>
      <pageSetup paperSize="9" orientation="portrait" r:id="rId4"/>
    </customSheetView>
    <customSheetView guid="{4890415D-ABA4-4363-9A7D-9DAD39F08A9F}" scale="131">
      <pageMargins left="0.7" right="0.7" top="0.75" bottom="0.75" header="0.3" footer="0.3"/>
      <pageSetup paperSize="9" orientation="portrait" r:id="rId5"/>
    </customSheetView>
    <customSheetView guid="{D504B807-AE7E-4042-848D-21D8E9CBBAC1}" scale="131">
      <pageMargins left="0.7" right="0.7" top="0.75" bottom="0.75" header="0.3" footer="0.3"/>
      <pageSetup paperSize="9" orientation="portrait" r:id="rId6"/>
    </customSheetView>
    <customSheetView guid="{C9A812A3-B23E-4057-8694-158B0DEE8D06}" scale="131">
      <pageMargins left="0.7" right="0.7" top="0.75" bottom="0.75" header="0.3" footer="0.3"/>
      <pageSetup paperSize="9" orientation="portrait" r:id="rId7"/>
    </customSheetView>
    <customSheetView guid="{B74BB35E-E214-422E-BB39-6D168553F4C5}" scale="131">
      <pageMargins left="0.7" right="0.7" top="0.75" bottom="0.75" header="0.3" footer="0.3"/>
      <pageSetup paperSize="9" orientation="portrait" r:id="rId8"/>
    </customSheetView>
    <customSheetView guid="{915A0EBC-A358-405B-93F7-90752DA34B9F}"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C8C25E0F-313C-40E1-BC27-B55128053FAD}" scale="131">
      <pageMargins left="0.7" right="0.7" top="0.75" bottom="0.75" header="0.3" footer="0.3"/>
      <pageSetup paperSize="9" orientation="portrait" r:id="rId11"/>
    </customSheetView>
    <customSheetView guid="{D674221F-3F50-45D7-B99E-107AE99970DE}" scale="131">
      <pageMargins left="0.7" right="0.7" top="0.75" bottom="0.75" header="0.3" footer="0.3"/>
      <pageSetup paperSize="9" orientation="portrait" r:id="rId12"/>
    </customSheetView>
    <customSheetView guid="{E51A7B7A-B72C-4D0D-BEC9-3100296DDB1B}" scale="131">
      <pageMargins left="0.7" right="0.7" top="0.75" bottom="0.75" header="0.3" footer="0.3"/>
      <pageSetup paperSize="9" orientation="portrait" r:id="rId13"/>
    </customSheetView>
    <customSheetView guid="{C9A17BF0-2451-44C4-898F-CFB8403323EA}" scale="131">
      <pageMargins left="0.7" right="0.7" top="0.75" bottom="0.75" header="0.3" footer="0.3"/>
      <pageSetup paperSize="9" orientation="portrait" r:id="rId14"/>
    </customSheetView>
    <customSheetView guid="{DC041AD4-35AB-4F1B-9F3D-F08C88A9A16C}" scale="131">
      <pageMargins left="0.7" right="0.7" top="0.75" bottom="0.75" header="0.3" footer="0.3"/>
      <pageSetup paperSize="9" orientation="portrait" r:id="rId15"/>
    </customSheetView>
    <customSheetView guid="{CC42E740-ADA2-4B3E-AB77-9BBCCE9EC444}" scale="131">
      <pageMargins left="0.7" right="0.7" top="0.75" bottom="0.75" header="0.3" footer="0.3"/>
      <pageSetup paperSize="9" orientation="portrait" r:id="rId16"/>
    </customSheetView>
    <customSheetView guid="{AF3BF2A1-5C19-43AE-A08B-3E418E8AE543}" scale="131">
      <pageMargins left="0.7" right="0.7" top="0.75" bottom="0.75" header="0.3" footer="0.3"/>
      <pageSetup paperSize="9" orientation="portrait" r:id="rId17"/>
    </customSheetView>
    <customSheetView guid="{ADD38025-F4B2-44E2-9D06-07A9BF0F3A51}" scale="131">
      <pageMargins left="0.7" right="0.7" top="0.75" bottom="0.75" header="0.3" footer="0.3"/>
      <pageSetup paperSize="9" orientation="portrait" r:id="rId18"/>
    </customSheetView>
    <customSheetView guid="{97D65C1E-976A-4956-97FC-0E8188ABCFAA}"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sheetPr>
    <tabColor rgb="FF00B050"/>
    <pageSetUpPr autoPageBreaks="0" fitToPage="1"/>
  </sheetPr>
  <dimension ref="A1:X18"/>
  <sheetViews>
    <sheetView showGridLines="0" zoomScale="70" zoomScaleNormal="70" workbookViewId="0">
      <selection activeCell="C12" sqref="C12"/>
    </sheetView>
  </sheetViews>
  <sheetFormatPr baseColWidth="10" defaultColWidth="11.42578125" defaultRowHeight="12"/>
  <cols>
    <col min="1" max="1" width="4.7109375" style="6" customWidth="1"/>
    <col min="2" max="3" width="21.7109375" style="6" customWidth="1"/>
    <col min="4" max="4" width="21.7109375" style="6" hidden="1" customWidth="1"/>
    <col min="5" max="5" width="29"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0" width="21" style="6" customWidth="1"/>
    <col min="21" max="21" width="22" style="6" customWidth="1"/>
    <col min="22" max="22" width="16.7109375" style="21" customWidth="1"/>
    <col min="23" max="24" width="29.2851562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86</v>
      </c>
      <c r="G4" s="326"/>
      <c r="H4" s="326"/>
      <c r="I4" s="326"/>
      <c r="J4" s="326"/>
      <c r="K4" s="326"/>
      <c r="L4" s="326"/>
      <c r="M4" s="326"/>
      <c r="N4" s="326"/>
      <c r="O4" s="326"/>
      <c r="P4" s="326"/>
      <c r="Q4" s="326"/>
      <c r="R4" s="327" t="s">
        <v>26</v>
      </c>
      <c r="S4" s="327"/>
      <c r="T4" s="326">
        <v>2018</v>
      </c>
      <c r="U4" s="326"/>
      <c r="V4" s="326"/>
    </row>
    <row r="5" spans="1:24" s="5" customFormat="1" ht="42" customHeight="1">
      <c r="A5" s="16"/>
      <c r="D5" s="327" t="s">
        <v>376</v>
      </c>
      <c r="E5" s="327"/>
      <c r="F5" s="344" t="s">
        <v>375</v>
      </c>
      <c r="G5" s="344"/>
      <c r="H5" s="344"/>
      <c r="I5" s="344"/>
      <c r="J5" s="344"/>
      <c r="K5" s="344"/>
      <c r="L5" s="344"/>
      <c r="M5" s="344"/>
      <c r="N5" s="344"/>
      <c r="O5" s="344"/>
      <c r="P5" s="344"/>
      <c r="Q5" s="344"/>
      <c r="R5" s="344"/>
      <c r="S5" s="344"/>
      <c r="T5" s="344"/>
      <c r="U5" s="344"/>
      <c r="V5" s="344"/>
    </row>
    <row r="6" spans="1:24" s="5" customFormat="1" ht="15">
      <c r="A6" s="16"/>
      <c r="B6" s="1"/>
      <c r="C6" s="1"/>
      <c r="I6" s="20"/>
      <c r="J6" s="2"/>
      <c r="K6" s="2"/>
      <c r="P6" s="20"/>
      <c r="Q6" s="20"/>
      <c r="V6" s="20"/>
    </row>
    <row r="7" spans="1:24" s="18" customFormat="1" ht="48.75" customHeight="1">
      <c r="A7" s="17"/>
      <c r="B7" s="329" t="s">
        <v>2</v>
      </c>
      <c r="C7" s="329" t="s">
        <v>3</v>
      </c>
      <c r="D7" s="329"/>
      <c r="E7" s="345" t="s">
        <v>5</v>
      </c>
      <c r="F7" s="332" t="s">
        <v>29</v>
      </c>
      <c r="G7" s="329" t="s">
        <v>281</v>
      </c>
      <c r="H7" s="329"/>
      <c r="I7" s="333" t="s">
        <v>25</v>
      </c>
      <c r="J7" s="330" t="s">
        <v>12</v>
      </c>
      <c r="K7" s="340" t="s">
        <v>36</v>
      </c>
      <c r="L7" s="341"/>
      <c r="M7" s="338" t="s">
        <v>239</v>
      </c>
      <c r="N7" s="329" t="s">
        <v>282</v>
      </c>
      <c r="O7" s="329"/>
      <c r="P7" s="333" t="s">
        <v>25</v>
      </c>
      <c r="Q7" s="332" t="s">
        <v>11</v>
      </c>
      <c r="R7" s="329" t="s">
        <v>8</v>
      </c>
      <c r="S7" s="346" t="s">
        <v>18</v>
      </c>
      <c r="T7" s="329" t="s">
        <v>329</v>
      </c>
      <c r="U7" s="330" t="s">
        <v>283</v>
      </c>
      <c r="V7" s="329" t="s">
        <v>10</v>
      </c>
      <c r="W7" s="337" t="s">
        <v>299</v>
      </c>
      <c r="X7" s="337"/>
    </row>
    <row r="8" spans="1:24" s="18" customFormat="1" ht="76.5" customHeight="1">
      <c r="A8" s="17"/>
      <c r="B8" s="329"/>
      <c r="C8" s="329"/>
      <c r="D8" s="329"/>
      <c r="E8" s="345"/>
      <c r="F8" s="332"/>
      <c r="G8" s="219" t="s">
        <v>6</v>
      </c>
      <c r="H8" s="35" t="s">
        <v>7</v>
      </c>
      <c r="I8" s="334"/>
      <c r="J8" s="331"/>
      <c r="K8" s="242" t="s">
        <v>308</v>
      </c>
      <c r="L8" s="243" t="s">
        <v>309</v>
      </c>
      <c r="M8" s="339"/>
      <c r="N8" s="244" t="s">
        <v>6</v>
      </c>
      <c r="O8" s="245" t="s">
        <v>7</v>
      </c>
      <c r="P8" s="334"/>
      <c r="Q8" s="332"/>
      <c r="R8" s="329"/>
      <c r="S8" s="346"/>
      <c r="T8" s="329"/>
      <c r="U8" s="331"/>
      <c r="V8" s="329"/>
      <c r="W8" s="160" t="s">
        <v>232</v>
      </c>
      <c r="X8" s="160" t="s">
        <v>233</v>
      </c>
    </row>
    <row r="9" spans="1:24" s="5" customFormat="1" ht="159" customHeight="1">
      <c r="A9" s="25">
        <v>1</v>
      </c>
      <c r="B9" s="33" t="s">
        <v>352</v>
      </c>
      <c r="C9" s="27" t="s">
        <v>351</v>
      </c>
      <c r="D9" s="33"/>
      <c r="E9" s="281" t="s">
        <v>353</v>
      </c>
      <c r="F9" s="30" t="s">
        <v>32</v>
      </c>
      <c r="G9" s="33">
        <v>1</v>
      </c>
      <c r="H9" s="33">
        <v>3</v>
      </c>
      <c r="I9" s="24" t="str">
        <f>INDEX(Listas!$L$4:$P$8,G9,H9)</f>
        <v>MODERADA</v>
      </c>
      <c r="J9" s="73" t="s">
        <v>373</v>
      </c>
      <c r="K9" s="278" t="s">
        <v>306</v>
      </c>
      <c r="L9" s="280" t="str">
        <f>IF('Evaluación de Controles'!F8="X","Probabilidad",IF('Evaluación de Controles'!H8="X","Impacto",))</f>
        <v>Probabilidad</v>
      </c>
      <c r="M9" s="33">
        <f>+'Evaluación de Controles'!X8</f>
        <v>85</v>
      </c>
      <c r="N9" s="216">
        <f>IF('Evaluación de Controles'!F8="X",IF(M9&gt;75,IF(G9&gt;2,G9-2,IF(G9&gt;1,G9-1,G9)),IF(M9&gt;50,IF(G9&gt;1,G9-1,G9),G9)),G9)</f>
        <v>1</v>
      </c>
      <c r="O9" s="216">
        <f>IF('Evaluación de Controles'!H8="X",IF(M9&gt;75,IF(H9&gt;2,H9-2,IF(H9&gt;1,H9-1,H9)),IF(M9&gt;50,IF(H9&gt;1,H9-1,H9),H9)),H9)</f>
        <v>1</v>
      </c>
      <c r="P9" s="24" t="str">
        <f>INDEX(Listas!$L$4:$P$8,N9,O9)</f>
        <v>BAJA</v>
      </c>
      <c r="Q9" s="279" t="s">
        <v>58</v>
      </c>
      <c r="R9" s="29" t="s">
        <v>354</v>
      </c>
      <c r="S9" s="30" t="s">
        <v>20</v>
      </c>
      <c r="T9" s="33" t="s">
        <v>89</v>
      </c>
      <c r="U9" s="218" t="s">
        <v>355</v>
      </c>
      <c r="V9" s="33" t="s">
        <v>356</v>
      </c>
      <c r="W9" s="342"/>
      <c r="X9" s="343"/>
    </row>
    <row r="10" spans="1:24" s="5" customFormat="1" ht="190.5" customHeight="1">
      <c r="A10" s="25">
        <v>2</v>
      </c>
      <c r="B10" s="281" t="s">
        <v>358</v>
      </c>
      <c r="C10" s="27" t="s">
        <v>357</v>
      </c>
      <c r="D10" s="33"/>
      <c r="E10" s="281" t="s">
        <v>359</v>
      </c>
      <c r="F10" s="30" t="s">
        <v>33</v>
      </c>
      <c r="G10" s="33">
        <v>3</v>
      </c>
      <c r="H10" s="33">
        <v>3</v>
      </c>
      <c r="I10" s="24" t="str">
        <f>INDEX(Listas!$L$4:$P$8,G10,H10)</f>
        <v>ALTA</v>
      </c>
      <c r="J10" s="28" t="s">
        <v>360</v>
      </c>
      <c r="K10" s="278" t="s">
        <v>307</v>
      </c>
      <c r="L10" s="280" t="str">
        <f>IF('Evaluación de Controles'!F9="X","Probabilidad",IF('Evaluación de Controles'!H9="X","Impacto",))</f>
        <v>Probabilidad</v>
      </c>
      <c r="M10" s="214">
        <f>'Evaluación de Controles'!X9</f>
        <v>85</v>
      </c>
      <c r="N10" s="238">
        <f>IF('Evaluación de Controles'!F9="X",IF(M10&gt;75,IF(G10&gt;2,G10-2,IF(G10&gt;1,G10-1,G10)),IF(M10&gt;50,IF(G10&gt;1,G10-1,G10),G10)),G10)</f>
        <v>1</v>
      </c>
      <c r="O10" s="216">
        <f>IF('Evaluación de Controles'!H9="X",IF(M10&gt;75,IF(H10&gt;2,H10-2,IF(H10&gt;1,H10-1,H10)),IF(M10&gt;50,IF(H10&gt;1,H10-1,H10),H10)),H10)</f>
        <v>3</v>
      </c>
      <c r="P10" s="24" t="str">
        <f>INDEX(Listas!$L$4:$P$8,N10,O10)</f>
        <v>MODERADA</v>
      </c>
      <c r="Q10" s="279" t="s">
        <v>101</v>
      </c>
      <c r="R10" s="29" t="s">
        <v>361</v>
      </c>
      <c r="S10" s="30" t="s">
        <v>20</v>
      </c>
      <c r="T10" s="33" t="s">
        <v>89</v>
      </c>
      <c r="U10" s="218" t="s">
        <v>362</v>
      </c>
      <c r="V10" s="33" t="s">
        <v>363</v>
      </c>
      <c r="W10" s="342"/>
      <c r="X10" s="343"/>
    </row>
    <row r="11" spans="1:24" s="5" customFormat="1" ht="282" customHeight="1">
      <c r="A11" s="25">
        <v>3</v>
      </c>
      <c r="B11" s="33" t="s">
        <v>97</v>
      </c>
      <c r="C11" s="161" t="s">
        <v>369</v>
      </c>
      <c r="D11" s="33"/>
      <c r="E11" s="281" t="s">
        <v>87</v>
      </c>
      <c r="F11" s="30" t="s">
        <v>32</v>
      </c>
      <c r="G11" s="33">
        <v>2</v>
      </c>
      <c r="H11" s="33">
        <v>4</v>
      </c>
      <c r="I11" s="24" t="str">
        <f>INDEX(Listas!$L$4:$P$8,G11,H11)</f>
        <v>ALTA</v>
      </c>
      <c r="J11" s="73" t="s">
        <v>370</v>
      </c>
      <c r="K11" s="278" t="s">
        <v>307</v>
      </c>
      <c r="L11" s="280" t="str">
        <f>IF('Evaluación de Controles'!F10="X","Probabilidad",IF('Evaluación de Controles'!H10="X","Impacto",))</f>
        <v>Probabilidad</v>
      </c>
      <c r="M11" s="214">
        <f>'Evaluación de Controles'!X10</f>
        <v>30</v>
      </c>
      <c r="N11" s="238">
        <f>IF('Evaluación de Controles'!F10="X",IF(M11&gt;75,IF(G11&gt;2,G11-2,IF(G11&gt;1,G11-1,G11)),IF(M11&gt;50,IF(G11&gt;1,G11-1,G11),G11)),G11)</f>
        <v>2</v>
      </c>
      <c r="O11" s="236">
        <f>IF('Evaluación de Controles'!H10="X",IF(M11&gt;75,IF(H11&gt;2,H11-2,IF(H11&gt;1,H11-1,H11)),IF(M11&gt;50,IF(H11&gt;1,H11-1,H11),H11)),H11)</f>
        <v>4</v>
      </c>
      <c r="P11" s="24" t="str">
        <f>INDEX(Listas!$L$4:$P$8,N11,O11)</f>
        <v>ALTA</v>
      </c>
      <c r="Q11" s="279" t="s">
        <v>350</v>
      </c>
      <c r="R11" s="29" t="s">
        <v>371</v>
      </c>
      <c r="S11" s="30" t="s">
        <v>20</v>
      </c>
      <c r="T11" s="33" t="s">
        <v>89</v>
      </c>
      <c r="U11" s="218"/>
      <c r="V11" s="33" t="s">
        <v>90</v>
      </c>
      <c r="W11" s="342"/>
      <c r="X11" s="343"/>
    </row>
    <row r="12" spans="1:24" s="5" customFormat="1" ht="204.75" customHeight="1">
      <c r="A12" s="25">
        <v>4</v>
      </c>
      <c r="B12" s="176" t="s">
        <v>365</v>
      </c>
      <c r="C12" s="27" t="s">
        <v>364</v>
      </c>
      <c r="D12" s="176"/>
      <c r="E12" s="176" t="s">
        <v>88</v>
      </c>
      <c r="F12" s="30" t="s">
        <v>28</v>
      </c>
      <c r="G12" s="33">
        <v>1</v>
      </c>
      <c r="H12" s="33">
        <v>4</v>
      </c>
      <c r="I12" s="24" t="str">
        <f>INDEX(Listas!$L$4:$P$8,G12,H12)</f>
        <v>ALTA</v>
      </c>
      <c r="J12" s="28" t="s">
        <v>366</v>
      </c>
      <c r="K12" s="278" t="s">
        <v>307</v>
      </c>
      <c r="L12" s="280" t="str">
        <f>IF('Evaluación de Controles'!F11="X","Probabilidad",IF('Evaluación de Controles'!H11="X","Impacto",))</f>
        <v>Probabilidad</v>
      </c>
      <c r="M12" s="214">
        <f>'Evaluación de Controles'!X11</f>
        <v>85</v>
      </c>
      <c r="N12" s="238">
        <f>IF('Evaluación de Controles'!F11="X",IF(M12&gt;75,IF(G12&gt;2,G12-2,IF(G12&gt;1,G12-1,G12)),IF(M12&gt;50,IF(G12&gt;1,G12-1,G12),G12)),G12)</f>
        <v>1</v>
      </c>
      <c r="O12" s="236">
        <f>IF('Evaluación de Controles'!H11="X",IF(M12&gt;75,IF(H12&gt;2,H12-2,IF(H12&gt;1,H12-1,H12)),IF(M12&gt;50,IF(H12&gt;1,H12-1,H12),H12)),H12)</f>
        <v>2</v>
      </c>
      <c r="P12" s="24" t="str">
        <f>INDEX(Listas!$L$4:$P$8,N12,O12)</f>
        <v>BAJA</v>
      </c>
      <c r="Q12" s="279" t="s">
        <v>58</v>
      </c>
      <c r="R12" s="29" t="s">
        <v>153</v>
      </c>
      <c r="S12" s="30" t="s">
        <v>333</v>
      </c>
      <c r="T12" s="33" t="s">
        <v>89</v>
      </c>
      <c r="U12" s="218" t="s">
        <v>368</v>
      </c>
      <c r="V12" s="33" t="s">
        <v>367</v>
      </c>
      <c r="W12" s="342"/>
      <c r="X12" s="343"/>
    </row>
    <row r="13" spans="1:24">
      <c r="D13" s="10"/>
      <c r="I13" s="6"/>
      <c r="J13" s="6"/>
      <c r="K13" s="6"/>
      <c r="P13" s="6"/>
      <c r="Q13" s="6"/>
      <c r="V13" s="6"/>
    </row>
    <row r="14" spans="1:24">
      <c r="D14" s="10"/>
      <c r="G14" s="336" t="s">
        <v>119</v>
      </c>
      <c r="H14" s="336"/>
      <c r="I14" s="43">
        <f>COUNTIF(I9:I12,"BAJA")</f>
        <v>0</v>
      </c>
      <c r="J14" s="6"/>
      <c r="K14" s="6"/>
      <c r="N14" s="336" t="s">
        <v>119</v>
      </c>
      <c r="O14" s="336"/>
      <c r="P14" s="43">
        <f>COUNTIF(P9:P12,"BAJA")</f>
        <v>2</v>
      </c>
      <c r="Q14" s="6"/>
      <c r="V14" s="6"/>
    </row>
    <row r="15" spans="1:24">
      <c r="D15" s="10"/>
      <c r="G15" s="336" t="s">
        <v>121</v>
      </c>
      <c r="H15" s="336"/>
      <c r="I15" s="43">
        <f>COUNTIF(I9:I12,"MODERADA")</f>
        <v>1</v>
      </c>
      <c r="J15" s="6"/>
      <c r="K15" s="6"/>
      <c r="N15" s="336" t="s">
        <v>121</v>
      </c>
      <c r="O15" s="336"/>
      <c r="P15" s="43">
        <f>COUNTIF(P9:P12,"MODERADA")</f>
        <v>1</v>
      </c>
      <c r="Q15" s="6"/>
      <c r="V15" s="6"/>
    </row>
    <row r="16" spans="1:24">
      <c r="D16" s="10"/>
      <c r="G16" s="336" t="s">
        <v>120</v>
      </c>
      <c r="H16" s="336"/>
      <c r="I16" s="43">
        <f>COUNTIF(I9:I12,"ALTA")</f>
        <v>3</v>
      </c>
      <c r="J16" s="6"/>
      <c r="K16" s="6"/>
      <c r="N16" s="336" t="s">
        <v>120</v>
      </c>
      <c r="O16" s="336"/>
      <c r="P16" s="43">
        <f>COUNTIF(P9:P12,"ALTA")</f>
        <v>1</v>
      </c>
      <c r="Q16" s="6"/>
      <c r="V16" s="6"/>
    </row>
    <row r="17" spans="2:22">
      <c r="B17" s="284"/>
      <c r="D17" s="10"/>
      <c r="E17" s="284"/>
      <c r="G17" s="336" t="s">
        <v>122</v>
      </c>
      <c r="H17" s="336"/>
      <c r="I17" s="43">
        <f>COUNTIF(I9:I12,"EXTREMA")</f>
        <v>0</v>
      </c>
      <c r="J17" s="6"/>
      <c r="K17" s="6"/>
      <c r="N17" s="336" t="s">
        <v>122</v>
      </c>
      <c r="O17" s="336"/>
      <c r="P17" s="43">
        <f>COUNTIF(P9:P12,"EXTREMA")</f>
        <v>0</v>
      </c>
      <c r="Q17" s="6"/>
      <c r="V17" s="6"/>
    </row>
    <row r="18" spans="2:22" ht="33" customHeight="1">
      <c r="B18" s="285" t="s">
        <v>377</v>
      </c>
      <c r="D18" s="10"/>
      <c r="E18" s="285" t="s">
        <v>378</v>
      </c>
      <c r="I18" s="6"/>
      <c r="J18" s="6"/>
      <c r="K18" s="6"/>
      <c r="P18" s="6"/>
      <c r="Q18" s="6"/>
      <c r="V18" s="6"/>
    </row>
  </sheetData>
  <sheetProtection password="A4A3" sheet="1" objects="1" scenarios="1" selectLockedCells="1" selectUnlockedCells="1"/>
  <customSheetViews>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5"/>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6"/>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9">
    <mergeCell ref="G14:H14"/>
    <mergeCell ref="G15:H15"/>
    <mergeCell ref="G16:H16"/>
    <mergeCell ref="G17:H17"/>
    <mergeCell ref="N14:O14"/>
    <mergeCell ref="N15:O15"/>
    <mergeCell ref="N16:O16"/>
    <mergeCell ref="N17:O17"/>
    <mergeCell ref="K7:L7"/>
    <mergeCell ref="N7:O7"/>
    <mergeCell ref="P7:P8"/>
    <mergeCell ref="Q7:Q8"/>
    <mergeCell ref="W7:X7"/>
    <mergeCell ref="S7:S8"/>
    <mergeCell ref="T7:T8"/>
    <mergeCell ref="V7:V8"/>
    <mergeCell ref="R7:R8"/>
    <mergeCell ref="U7:U8"/>
    <mergeCell ref="B7:B8"/>
    <mergeCell ref="C7:C8"/>
    <mergeCell ref="D7:D8"/>
    <mergeCell ref="E7:E8"/>
    <mergeCell ref="F7:F8"/>
    <mergeCell ref="W9:X9"/>
    <mergeCell ref="W10:X10"/>
    <mergeCell ref="W12:X12"/>
    <mergeCell ref="W11:X11"/>
    <mergeCell ref="D1:V1"/>
    <mergeCell ref="D2:V2"/>
    <mergeCell ref="D4:E4"/>
    <mergeCell ref="F4:Q4"/>
    <mergeCell ref="R4:S4"/>
    <mergeCell ref="T4:V4"/>
    <mergeCell ref="D5:E5"/>
    <mergeCell ref="F5:V5"/>
    <mergeCell ref="G7:H7"/>
    <mergeCell ref="I7:I8"/>
    <mergeCell ref="J7:J8"/>
    <mergeCell ref="M7:M8"/>
  </mergeCells>
  <conditionalFormatting sqref="I3 P3 I6:I8 P6:P8 I13:I1048576 P13:P1048576">
    <cfRule type="cellIs" dxfId="550" priority="32" operator="equal">
      <formula>"BAJA"</formula>
    </cfRule>
  </conditionalFormatting>
  <conditionalFormatting sqref="I3 P3 I6:I8 P6:P8 I13:I1048576 P13:P1048576">
    <cfRule type="cellIs" dxfId="549" priority="29" operator="equal">
      <formula>"EXTREMA"</formula>
    </cfRule>
    <cfRule type="cellIs" dxfId="548" priority="30" operator="equal">
      <formula>"ALTA"</formula>
    </cfRule>
    <cfRule type="cellIs" dxfId="547" priority="31" operator="equal">
      <formula>"MODERADA"</formula>
    </cfRule>
  </conditionalFormatting>
  <conditionalFormatting sqref="F3:G3 N3:O3 F6:G6 G7:H12 F13:G1048576 N6:O8 N13:O1048576">
    <cfRule type="colorScale" priority="28">
      <colorScale>
        <cfvo type="num" val="1"/>
        <cfvo type="num" val="3"/>
        <cfvo type="num" val="5"/>
        <color theme="6" tint="-0.499984740745262"/>
        <color rgb="FFFFFF00"/>
        <color rgb="FFC00000"/>
      </colorScale>
    </cfRule>
  </conditionalFormatting>
  <conditionalFormatting sqref="I9:I12">
    <cfRule type="cellIs" dxfId="546" priority="6" operator="equal">
      <formula>"EXTREMA"</formula>
    </cfRule>
    <cfRule type="cellIs" dxfId="545" priority="7" operator="equal">
      <formula>"ALTA"</formula>
    </cfRule>
    <cfRule type="cellIs" dxfId="544" priority="8" operator="equal">
      <formula>"MODERADA"</formula>
    </cfRule>
    <cfRule type="cellIs" dxfId="543" priority="9" operator="equal">
      <formula>"BAJA"</formula>
    </cfRule>
  </conditionalFormatting>
  <conditionalFormatting sqref="P9:P12">
    <cfRule type="cellIs" dxfId="542" priority="2" operator="equal">
      <formula>"EXTREMA"</formula>
    </cfRule>
    <cfRule type="cellIs" dxfId="541" priority="3" operator="equal">
      <formula>"ALTA"</formula>
    </cfRule>
    <cfRule type="cellIs" dxfId="540" priority="4" operator="equal">
      <formula>"MODERADA"</formula>
    </cfRule>
    <cfRule type="cellIs" dxfId="539" priority="5" operator="equal">
      <formula>"BAJA"</formula>
    </cfRule>
  </conditionalFormatting>
  <conditionalFormatting sqref="N9:O12">
    <cfRule type="colorScale" priority="1">
      <colorScale>
        <cfvo type="num" val="1"/>
        <cfvo type="num" val="3"/>
        <cfvo type="num" val="5"/>
        <color theme="6" tint="-0.499984740745262"/>
        <color rgb="FFFFFF00"/>
        <color rgb="FFC00000"/>
      </colorScale>
    </cfRule>
  </conditionalFormatting>
  <printOptions horizontalCentered="1"/>
  <pageMargins left="0.59055118110236227" right="0.39370078740157483" top="0.35433070866141736" bottom="0.15748031496062992" header="0.31496062992125984" footer="0.15748031496062992"/>
  <pageSetup paperSize="5" scale="63"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F9:F12</xm:sqref>
        </x14:dataValidation>
        <x14:dataValidation type="list" showInputMessage="1" showErrorMessage="1">
          <x14:formula1>
            <xm:f>Listas!$C$4:$C$7</xm:f>
          </x14:formula1>
          <xm:sqref>K9:K12</xm:sqref>
        </x14:dataValidation>
      </x14:dataValidations>
    </ext>
  </extLst>
</worksheet>
</file>

<file path=xl/worksheets/sheet20.xml><?xml version="1.0" encoding="utf-8"?>
<worksheet xmlns="http://schemas.openxmlformats.org/spreadsheetml/2006/main" xmlns:r="http://schemas.openxmlformats.org/officeDocument/2006/relationships">
  <dimension ref="C2:N23"/>
  <sheetViews>
    <sheetView showGridLines="0" topLeftCell="D16" workbookViewId="0">
      <selection activeCell="B18" sqref="B18"/>
    </sheetView>
  </sheetViews>
  <sheetFormatPr baseColWidth="10" defaultRowHeight="1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row r="3" spans="3:14" ht="27.75" customHeight="1">
      <c r="C3" s="428" t="s">
        <v>52</v>
      </c>
      <c r="D3" s="429"/>
      <c r="E3" s="429"/>
      <c r="F3" s="432" t="s">
        <v>7</v>
      </c>
      <c r="G3" s="432"/>
      <c r="H3" s="432"/>
      <c r="I3" s="432"/>
      <c r="J3" s="433"/>
      <c r="L3" s="63"/>
      <c r="M3" s="436" t="s">
        <v>57</v>
      </c>
      <c r="N3" s="437"/>
    </row>
    <row r="4" spans="3:14" ht="27.75" customHeight="1" thickBot="1">
      <c r="C4" s="430"/>
      <c r="D4" s="431"/>
      <c r="E4" s="431"/>
      <c r="F4" s="250">
        <v>1</v>
      </c>
      <c r="G4" s="250">
        <v>2</v>
      </c>
      <c r="H4" s="250">
        <v>3</v>
      </c>
      <c r="I4" s="250">
        <v>4</v>
      </c>
      <c r="J4" s="256">
        <v>5</v>
      </c>
      <c r="L4" s="63"/>
      <c r="M4" s="438"/>
      <c r="N4" s="439"/>
    </row>
    <row r="5" spans="3:14" ht="24.75" customHeight="1" thickTop="1">
      <c r="C5" s="430"/>
      <c r="D5" s="431"/>
      <c r="E5" s="431"/>
      <c r="F5" s="251" t="s">
        <v>48</v>
      </c>
      <c r="G5" s="251" t="s">
        <v>49</v>
      </c>
      <c r="H5" s="251" t="s">
        <v>15</v>
      </c>
      <c r="I5" s="251" t="s">
        <v>50</v>
      </c>
      <c r="J5" s="257" t="s">
        <v>51</v>
      </c>
      <c r="L5" s="440" t="s">
        <v>170</v>
      </c>
      <c r="M5" s="246" t="s">
        <v>166</v>
      </c>
      <c r="N5" s="247" t="s">
        <v>58</v>
      </c>
    </row>
    <row r="6" spans="3:14" ht="21.75" customHeight="1">
      <c r="C6" s="434" t="s">
        <v>6</v>
      </c>
      <c r="D6" s="252">
        <v>1</v>
      </c>
      <c r="E6" s="253" t="s">
        <v>143</v>
      </c>
      <c r="F6" s="246" t="s">
        <v>53</v>
      </c>
      <c r="G6" s="246" t="s">
        <v>53</v>
      </c>
      <c r="H6" s="246" t="s">
        <v>54</v>
      </c>
      <c r="I6" s="246" t="s">
        <v>55</v>
      </c>
      <c r="J6" s="247" t="s">
        <v>55</v>
      </c>
      <c r="L6" s="441"/>
      <c r="M6" s="246" t="s">
        <v>167</v>
      </c>
      <c r="N6" s="247" t="s">
        <v>160</v>
      </c>
    </row>
    <row r="7" spans="3:14" ht="24" customHeight="1">
      <c r="C7" s="434"/>
      <c r="D7" s="252">
        <v>2</v>
      </c>
      <c r="E7" s="253" t="s">
        <v>144</v>
      </c>
      <c r="F7" s="246" t="s">
        <v>53</v>
      </c>
      <c r="G7" s="246" t="s">
        <v>53</v>
      </c>
      <c r="H7" s="246" t="s">
        <v>54</v>
      </c>
      <c r="I7" s="246" t="s">
        <v>55</v>
      </c>
      <c r="J7" s="247" t="s">
        <v>56</v>
      </c>
      <c r="L7" s="441"/>
      <c r="M7" s="246" t="s">
        <v>168</v>
      </c>
      <c r="N7" s="247" t="s">
        <v>161</v>
      </c>
    </row>
    <row r="8" spans="3:14" ht="24.75" customHeight="1" thickBot="1">
      <c r="C8" s="434"/>
      <c r="D8" s="252">
        <v>3</v>
      </c>
      <c r="E8" s="253" t="s">
        <v>177</v>
      </c>
      <c r="F8" s="246" t="s">
        <v>53</v>
      </c>
      <c r="G8" s="246" t="s">
        <v>54</v>
      </c>
      <c r="H8" s="246" t="s">
        <v>55</v>
      </c>
      <c r="I8" s="246" t="s">
        <v>56</v>
      </c>
      <c r="J8" s="247" t="s">
        <v>56</v>
      </c>
      <c r="L8" s="442"/>
      <c r="M8" s="248" t="s">
        <v>169</v>
      </c>
      <c r="N8" s="249" t="s">
        <v>161</v>
      </c>
    </row>
    <row r="9" spans="3:14" ht="24" customHeight="1" thickTop="1" thickBot="1">
      <c r="C9" s="434"/>
      <c r="D9" s="252">
        <v>4</v>
      </c>
      <c r="E9" s="253" t="s">
        <v>146</v>
      </c>
      <c r="F9" s="246" t="s">
        <v>54</v>
      </c>
      <c r="G9" s="246" t="s">
        <v>55</v>
      </c>
      <c r="H9" s="246" t="s">
        <v>55</v>
      </c>
      <c r="I9" s="246" t="s">
        <v>56</v>
      </c>
      <c r="J9" s="247" t="s">
        <v>56</v>
      </c>
      <c r="L9" s="63"/>
      <c r="M9" s="63"/>
      <c r="N9" s="63"/>
    </row>
    <row r="10" spans="3:14" ht="42" customHeight="1" thickTop="1" thickBot="1">
      <c r="C10" s="435"/>
      <c r="D10" s="254">
        <v>5</v>
      </c>
      <c r="E10" s="255" t="s">
        <v>178</v>
      </c>
      <c r="F10" s="248" t="s">
        <v>55</v>
      </c>
      <c r="G10" s="248" t="s">
        <v>55</v>
      </c>
      <c r="H10" s="248" t="s">
        <v>56</v>
      </c>
      <c r="I10" s="248" t="s">
        <v>56</v>
      </c>
      <c r="J10" s="249" t="s">
        <v>56</v>
      </c>
      <c r="L10" s="443" t="s">
        <v>171</v>
      </c>
      <c r="M10" s="260" t="s">
        <v>105</v>
      </c>
      <c r="N10" s="261" t="s">
        <v>162</v>
      </c>
    </row>
    <row r="11" spans="3:14" ht="60">
      <c r="L11" s="444"/>
      <c r="M11" s="262" t="s">
        <v>101</v>
      </c>
      <c r="N11" s="263" t="s">
        <v>163</v>
      </c>
    </row>
    <row r="12" spans="3:14" ht="53.25" customHeight="1">
      <c r="L12" s="444"/>
      <c r="M12" s="262" t="s">
        <v>106</v>
      </c>
      <c r="N12" s="263" t="s">
        <v>164</v>
      </c>
    </row>
    <row r="13" spans="3:14" ht="51.75" customHeight="1" thickBot="1">
      <c r="L13" s="445"/>
      <c r="M13" s="264" t="s">
        <v>58</v>
      </c>
      <c r="N13" s="265" t="s">
        <v>165</v>
      </c>
    </row>
    <row r="14" spans="3:14" ht="15.75" thickTop="1"/>
    <row r="17" spans="7:9" ht="15.75" thickBot="1"/>
    <row r="18" spans="7:9" ht="31.5" customHeight="1" thickBot="1">
      <c r="G18" s="425" t="s">
        <v>37</v>
      </c>
      <c r="H18" s="426"/>
      <c r="I18" s="427"/>
    </row>
    <row r="19" spans="7:9" ht="29.25" customHeight="1">
      <c r="G19" s="266">
        <v>1</v>
      </c>
      <c r="H19" s="270" t="s">
        <v>38</v>
      </c>
      <c r="I19" s="271" t="s">
        <v>43</v>
      </c>
    </row>
    <row r="20" spans="7:9" ht="25.5" customHeight="1">
      <c r="G20" s="267">
        <v>2</v>
      </c>
      <c r="H20" s="272" t="s">
        <v>39</v>
      </c>
      <c r="I20" s="273" t="s">
        <v>44</v>
      </c>
    </row>
    <row r="21" spans="7:9" ht="24" customHeight="1">
      <c r="G21" s="268">
        <v>3</v>
      </c>
      <c r="H21" s="274" t="s">
        <v>40</v>
      </c>
      <c r="I21" s="275" t="s">
        <v>45</v>
      </c>
    </row>
    <row r="22" spans="7:9" ht="24.75" customHeight="1">
      <c r="G22" s="267">
        <v>4</v>
      </c>
      <c r="H22" s="272" t="s">
        <v>41</v>
      </c>
      <c r="I22" s="273" t="s">
        <v>46</v>
      </c>
    </row>
    <row r="23" spans="7:9" ht="26.25" customHeight="1" thickBot="1">
      <c r="G23" s="269">
        <v>5</v>
      </c>
      <c r="H23" s="276" t="s">
        <v>42</v>
      </c>
      <c r="I23" s="277" t="s">
        <v>47</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sheetPr>
    <tabColor theme="5" tint="-0.249977111117893"/>
    <pageSetUpPr autoPageBreaks="0"/>
  </sheetPr>
  <dimension ref="A1:X27"/>
  <sheetViews>
    <sheetView topLeftCell="A7" zoomScale="70" zoomScaleNormal="70" workbookViewId="0">
      <selection activeCell="C12" sqref="C12"/>
    </sheetView>
  </sheetViews>
  <sheetFormatPr baseColWidth="10" defaultColWidth="11.42578125" defaultRowHeight="12"/>
  <cols>
    <col min="1" max="1" width="4.7109375" style="6" customWidth="1"/>
    <col min="2" max="2" width="21.7109375" style="6" customWidth="1"/>
    <col min="3" max="3" width="23.28515625" style="6" customWidth="1"/>
    <col min="4" max="4" width="21.7109375" style="6" hidden="1" customWidth="1"/>
    <col min="5" max="5" width="21.7109375" style="6" customWidth="1"/>
    <col min="6" max="8" width="6.7109375" style="6" customWidth="1"/>
    <col min="9" max="9" width="6.7109375" style="14" customWidth="1"/>
    <col min="10" max="10" width="25.14062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1" width="16.7109375" style="6" customWidth="1"/>
    <col min="22" max="22" width="16.710937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300</v>
      </c>
      <c r="G4" s="326"/>
      <c r="H4" s="326"/>
      <c r="I4" s="326"/>
      <c r="J4" s="326"/>
      <c r="K4" s="326"/>
      <c r="L4" s="326"/>
      <c r="M4" s="326"/>
      <c r="N4" s="326"/>
      <c r="O4" s="326"/>
      <c r="P4" s="326"/>
      <c r="Q4" s="326"/>
      <c r="R4" s="327" t="s">
        <v>26</v>
      </c>
      <c r="S4" s="327"/>
      <c r="T4" s="326">
        <v>2018</v>
      </c>
      <c r="U4" s="326"/>
      <c r="V4" s="326"/>
    </row>
    <row r="5" spans="1:24" s="5" customFormat="1" ht="24" customHeight="1">
      <c r="A5" s="16"/>
      <c r="D5" s="327" t="s">
        <v>1</v>
      </c>
      <c r="E5" s="327"/>
      <c r="F5" s="328"/>
      <c r="G5" s="328"/>
      <c r="H5" s="328"/>
      <c r="I5" s="328"/>
      <c r="J5" s="328"/>
      <c r="K5" s="328"/>
      <c r="L5" s="328"/>
      <c r="M5" s="328"/>
      <c r="N5" s="328"/>
      <c r="O5" s="328"/>
      <c r="P5" s="328"/>
      <c r="Q5" s="328"/>
      <c r="R5" s="328"/>
      <c r="S5" s="328"/>
      <c r="T5" s="328"/>
      <c r="U5" s="328"/>
      <c r="V5" s="328"/>
    </row>
    <row r="6" spans="1:24" s="5" customFormat="1" ht="15">
      <c r="A6" s="16"/>
      <c r="B6" s="1"/>
      <c r="C6" s="1"/>
      <c r="I6" s="20"/>
      <c r="J6" s="2"/>
      <c r="K6" s="2"/>
      <c r="P6" s="20"/>
      <c r="Q6" s="20"/>
      <c r="V6" s="20"/>
    </row>
    <row r="7" spans="1:24" s="18" customFormat="1" ht="30" customHeight="1">
      <c r="A7" s="17"/>
      <c r="B7" s="329" t="s">
        <v>2</v>
      </c>
      <c r="C7" s="329" t="s">
        <v>3</v>
      </c>
      <c r="D7" s="329" t="s">
        <v>4</v>
      </c>
      <c r="E7" s="329" t="s">
        <v>5</v>
      </c>
      <c r="F7" s="332" t="s">
        <v>29</v>
      </c>
      <c r="G7" s="329" t="s">
        <v>281</v>
      </c>
      <c r="H7" s="329"/>
      <c r="I7" s="333" t="s">
        <v>25</v>
      </c>
      <c r="J7" s="330" t="s">
        <v>12</v>
      </c>
      <c r="K7" s="340" t="s">
        <v>36</v>
      </c>
      <c r="L7" s="341"/>
      <c r="M7" s="338" t="s">
        <v>239</v>
      </c>
      <c r="N7" s="329" t="s">
        <v>282</v>
      </c>
      <c r="O7" s="329"/>
      <c r="P7" s="333" t="s">
        <v>25</v>
      </c>
      <c r="Q7" s="332" t="s">
        <v>11</v>
      </c>
      <c r="R7" s="329" t="s">
        <v>8</v>
      </c>
      <c r="S7" s="335" t="s">
        <v>18</v>
      </c>
      <c r="T7" s="329" t="s">
        <v>9</v>
      </c>
      <c r="U7" s="330" t="s">
        <v>283</v>
      </c>
      <c r="V7" s="329" t="s">
        <v>10</v>
      </c>
      <c r="W7" s="337" t="s">
        <v>299</v>
      </c>
      <c r="X7" s="337"/>
    </row>
    <row r="8" spans="1:24" s="18" customFormat="1" ht="73.5" customHeight="1">
      <c r="A8" s="17"/>
      <c r="B8" s="329"/>
      <c r="C8" s="329"/>
      <c r="D8" s="329"/>
      <c r="E8" s="329"/>
      <c r="F8" s="332"/>
      <c r="G8" s="219" t="s">
        <v>6</v>
      </c>
      <c r="H8" s="294" t="s">
        <v>7</v>
      </c>
      <c r="I8" s="334"/>
      <c r="J8" s="331"/>
      <c r="K8" s="293" t="s">
        <v>308</v>
      </c>
      <c r="L8" s="243" t="s">
        <v>309</v>
      </c>
      <c r="M8" s="339"/>
      <c r="N8" s="244" t="s">
        <v>6</v>
      </c>
      <c r="O8" s="245" t="s">
        <v>7</v>
      </c>
      <c r="P8" s="334"/>
      <c r="Q8" s="332"/>
      <c r="R8" s="329"/>
      <c r="S8" s="335"/>
      <c r="T8" s="329"/>
      <c r="U8" s="331"/>
      <c r="V8" s="329"/>
      <c r="W8" s="162" t="s">
        <v>232</v>
      </c>
      <c r="X8" s="162" t="s">
        <v>233</v>
      </c>
    </row>
    <row r="9" spans="1:24" s="5" customFormat="1" ht="120">
      <c r="A9" s="188">
        <v>1</v>
      </c>
      <c r="B9" s="292" t="s">
        <v>383</v>
      </c>
      <c r="C9" s="27" t="s">
        <v>384</v>
      </c>
      <c r="D9" s="292"/>
      <c r="E9" s="292" t="s">
        <v>75</v>
      </c>
      <c r="F9" s="30" t="s">
        <v>28</v>
      </c>
      <c r="G9" s="33">
        <v>3</v>
      </c>
      <c r="H9" s="33">
        <v>5</v>
      </c>
      <c r="I9" s="24" t="str">
        <f>INDEX(Listas!$L$4:$P$8,G9,H9)</f>
        <v>EXTREMA</v>
      </c>
      <c r="J9" s="28" t="s">
        <v>385</v>
      </c>
      <c r="K9" s="32" t="s">
        <v>307</v>
      </c>
      <c r="L9" s="296" t="str">
        <f>IF('Evaluación de Controles'!F12="X","Probabilidad",IF('Evaluación de Controles'!H12="X","Impacto",))</f>
        <v>Probabilidad</v>
      </c>
      <c r="M9" s="29">
        <f>+'Evaluación de Controles'!X12</f>
        <v>70</v>
      </c>
      <c r="N9" s="216">
        <f>IF('Evaluación de Controles'!F12="X",IF(M9&gt;75,IF(G9&gt;2,G9-2,IF(G9&gt;1,G9-1,G9)),IF(M9&gt;50,IF(G9&gt;1,G9-1,G9),G9)),G9)</f>
        <v>2</v>
      </c>
      <c r="O9" s="216">
        <f>IF('Evaluación de Controles'!H12="X",IF(M9&gt;75,IF(H9&gt;2,H9-2,IF(H9&gt;1,H9-1,H9)),IF(M9&gt;50,IF(H9&gt;1,H9-1,H9),H9)),H9)</f>
        <v>5</v>
      </c>
      <c r="P9" s="24" t="str">
        <f>INDEX(Listas!$L$4:$P$8,N9,O9)</f>
        <v>EXTREMA</v>
      </c>
      <c r="Q9" s="305" t="s">
        <v>267</v>
      </c>
      <c r="R9" s="29" t="s">
        <v>386</v>
      </c>
      <c r="S9" s="30" t="s">
        <v>19</v>
      </c>
      <c r="T9" s="33" t="s">
        <v>387</v>
      </c>
      <c r="U9" s="218" t="s">
        <v>388</v>
      </c>
      <c r="V9" s="33" t="s">
        <v>389</v>
      </c>
      <c r="W9" s="173"/>
      <c r="X9" s="173"/>
    </row>
    <row r="10" spans="1:24" s="5" customFormat="1" ht="173.25" customHeight="1">
      <c r="A10" s="188">
        <v>2</v>
      </c>
      <c r="B10" s="292" t="s">
        <v>390</v>
      </c>
      <c r="C10" s="27" t="s">
        <v>391</v>
      </c>
      <c r="D10" s="292"/>
      <c r="E10" s="292" t="s">
        <v>234</v>
      </c>
      <c r="F10" s="30" t="s">
        <v>33</v>
      </c>
      <c r="G10" s="33">
        <v>3</v>
      </c>
      <c r="H10" s="33">
        <v>5</v>
      </c>
      <c r="I10" s="24" t="str">
        <f>INDEX(Listas!$L$4:$P$8,G10,H10)</f>
        <v>EXTREMA</v>
      </c>
      <c r="J10" s="28" t="s">
        <v>392</v>
      </c>
      <c r="K10" s="32" t="s">
        <v>307</v>
      </c>
      <c r="L10" s="296" t="str">
        <f>IF('Evaluación de Controles'!F13="X","Probabilidad",IF('Evaluación de Controles'!H13="X","Impacto",))</f>
        <v>Probabilidad</v>
      </c>
      <c r="M10" s="29">
        <f>+'Evaluación de Controles'!X13</f>
        <v>85</v>
      </c>
      <c r="N10" s="238">
        <f>IF('Evaluación de Controles'!F13="X",IF(M10&gt;75,IF(G10&gt;2,G10-2,IF(G10&gt;1,G10-1,G10)),IF(M10&gt;50,IF(G10&gt;1,G10-1,G10),G10)),G10)</f>
        <v>1</v>
      </c>
      <c r="O10" s="238">
        <f>IF('Evaluación de Controles'!H13="X",IF(M10&gt;75,IF(H10&gt;2,H10-2,IF(H10&gt;1,H10-1,H10)),IF(M10&gt;50,IF(H10&gt;1,H10-1,H10),H10)),H10)</f>
        <v>5</v>
      </c>
      <c r="P10" s="24" t="str">
        <f>INDEX(Listas!$L$4:$P$8,N10,O10)</f>
        <v>ALTA</v>
      </c>
      <c r="Q10" s="305" t="s">
        <v>267</v>
      </c>
      <c r="R10" s="29" t="s">
        <v>393</v>
      </c>
      <c r="S10" s="30" t="s">
        <v>394</v>
      </c>
      <c r="T10" s="33" t="s">
        <v>387</v>
      </c>
      <c r="U10" s="218" t="s">
        <v>395</v>
      </c>
      <c r="V10" s="33" t="s">
        <v>77</v>
      </c>
      <c r="W10" s="173"/>
      <c r="X10" s="173"/>
    </row>
    <row r="11" spans="1:24" s="5" customFormat="1" ht="147.75" customHeight="1">
      <c r="A11" s="188">
        <v>3</v>
      </c>
      <c r="B11" s="292" t="s">
        <v>396</v>
      </c>
      <c r="C11" s="27" t="s">
        <v>397</v>
      </c>
      <c r="D11" s="292"/>
      <c r="E11" s="292" t="s">
        <v>76</v>
      </c>
      <c r="F11" s="30" t="s">
        <v>16</v>
      </c>
      <c r="G11" s="33">
        <v>1</v>
      </c>
      <c r="H11" s="33">
        <v>5</v>
      </c>
      <c r="I11" s="24" t="str">
        <f>INDEX(Listas!$L$4:$P$8,G11,H11)</f>
        <v>ALTA</v>
      </c>
      <c r="J11" s="28" t="s">
        <v>398</v>
      </c>
      <c r="K11" s="32" t="s">
        <v>307</v>
      </c>
      <c r="L11" s="296" t="str">
        <f>IF('Evaluación de Controles'!F14="X","Probabilidad",IF('Evaluación de Controles'!H14="X","Impacto",))</f>
        <v>Probabilidad</v>
      </c>
      <c r="M11" s="29">
        <f>+'Evaluación de Controles'!X14</f>
        <v>70</v>
      </c>
      <c r="N11" s="238">
        <f>IF('Evaluación de Controles'!F14="X",IF(M11&gt;75,IF(G11&gt;2,G11-2,IF(G11&gt;1,G11-1,G11)),IF(M11&gt;50,IF(G11&gt;1,G11-1,G11),G11)),G11)</f>
        <v>1</v>
      </c>
      <c r="O11" s="238">
        <f>IF('Evaluación de Controles'!H14="X",IF(M11&gt;75,IF(H11&gt;2,H11-2,IF(H11&gt;1,H11-1,H11)),IF(M11&gt;50,IF(H11&gt;1,H11-1,H11),H11)),H11)</f>
        <v>5</v>
      </c>
      <c r="P11" s="24" t="str">
        <f>INDEX(Listas!$L$4:$P$8,N11,O11)</f>
        <v>ALTA</v>
      </c>
      <c r="Q11" s="306" t="s">
        <v>267</v>
      </c>
      <c r="R11" s="29" t="s">
        <v>399</v>
      </c>
      <c r="S11" s="30" t="s">
        <v>345</v>
      </c>
      <c r="T11" s="33" t="s">
        <v>387</v>
      </c>
      <c r="U11" s="218" t="s">
        <v>400</v>
      </c>
      <c r="V11" s="33" t="s">
        <v>401</v>
      </c>
      <c r="W11" s="173"/>
      <c r="X11" s="173"/>
    </row>
    <row r="12" spans="1:24" s="5" customFormat="1" ht="175.5" customHeight="1">
      <c r="A12" s="188">
        <v>4</v>
      </c>
      <c r="B12" s="29" t="s">
        <v>402</v>
      </c>
      <c r="C12" s="161" t="s">
        <v>403</v>
      </c>
      <c r="D12" s="29"/>
      <c r="E12" s="29" t="s">
        <v>404</v>
      </c>
      <c r="F12" s="30" t="s">
        <v>28</v>
      </c>
      <c r="G12" s="33">
        <v>3</v>
      </c>
      <c r="H12" s="33">
        <v>4</v>
      </c>
      <c r="I12" s="24" t="str">
        <f>INDEX(Listas!$L$4:$P$8,G12,H12)</f>
        <v>EXTREMA</v>
      </c>
      <c r="J12" s="28" t="s">
        <v>405</v>
      </c>
      <c r="K12" s="32" t="s">
        <v>307</v>
      </c>
      <c r="L12" s="296" t="str">
        <f>IF('Evaluación de Controles'!F15="X","Probabilidad",IF('Evaluación de Controles'!H15="X","Impacto",))</f>
        <v>Probabilidad</v>
      </c>
      <c r="M12" s="29">
        <f>+'Evaluación de Controles'!X15</f>
        <v>70</v>
      </c>
      <c r="N12" s="238">
        <f>IF('Evaluación de Controles'!F15="X",IF(M12&gt;75,IF(G12&gt;2,G12-2,IF(G12&gt;1,G12-1,G12)),IF(M12&gt;50,IF(G12&gt;1,G12-1,G12),G12)),G12)</f>
        <v>2</v>
      </c>
      <c r="O12" s="238">
        <f>IF('Evaluación de Controles'!H15="X",IF(M12&gt;75,IF(H12&gt;2,H12-2,IF(H12&gt;1,H12-1,H12)),IF(M12&gt;50,IF(H12&gt;1,H12-1,H12),H12)),H12)</f>
        <v>4</v>
      </c>
      <c r="P12" s="24" t="str">
        <f>INDEX(Listas!$L$4:$P$8,N12,O12)</f>
        <v>ALTA</v>
      </c>
      <c r="Q12" s="306" t="s">
        <v>267</v>
      </c>
      <c r="R12" s="29" t="s">
        <v>406</v>
      </c>
      <c r="S12" s="30" t="s">
        <v>345</v>
      </c>
      <c r="T12" s="33" t="s">
        <v>407</v>
      </c>
      <c r="U12" s="218" t="s">
        <v>408</v>
      </c>
      <c r="V12" s="33" t="s">
        <v>409</v>
      </c>
      <c r="W12" s="173"/>
      <c r="X12" s="173"/>
    </row>
    <row r="13" spans="1:24" s="5" customFormat="1" ht="118.5" customHeight="1">
      <c r="A13" s="188">
        <v>5</v>
      </c>
      <c r="B13" s="29" t="s">
        <v>410</v>
      </c>
      <c r="C13" s="161" t="s">
        <v>411</v>
      </c>
      <c r="D13" s="29"/>
      <c r="E13" s="29" t="s">
        <v>412</v>
      </c>
      <c r="F13" s="30" t="s">
        <v>33</v>
      </c>
      <c r="G13" s="33">
        <v>2</v>
      </c>
      <c r="H13" s="33">
        <v>4</v>
      </c>
      <c r="I13" s="24" t="str">
        <f>INDEX(Listas!$L$4:$P$8,G13,H13)</f>
        <v>ALTA</v>
      </c>
      <c r="J13" s="28" t="s">
        <v>413</v>
      </c>
      <c r="K13" s="32" t="s">
        <v>307</v>
      </c>
      <c r="L13" s="296" t="str">
        <f>IF('Evaluación de Controles'!F16="X","Probabilidad",IF('Evaluación de Controles'!H16="X","Impacto",))</f>
        <v>Probabilidad</v>
      </c>
      <c r="M13" s="29">
        <f>+'Evaluación de Controles'!X16</f>
        <v>15</v>
      </c>
      <c r="N13" s="238">
        <f>IF('Evaluación de Controles'!F16="X",IF(M13&gt;75,IF(G13&gt;2,G13-2,IF(G13&gt;1,G13-1,G13)),IF(M13&gt;50,IF(G13&gt;1,G13-1,G13),G13)),G13)</f>
        <v>2</v>
      </c>
      <c r="O13" s="238">
        <f>IF('Evaluación de Controles'!H16="X",IF(M13&gt;75,IF(H13&gt;2,H13-2,IF(H13&gt;1,H13-1,H13)),IF(M13&gt;50,IF(H13&gt;1,H13-1,H13),H13)),H13)</f>
        <v>4</v>
      </c>
      <c r="P13" s="24" t="str">
        <f>INDEX(Listas!$L$4:$P$8,N13,O13)</f>
        <v>ALTA</v>
      </c>
      <c r="Q13" s="305" t="s">
        <v>267</v>
      </c>
      <c r="R13" s="29" t="s">
        <v>414</v>
      </c>
      <c r="S13" s="30" t="s">
        <v>345</v>
      </c>
      <c r="T13" s="33" t="s">
        <v>407</v>
      </c>
      <c r="U13" s="218" t="s">
        <v>415</v>
      </c>
      <c r="V13" s="33" t="s">
        <v>416</v>
      </c>
      <c r="W13" s="173"/>
      <c r="X13" s="173"/>
    </row>
    <row r="14" spans="1:24" ht="15">
      <c r="B14" s="7"/>
      <c r="C14" s="8"/>
      <c r="D14" s="9"/>
      <c r="E14" s="10"/>
      <c r="F14" s="10"/>
      <c r="G14" s="10"/>
      <c r="H14" s="10"/>
      <c r="I14" s="11"/>
      <c r="J14" s="22"/>
      <c r="K14" s="22"/>
      <c r="L14" s="10"/>
      <c r="M14" s="12"/>
    </row>
    <row r="15" spans="1:24">
      <c r="B15" s="13"/>
      <c r="C15" s="13"/>
      <c r="D15" s="13"/>
      <c r="E15" s="13"/>
      <c r="F15" s="13"/>
      <c r="G15" s="336" t="s">
        <v>119</v>
      </c>
      <c r="H15" s="336"/>
      <c r="I15" s="43">
        <f>COUNTIF(I9:I13,"BAJA")</f>
        <v>0</v>
      </c>
      <c r="J15" s="22"/>
      <c r="K15" s="22"/>
      <c r="L15" s="10"/>
      <c r="M15" s="12"/>
      <c r="N15" s="336" t="s">
        <v>119</v>
      </c>
      <c r="O15" s="336"/>
      <c r="P15" s="43">
        <f>COUNTIF(P9:P13,"BAJA")</f>
        <v>0</v>
      </c>
    </row>
    <row r="16" spans="1:24" ht="12" customHeight="1">
      <c r="B16" s="349"/>
      <c r="C16" s="349"/>
      <c r="D16" s="349"/>
      <c r="E16" s="349"/>
      <c r="F16" s="350"/>
      <c r="G16" s="347" t="s">
        <v>121</v>
      </c>
      <c r="H16" s="348"/>
      <c r="I16" s="43">
        <f>COUNTIF(I9:I13,"MODERADA")</f>
        <v>0</v>
      </c>
      <c r="J16" s="22"/>
      <c r="K16" s="22"/>
      <c r="L16" s="10"/>
      <c r="M16" s="13"/>
      <c r="N16" s="347" t="s">
        <v>121</v>
      </c>
      <c r="O16" s="348"/>
      <c r="P16" s="43">
        <f>COUNTIF(P9:P13,"MODERADA")</f>
        <v>0</v>
      </c>
    </row>
    <row r="17" spans="2:22">
      <c r="B17" s="284"/>
      <c r="C17" s="283"/>
      <c r="D17" s="10"/>
      <c r="E17" s="284"/>
      <c r="F17" s="10"/>
      <c r="G17" s="347" t="s">
        <v>120</v>
      </c>
      <c r="H17" s="348"/>
      <c r="I17" s="43">
        <f>COUNTIF(I9:I13,"ALTA")</f>
        <v>2</v>
      </c>
      <c r="J17" s="22"/>
      <c r="K17" s="22"/>
      <c r="L17" s="10"/>
      <c r="M17" s="10"/>
      <c r="N17" s="347" t="s">
        <v>120</v>
      </c>
      <c r="O17" s="348"/>
      <c r="P17" s="43">
        <f>COUNTIF(P9:P13,"ALTA")</f>
        <v>4</v>
      </c>
      <c r="Q17" s="6"/>
      <c r="V17" s="6"/>
    </row>
    <row r="18" spans="2:22" ht="15.75">
      <c r="B18" s="295" t="s">
        <v>377</v>
      </c>
      <c r="C18" s="283"/>
      <c r="D18" s="10"/>
      <c r="E18" s="285" t="s">
        <v>378</v>
      </c>
      <c r="F18" s="10"/>
      <c r="G18" s="347" t="s">
        <v>122</v>
      </c>
      <c r="H18" s="348"/>
      <c r="I18" s="43">
        <f>COUNTIF(I9:I13,"EXTREMA")</f>
        <v>3</v>
      </c>
      <c r="J18" s="22"/>
      <c r="K18" s="22"/>
      <c r="L18" s="10"/>
      <c r="M18" s="10"/>
      <c r="N18" s="347" t="s">
        <v>122</v>
      </c>
      <c r="O18" s="348"/>
      <c r="P18" s="43">
        <f>COUNTIF(P9:P13,"EXTREMA")</f>
        <v>1</v>
      </c>
      <c r="Q18" s="6"/>
      <c r="V18" s="6"/>
    </row>
    <row r="19" spans="2:22">
      <c r="D19" s="10"/>
      <c r="E19" s="10"/>
      <c r="G19" s="10"/>
      <c r="H19" s="10"/>
      <c r="I19" s="11"/>
      <c r="J19" s="22"/>
      <c r="K19" s="22"/>
      <c r="L19" s="10"/>
      <c r="M19" s="10" t="s">
        <v>22</v>
      </c>
      <c r="P19" s="6"/>
      <c r="Q19" s="6"/>
      <c r="V19" s="6"/>
    </row>
    <row r="20" spans="2:22">
      <c r="D20" s="10"/>
      <c r="I20" s="6"/>
      <c r="J20" s="6"/>
      <c r="K20" s="6"/>
      <c r="P20" s="6"/>
      <c r="Q20" s="6"/>
      <c r="V20" s="6"/>
    </row>
    <row r="21" spans="2:22">
      <c r="D21" s="10"/>
      <c r="I21" s="6"/>
      <c r="J21" s="6"/>
      <c r="K21" s="6"/>
      <c r="P21" s="6"/>
      <c r="Q21" s="6"/>
      <c r="V21" s="6"/>
    </row>
    <row r="22" spans="2:22">
      <c r="D22" s="10"/>
      <c r="I22" s="6"/>
      <c r="J22" s="6"/>
      <c r="K22" s="6"/>
      <c r="P22" s="6"/>
      <c r="Q22" s="6"/>
      <c r="V22" s="6"/>
    </row>
    <row r="23" spans="2:22">
      <c r="D23" s="10"/>
      <c r="I23" s="6"/>
      <c r="J23" s="6"/>
      <c r="K23" s="6"/>
      <c r="P23" s="6"/>
      <c r="Q23" s="6"/>
      <c r="V23" s="6"/>
    </row>
    <row r="24" spans="2:22">
      <c r="D24" s="10"/>
      <c r="I24" s="6"/>
      <c r="J24" s="6"/>
      <c r="K24" s="6"/>
      <c r="P24" s="6"/>
      <c r="Q24" s="6"/>
      <c r="V24" s="6"/>
    </row>
    <row r="25" spans="2:22">
      <c r="D25" s="10"/>
      <c r="I25" s="6"/>
      <c r="J25" s="6"/>
      <c r="K25" s="6"/>
      <c r="P25" s="6"/>
      <c r="Q25" s="6"/>
      <c r="V25" s="6"/>
    </row>
    <row r="26" spans="2:22">
      <c r="D26" s="10"/>
      <c r="I26" s="6"/>
      <c r="J26" s="6"/>
      <c r="K26" s="6"/>
      <c r="P26" s="6"/>
      <c r="Q26" s="6"/>
      <c r="V26" s="6"/>
    </row>
    <row r="27" spans="2:22">
      <c r="D27" s="10"/>
      <c r="I27" s="6"/>
      <c r="J27" s="6"/>
      <c r="K27" s="6"/>
      <c r="P27" s="6"/>
      <c r="Q27" s="6"/>
      <c r="V27" s="6"/>
    </row>
  </sheetData>
  <sheetProtection password="A4A3" sheet="1" objects="1" scenarios="1" selectLockedCells="1" selectUnlockedCells="1"/>
  <customSheetViews>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8"/>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1"/>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2"/>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3"/>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5"/>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6"/>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6">
    <mergeCell ref="G16:H16"/>
    <mergeCell ref="B16:F16"/>
    <mergeCell ref="G17:H17"/>
    <mergeCell ref="G18:H18"/>
    <mergeCell ref="N15:O15"/>
    <mergeCell ref="N16:O16"/>
    <mergeCell ref="N17:O17"/>
    <mergeCell ref="N18:O18"/>
    <mergeCell ref="G15:H15"/>
    <mergeCell ref="W7:X7"/>
    <mergeCell ref="N7:O7"/>
    <mergeCell ref="P7:P8"/>
    <mergeCell ref="Q7:Q8"/>
    <mergeCell ref="R7:R8"/>
    <mergeCell ref="U7:U8"/>
    <mergeCell ref="D5:E5"/>
    <mergeCell ref="F5:V5"/>
    <mergeCell ref="B7:B8"/>
    <mergeCell ref="C7:C8"/>
    <mergeCell ref="D7:D8"/>
    <mergeCell ref="E7:E8"/>
    <mergeCell ref="F7:F8"/>
    <mergeCell ref="G7:H7"/>
    <mergeCell ref="I7:I8"/>
    <mergeCell ref="J7:J8"/>
    <mergeCell ref="S7:S8"/>
    <mergeCell ref="T7:T8"/>
    <mergeCell ref="V7:V8"/>
    <mergeCell ref="K7:L7"/>
    <mergeCell ref="M7:M8"/>
    <mergeCell ref="D1:V1"/>
    <mergeCell ref="D2:V2"/>
    <mergeCell ref="D4:E4"/>
    <mergeCell ref="F4:Q4"/>
    <mergeCell ref="R4:S4"/>
    <mergeCell ref="T4:V4"/>
  </mergeCells>
  <conditionalFormatting sqref="I3 P3 I6 P6 I14:I1048576 P14:P1048576">
    <cfRule type="cellIs" dxfId="538" priority="47" operator="equal">
      <formula>"BAJA"</formula>
    </cfRule>
  </conditionalFormatting>
  <conditionalFormatting sqref="I3 P3 I6 P6 I14:I1048576 P14:P1048576">
    <cfRule type="cellIs" dxfId="537" priority="44" operator="equal">
      <formula>"EXTREMA"</formula>
    </cfRule>
    <cfRule type="cellIs" dxfId="536" priority="45" operator="equal">
      <formula>"ALTA"</formula>
    </cfRule>
    <cfRule type="cellIs" dxfId="535" priority="46" operator="equal">
      <formula>"MODERADA"</formula>
    </cfRule>
  </conditionalFormatting>
  <conditionalFormatting sqref="F3:G3 N3:O3 F6:G6 G9:H13 F14:G1048576 N6:O6 N14:O1048576">
    <cfRule type="colorScale" priority="43">
      <colorScale>
        <cfvo type="num" val="1"/>
        <cfvo type="num" val="3"/>
        <cfvo type="num" val="5"/>
        <color theme="6" tint="-0.499984740745262"/>
        <color rgb="FFFFFF00"/>
        <color rgb="FFC00000"/>
      </colorScale>
    </cfRule>
  </conditionalFormatting>
  <conditionalFormatting sqref="I9:I13">
    <cfRule type="cellIs" dxfId="534" priority="11" operator="equal">
      <formula>"EXTREMA"</formula>
    </cfRule>
    <cfRule type="cellIs" dxfId="533" priority="12" operator="equal">
      <formula>"ALTA"</formula>
    </cfRule>
    <cfRule type="cellIs" dxfId="532" priority="13" operator="equal">
      <formula>"MODERADA"</formula>
    </cfRule>
    <cfRule type="cellIs" dxfId="531" priority="14" operator="equal">
      <formula>"BAJA"</formula>
    </cfRule>
  </conditionalFormatting>
  <conditionalFormatting sqref="P9:P13">
    <cfRule type="cellIs" dxfId="530" priority="7" operator="equal">
      <formula>"EXTREMA"</formula>
    </cfRule>
    <cfRule type="cellIs" dxfId="529" priority="8" operator="equal">
      <formula>"ALTA"</formula>
    </cfRule>
    <cfRule type="cellIs" dxfId="528" priority="9" operator="equal">
      <formula>"MODERADA"</formula>
    </cfRule>
    <cfRule type="cellIs" dxfId="527" priority="10" operator="equal">
      <formula>"BAJA"</formula>
    </cfRule>
  </conditionalFormatting>
  <conditionalFormatting sqref="N9:O13">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526" priority="5" operator="equal">
      <formula>"BAJA"</formula>
    </cfRule>
  </conditionalFormatting>
  <conditionalFormatting sqref="I7:I8 P7:P8">
    <cfRule type="cellIs" dxfId="525" priority="2" operator="equal">
      <formula>"EXTREMA"</formula>
    </cfRule>
    <cfRule type="cellIs" dxfId="524" priority="3" operator="equal">
      <formula>"ALTA"</formula>
    </cfRule>
    <cfRule type="cellIs" dxfId="523" priority="4" operator="equal">
      <formula>"MODERADA"</formula>
    </cfRule>
  </conditionalFormatting>
  <printOptions horizontalCentered="1"/>
  <pageMargins left="0.77" right="0.19685039370078741" top="0.87" bottom="0.49" header="0.31496062992125984" footer="0.23622047244094491"/>
  <pageSetup paperSize="5" scale="90"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F9:F13</xm:sqref>
        </x14:dataValidation>
        <x14:dataValidation type="list" showInputMessage="1" showErrorMessage="1">
          <x14:formula1>
            <xm:f>Listas!$C$4:$C$7</xm:f>
          </x14:formula1>
          <xm:sqref>K9:K13</xm:sqref>
        </x14:dataValidation>
      </x14:dataValidations>
    </ext>
  </extLst>
</worksheet>
</file>

<file path=xl/worksheets/sheet4.xml><?xml version="1.0" encoding="utf-8"?>
<worksheet xmlns="http://schemas.openxmlformats.org/spreadsheetml/2006/main" xmlns:r="http://schemas.openxmlformats.org/officeDocument/2006/relationships">
  <sheetPr>
    <tabColor theme="5" tint="-0.249977111117893"/>
    <pageSetUpPr autoPageBreaks="0"/>
  </sheetPr>
  <dimension ref="A1:X17"/>
  <sheetViews>
    <sheetView zoomScale="70" zoomScaleNormal="70" workbookViewId="0">
      <selection activeCell="C12" sqref="C12"/>
    </sheetView>
  </sheetViews>
  <sheetFormatPr baseColWidth="10" defaultColWidth="11.42578125" defaultRowHeight="12"/>
  <cols>
    <col min="1" max="1" width="4.7109375" style="6" customWidth="1"/>
    <col min="2" max="3" width="21.7109375" style="6" customWidth="1"/>
    <col min="4" max="4" width="21.7109375" style="6" hidden="1" customWidth="1"/>
    <col min="5" max="5" width="21.7109375"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1" width="16.7109375" style="6" customWidth="1"/>
    <col min="22" max="22" width="16.710937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154</v>
      </c>
      <c r="G4" s="326"/>
      <c r="H4" s="326"/>
      <c r="I4" s="326"/>
      <c r="J4" s="326"/>
      <c r="K4" s="326"/>
      <c r="L4" s="326"/>
      <c r="M4" s="326"/>
      <c r="N4" s="326"/>
      <c r="O4" s="326"/>
      <c r="P4" s="326"/>
      <c r="Q4" s="326"/>
      <c r="R4" s="327" t="s">
        <v>26</v>
      </c>
      <c r="S4" s="327"/>
      <c r="T4" s="326">
        <v>2017</v>
      </c>
      <c r="U4" s="326"/>
      <c r="V4" s="326"/>
    </row>
    <row r="5" spans="1:24" s="5" customFormat="1" ht="24" customHeight="1">
      <c r="A5" s="16"/>
      <c r="D5" s="327" t="s">
        <v>1</v>
      </c>
      <c r="E5" s="327"/>
      <c r="F5" s="328"/>
      <c r="G5" s="328"/>
      <c r="H5" s="328"/>
      <c r="I5" s="328"/>
      <c r="J5" s="328"/>
      <c r="K5" s="328"/>
      <c r="L5" s="328"/>
      <c r="M5" s="328"/>
      <c r="N5" s="328"/>
      <c r="O5" s="328"/>
      <c r="P5" s="328"/>
      <c r="Q5" s="328"/>
      <c r="R5" s="328"/>
      <c r="S5" s="328"/>
      <c r="T5" s="328"/>
      <c r="U5" s="328"/>
      <c r="V5" s="328"/>
    </row>
    <row r="6" spans="1:24" s="5" customFormat="1" ht="15">
      <c r="A6" s="16"/>
      <c r="B6" s="1"/>
      <c r="C6" s="1"/>
      <c r="I6" s="20"/>
      <c r="J6" s="2"/>
      <c r="K6" s="2"/>
      <c r="P6" s="20"/>
      <c r="Q6" s="20"/>
      <c r="V6" s="20"/>
    </row>
    <row r="7" spans="1:24" s="18" customFormat="1" ht="30" customHeight="1">
      <c r="A7" s="17"/>
      <c r="B7" s="330" t="s">
        <v>2</v>
      </c>
      <c r="C7" s="330" t="s">
        <v>3</v>
      </c>
      <c r="D7" s="330" t="s">
        <v>4</v>
      </c>
      <c r="E7" s="330" t="s">
        <v>5</v>
      </c>
      <c r="F7" s="332" t="s">
        <v>29</v>
      </c>
      <c r="G7" s="329" t="s">
        <v>281</v>
      </c>
      <c r="H7" s="329"/>
      <c r="I7" s="333" t="s">
        <v>25</v>
      </c>
      <c r="J7" s="330" t="s">
        <v>12</v>
      </c>
      <c r="K7" s="340" t="s">
        <v>36</v>
      </c>
      <c r="L7" s="341"/>
      <c r="M7" s="338" t="s">
        <v>239</v>
      </c>
      <c r="N7" s="329" t="s">
        <v>282</v>
      </c>
      <c r="O7" s="329"/>
      <c r="P7" s="333" t="s">
        <v>25</v>
      </c>
      <c r="Q7" s="332" t="s">
        <v>11</v>
      </c>
      <c r="R7" s="329" t="s">
        <v>8</v>
      </c>
      <c r="S7" s="346" t="s">
        <v>18</v>
      </c>
      <c r="T7" s="329" t="s">
        <v>9</v>
      </c>
      <c r="U7" s="330" t="s">
        <v>283</v>
      </c>
      <c r="V7" s="329" t="s">
        <v>10</v>
      </c>
      <c r="W7" s="337" t="s">
        <v>285</v>
      </c>
      <c r="X7" s="337"/>
    </row>
    <row r="8" spans="1:24" s="18" customFormat="1" ht="85.5" customHeight="1">
      <c r="A8" s="17"/>
      <c r="B8" s="331"/>
      <c r="C8" s="331"/>
      <c r="D8" s="331"/>
      <c r="E8" s="331"/>
      <c r="F8" s="332"/>
      <c r="G8" s="219" t="s">
        <v>6</v>
      </c>
      <c r="H8" s="294" t="s">
        <v>7</v>
      </c>
      <c r="I8" s="334"/>
      <c r="J8" s="331"/>
      <c r="K8" s="293" t="s">
        <v>308</v>
      </c>
      <c r="L8" s="243" t="s">
        <v>309</v>
      </c>
      <c r="M8" s="339"/>
      <c r="N8" s="244" t="s">
        <v>6</v>
      </c>
      <c r="O8" s="245" t="s">
        <v>7</v>
      </c>
      <c r="P8" s="334"/>
      <c r="Q8" s="332"/>
      <c r="R8" s="329"/>
      <c r="S8" s="346"/>
      <c r="T8" s="329"/>
      <c r="U8" s="331"/>
      <c r="V8" s="329"/>
      <c r="W8" s="162" t="s">
        <v>232</v>
      </c>
      <c r="X8" s="162" t="s">
        <v>233</v>
      </c>
    </row>
    <row r="9" spans="1:24" s="5" customFormat="1" ht="191.25" customHeight="1">
      <c r="A9" s="25">
        <v>1</v>
      </c>
      <c r="B9" s="71" t="s">
        <v>136</v>
      </c>
      <c r="C9" s="27" t="s">
        <v>417</v>
      </c>
      <c r="D9" s="29"/>
      <c r="E9" s="71" t="s">
        <v>418</v>
      </c>
      <c r="F9" s="278" t="s">
        <v>16</v>
      </c>
      <c r="G9" s="33">
        <v>3</v>
      </c>
      <c r="H9" s="33">
        <v>4</v>
      </c>
      <c r="I9" s="24" t="str">
        <f>INDEX(Listas!$L$4:$P$8,G9,H9)</f>
        <v>EXTREMA</v>
      </c>
      <c r="J9" s="28" t="s">
        <v>423</v>
      </c>
      <c r="K9" s="278" t="s">
        <v>307</v>
      </c>
      <c r="L9" s="280" t="str">
        <f>IF('Evaluación de Controles'!F17="X","Probabilidad",IF('Evaluación de Controles'!H17="X","Impacto",))</f>
        <v>Probabilidad</v>
      </c>
      <c r="M9" s="33">
        <f>+'Evaluación de Controles'!X17</f>
        <v>85</v>
      </c>
      <c r="N9" s="216">
        <f>IF('Evaluación de Controles'!F17="X",IF(M9&gt;75,IF(G9&gt;2,G9-2,IF(G9&gt;1,G9-1,G9)),IF(M9&gt;50,IF(G9&gt;1,G9-1,G9),G9)),G9)</f>
        <v>1</v>
      </c>
      <c r="O9" s="216">
        <f>IF('Evaluación de Controles'!H17="X",IF(M9&gt;75,IF(H9&gt;2,H9-2,IF(H9&gt;1,H9-1,H9)),IF(M9&gt;50,IF(H9&gt;1,H9-1,H9),H9)),H9)</f>
        <v>4</v>
      </c>
      <c r="P9" s="24" t="str">
        <f>INDEX(Listas!$L$4:$P$8,N9,O9)</f>
        <v>ALTA</v>
      </c>
      <c r="Q9" s="307" t="s">
        <v>350</v>
      </c>
      <c r="R9" s="29" t="s">
        <v>425</v>
      </c>
      <c r="S9" s="278" t="s">
        <v>345</v>
      </c>
      <c r="T9" s="33" t="s">
        <v>426</v>
      </c>
      <c r="U9" s="234" t="s">
        <v>427</v>
      </c>
      <c r="V9" s="33" t="s">
        <v>428</v>
      </c>
      <c r="W9" s="31"/>
      <c r="X9" s="174"/>
    </row>
    <row r="10" spans="1:24" s="5" customFormat="1" ht="110.25" customHeight="1">
      <c r="A10" s="25">
        <v>2</v>
      </c>
      <c r="B10" s="71" t="s">
        <v>98</v>
      </c>
      <c r="C10" s="27" t="s">
        <v>419</v>
      </c>
      <c r="D10" s="29"/>
      <c r="E10" s="71" t="s">
        <v>85</v>
      </c>
      <c r="F10" s="278" t="s">
        <v>28</v>
      </c>
      <c r="G10" s="33">
        <v>3</v>
      </c>
      <c r="H10" s="33">
        <v>3</v>
      </c>
      <c r="I10" s="24" t="str">
        <f>INDEX(Listas!$L$4:$P$8,G10,H10)</f>
        <v>ALTA</v>
      </c>
      <c r="J10" s="28" t="s">
        <v>424</v>
      </c>
      <c r="K10" s="278" t="s">
        <v>307</v>
      </c>
      <c r="L10" s="280" t="str">
        <f>IF('Evaluación de Controles'!F18="X","Probabilidad",IF('Evaluación de Controles'!H18="X","Impacto",))</f>
        <v>Probabilidad</v>
      </c>
      <c r="M10" s="292">
        <f>+'Evaluación de Controles'!X18</f>
        <v>70</v>
      </c>
      <c r="N10" s="238">
        <f>IF('Evaluación de Controles'!F18="X",IF(M10&gt;75,IF(G10&gt;2,G10-2,IF(G10&gt;1,G10-1,G10)),IF(M10&gt;50,IF(G10&gt;1,G10-1,G10),G10)),G10)</f>
        <v>2</v>
      </c>
      <c r="O10" s="238">
        <f>IF('Evaluación de Controles'!H18="X",IF(M10&gt;75,IF(H10&gt;2,H10-2,IF(H10&gt;1,H10-1,H10)),IF(M10&gt;50,IF(H10&gt;1,H10-1,H10),H10)),H10)</f>
        <v>3</v>
      </c>
      <c r="P10" s="24" t="str">
        <f>INDEX(Listas!$L$4:$P$8,N10,O10)</f>
        <v>MODERADA</v>
      </c>
      <c r="Q10" s="307" t="s">
        <v>349</v>
      </c>
      <c r="R10" s="29" t="s">
        <v>429</v>
      </c>
      <c r="S10" s="278" t="s">
        <v>345</v>
      </c>
      <c r="T10" s="33" t="s">
        <v>426</v>
      </c>
      <c r="U10" s="234" t="s">
        <v>430</v>
      </c>
      <c r="V10" s="33" t="s">
        <v>431</v>
      </c>
      <c r="W10" s="31"/>
      <c r="X10" s="174"/>
    </row>
    <row r="11" spans="1:24" s="5" customFormat="1" ht="126.75" customHeight="1">
      <c r="A11" s="25">
        <v>3</v>
      </c>
      <c r="B11" s="71" t="s">
        <v>420</v>
      </c>
      <c r="C11" s="27" t="s">
        <v>421</v>
      </c>
      <c r="D11" s="29"/>
      <c r="E11" s="71" t="s">
        <v>422</v>
      </c>
      <c r="F11" s="278" t="s">
        <v>33</v>
      </c>
      <c r="G11" s="33">
        <v>4</v>
      </c>
      <c r="H11" s="33">
        <v>3</v>
      </c>
      <c r="I11" s="24" t="str">
        <f>INDEX(Listas!$L$4:$P$8,G11,H11)</f>
        <v>ALTA</v>
      </c>
      <c r="J11" s="28" t="s">
        <v>286</v>
      </c>
      <c r="K11" s="278" t="s">
        <v>306</v>
      </c>
      <c r="L11" s="280" t="str">
        <f>IF('Evaluación de Controles'!F19="X","Probabilidad",IF('Evaluación de Controles'!H19="X","Impacto",))</f>
        <v>Probabilidad</v>
      </c>
      <c r="M11" s="292">
        <f>+'Evaluación de Controles'!X19</f>
        <v>85</v>
      </c>
      <c r="N11" s="238">
        <f>IF('Evaluación de Controles'!F19="X",IF(M11&gt;75,IF(G11&gt;2,G11-2,IF(G11&gt;1,G11-1,G11)),IF(M11&gt;50,IF(G11&gt;1,G11-1,G11),G11)),G11)</f>
        <v>2</v>
      </c>
      <c r="O11" s="238">
        <f>IF('Evaluación de Controles'!H19="X",IF(M11&gt;75,IF(H11&gt;2,H11-2,IF(H11&gt;1,H11-1,H11)),IF(M11&gt;50,IF(H11&gt;1,H11-1,H11),H11)),H11)</f>
        <v>3</v>
      </c>
      <c r="P11" s="24" t="str">
        <f>INDEX(Listas!$L$4:$P$8,N11,O11)</f>
        <v>MODERADA</v>
      </c>
      <c r="Q11" s="307" t="s">
        <v>349</v>
      </c>
      <c r="R11" s="29" t="s">
        <v>432</v>
      </c>
      <c r="S11" s="278" t="s">
        <v>345</v>
      </c>
      <c r="T11" s="33" t="s">
        <v>433</v>
      </c>
      <c r="U11" s="218" t="s">
        <v>434</v>
      </c>
      <c r="V11" s="33" t="s">
        <v>435</v>
      </c>
      <c r="W11" s="31"/>
      <c r="X11" s="174"/>
    </row>
    <row r="12" spans="1:24">
      <c r="D12" s="10"/>
      <c r="H12" s="10"/>
      <c r="I12" s="11"/>
      <c r="P12" s="6"/>
      <c r="Q12" s="6"/>
      <c r="V12" s="6"/>
    </row>
    <row r="13" spans="1:24">
      <c r="D13" s="10"/>
      <c r="G13" s="336" t="s">
        <v>119</v>
      </c>
      <c r="H13" s="336"/>
      <c r="I13" s="43">
        <f>COUNTIF(I9:I11,"BAJA")</f>
        <v>0</v>
      </c>
      <c r="N13" s="336" t="s">
        <v>119</v>
      </c>
      <c r="O13" s="336"/>
      <c r="P13" s="43">
        <f>COUNTIF(P9:P11,"BAJA")</f>
        <v>0</v>
      </c>
      <c r="Q13" s="6"/>
      <c r="V13" s="6"/>
    </row>
    <row r="14" spans="1:24">
      <c r="D14" s="10"/>
      <c r="G14" s="336" t="s">
        <v>121</v>
      </c>
      <c r="H14" s="336"/>
      <c r="I14" s="43">
        <f>COUNTIF(I9:I11,"MODERADA")</f>
        <v>0</v>
      </c>
      <c r="N14" s="336" t="s">
        <v>121</v>
      </c>
      <c r="O14" s="336"/>
      <c r="P14" s="43">
        <f>COUNTIF(P9:P11,"MODERADA")</f>
        <v>2</v>
      </c>
      <c r="Q14" s="6"/>
      <c r="V14" s="6"/>
    </row>
    <row r="15" spans="1:24">
      <c r="B15" s="284"/>
      <c r="C15" s="283"/>
      <c r="D15" s="10"/>
      <c r="E15" s="284"/>
      <c r="G15" s="336" t="s">
        <v>120</v>
      </c>
      <c r="H15" s="336"/>
      <c r="I15" s="43">
        <f>COUNTIF(I9:I11,"ALTA")</f>
        <v>2</v>
      </c>
      <c r="N15" s="336" t="s">
        <v>120</v>
      </c>
      <c r="O15" s="336"/>
      <c r="P15" s="43">
        <f>COUNTIF(P9:P11,"ALTA")</f>
        <v>1</v>
      </c>
      <c r="Q15" s="6"/>
      <c r="V15" s="6"/>
    </row>
    <row r="16" spans="1:24" ht="15.75">
      <c r="B16" s="295" t="s">
        <v>377</v>
      </c>
      <c r="C16" s="283"/>
      <c r="D16" s="10"/>
      <c r="E16" s="285" t="s">
        <v>378</v>
      </c>
      <c r="G16" s="336" t="s">
        <v>122</v>
      </c>
      <c r="H16" s="336"/>
      <c r="I16" s="43">
        <f>COUNTIF(I9:I11,"EXTREMA")</f>
        <v>1</v>
      </c>
      <c r="N16" s="336" t="s">
        <v>122</v>
      </c>
      <c r="O16" s="336"/>
      <c r="P16" s="43">
        <f>COUNTIF(P9:P11,"EXTREMA")</f>
        <v>0</v>
      </c>
      <c r="Q16" s="6"/>
      <c r="V16" s="6"/>
    </row>
    <row r="17" spans="4:22">
      <c r="D17" s="10"/>
      <c r="P17" s="6"/>
      <c r="Q17" s="6"/>
      <c r="V17" s="6"/>
    </row>
  </sheetData>
  <sheetProtection password="A4A3" sheet="1" objects="1" scenarios="1" selectLockedCells="1" selectUnlockedCells="1"/>
  <customSheetViews>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1"/>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2"/>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3"/>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5"/>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6"/>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5">
    <mergeCell ref="K7:L7"/>
    <mergeCell ref="W7:X7"/>
    <mergeCell ref="G13:H13"/>
    <mergeCell ref="G14:H14"/>
    <mergeCell ref="G15:H15"/>
    <mergeCell ref="R7:R8"/>
    <mergeCell ref="T7:T8"/>
    <mergeCell ref="V7:V8"/>
    <mergeCell ref="S7:S8"/>
    <mergeCell ref="M7:M8"/>
    <mergeCell ref="N7:O7"/>
    <mergeCell ref="P7:P8"/>
    <mergeCell ref="Q7:Q8"/>
    <mergeCell ref="U7:U8"/>
    <mergeCell ref="G16:H16"/>
    <mergeCell ref="N13:O13"/>
    <mergeCell ref="N14:O14"/>
    <mergeCell ref="N15:O15"/>
    <mergeCell ref="N16:O16"/>
    <mergeCell ref="B7:B8"/>
    <mergeCell ref="E7:E8"/>
    <mergeCell ref="D1:V1"/>
    <mergeCell ref="D2:V2"/>
    <mergeCell ref="D4:E4"/>
    <mergeCell ref="F4:Q4"/>
    <mergeCell ref="R4:S4"/>
    <mergeCell ref="T4:V4"/>
    <mergeCell ref="D5:E5"/>
    <mergeCell ref="F5:V5"/>
    <mergeCell ref="F7:F8"/>
    <mergeCell ref="G7:H7"/>
    <mergeCell ref="I7:I8"/>
    <mergeCell ref="J7:J8"/>
    <mergeCell ref="D7:D8"/>
    <mergeCell ref="C7:C8"/>
  </mergeCells>
  <conditionalFormatting sqref="I3 P3 I6 P6 I12:I1048576 P12:P1048576">
    <cfRule type="cellIs" dxfId="522" priority="62" operator="equal">
      <formula>"BAJA"</formula>
    </cfRule>
  </conditionalFormatting>
  <conditionalFormatting sqref="I3 P3 I6 P6 I12:I1048576 P12:P1048576">
    <cfRule type="cellIs" dxfId="521" priority="59" operator="equal">
      <formula>"EXTREMA"</formula>
    </cfRule>
    <cfRule type="cellIs" dxfId="520" priority="60" operator="equal">
      <formula>"ALTA"</formula>
    </cfRule>
    <cfRule type="cellIs" dxfId="519" priority="61" operator="equal">
      <formula>"MODERADA"</formula>
    </cfRule>
  </conditionalFormatting>
  <conditionalFormatting sqref="F3:G3 N3:O3 F6:G6 G9:H11 F12:G1048576 N6:O6 N12:O1048576">
    <cfRule type="colorScale" priority="58">
      <colorScale>
        <cfvo type="num" val="1"/>
        <cfvo type="num" val="3"/>
        <cfvo type="num" val="5"/>
        <color theme="6" tint="-0.499984740745262"/>
        <color rgb="FFFFFF00"/>
        <color rgb="FFC00000"/>
      </colorScale>
    </cfRule>
  </conditionalFormatting>
  <conditionalFormatting sqref="I9:I11">
    <cfRule type="cellIs" dxfId="518" priority="11" operator="equal">
      <formula>"EXTREMA"</formula>
    </cfRule>
    <cfRule type="cellIs" dxfId="517" priority="12" operator="equal">
      <formula>"ALTA"</formula>
    </cfRule>
    <cfRule type="cellIs" dxfId="516" priority="13" operator="equal">
      <formula>"MODERADA"</formula>
    </cfRule>
    <cfRule type="cellIs" dxfId="515" priority="14" operator="equal">
      <formula>"BAJA"</formula>
    </cfRule>
  </conditionalFormatting>
  <conditionalFormatting sqref="P9:P11">
    <cfRule type="cellIs" dxfId="514" priority="7" operator="equal">
      <formula>"EXTREMA"</formula>
    </cfRule>
    <cfRule type="cellIs" dxfId="513" priority="8" operator="equal">
      <formula>"ALTA"</formula>
    </cfRule>
    <cfRule type="cellIs" dxfId="512" priority="9" operator="equal">
      <formula>"MODERADA"</formula>
    </cfRule>
    <cfRule type="cellIs" dxfId="511"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510" priority="5" operator="equal">
      <formula>"BAJA"</formula>
    </cfRule>
  </conditionalFormatting>
  <conditionalFormatting sqref="I7:I8 P7:P8">
    <cfRule type="cellIs" dxfId="509" priority="2" operator="equal">
      <formula>"EXTREMA"</formula>
    </cfRule>
    <cfRule type="cellIs" dxfId="508" priority="3" operator="equal">
      <formula>"ALTA"</formula>
    </cfRule>
    <cfRule type="cellIs" dxfId="507" priority="4" operator="equal">
      <formula>"MODERADA"</formula>
    </cfRule>
  </conditionalFormatting>
  <printOptions horizontalCentered="1"/>
  <pageMargins left="1.1023622047244095" right="0.15748031496062992" top="0.47244094488188981" bottom="0.35433070866141736" header="0.31496062992125984" footer="0.19685039370078741"/>
  <pageSetup paperSize="5" scale="92" fitToWidth="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5.xml><?xml version="1.0" encoding="utf-8"?>
<worksheet xmlns="http://schemas.openxmlformats.org/spreadsheetml/2006/main" xmlns:r="http://schemas.openxmlformats.org/officeDocument/2006/relationships">
  <sheetPr>
    <tabColor theme="8" tint="-0.249977111117893"/>
    <pageSetUpPr autoPageBreaks="0"/>
  </sheetPr>
  <dimension ref="A1:X18"/>
  <sheetViews>
    <sheetView zoomScale="70" zoomScaleNormal="70" workbookViewId="0">
      <selection activeCell="C12" sqref="C12"/>
    </sheetView>
  </sheetViews>
  <sheetFormatPr baseColWidth="10" defaultColWidth="11.42578125" defaultRowHeight="12"/>
  <cols>
    <col min="1" max="1" width="4.7109375" style="6" customWidth="1"/>
    <col min="2" max="3" width="21.7109375" style="6" customWidth="1"/>
    <col min="4" max="4" width="21.7109375" style="6" hidden="1" customWidth="1"/>
    <col min="5" max="5" width="24"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0" width="16.7109375" style="6" customWidth="1"/>
    <col min="21" max="21" width="26.5703125" style="6" customWidth="1"/>
    <col min="22" max="22" width="16.710937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575</v>
      </c>
      <c r="G4" s="326"/>
      <c r="H4" s="326"/>
      <c r="I4" s="326"/>
      <c r="J4" s="326"/>
      <c r="K4" s="326"/>
      <c r="L4" s="326"/>
      <c r="M4" s="326"/>
      <c r="N4" s="326"/>
      <c r="O4" s="326"/>
      <c r="P4" s="326"/>
      <c r="Q4" s="326"/>
      <c r="R4" s="327" t="s">
        <v>26</v>
      </c>
      <c r="S4" s="327"/>
      <c r="T4" s="326">
        <v>2018</v>
      </c>
      <c r="U4" s="326"/>
      <c r="V4" s="326"/>
    </row>
    <row r="5" spans="1:24" s="5" customFormat="1" ht="24" customHeight="1">
      <c r="A5" s="16"/>
      <c r="D5" s="327" t="s">
        <v>1</v>
      </c>
      <c r="E5" s="327"/>
      <c r="F5" s="328"/>
      <c r="G5" s="328"/>
      <c r="H5" s="328"/>
      <c r="I5" s="328"/>
      <c r="J5" s="328"/>
      <c r="K5" s="328"/>
      <c r="L5" s="328"/>
      <c r="M5" s="328"/>
      <c r="N5" s="328"/>
      <c r="O5" s="328"/>
      <c r="P5" s="328"/>
      <c r="Q5" s="328"/>
      <c r="R5" s="328"/>
      <c r="S5" s="328"/>
      <c r="T5" s="328"/>
      <c r="U5" s="328"/>
      <c r="V5" s="328"/>
    </row>
    <row r="6" spans="1:24" s="5" customFormat="1" ht="15">
      <c r="A6" s="16"/>
      <c r="B6" s="1"/>
      <c r="C6" s="1"/>
      <c r="I6" s="20"/>
      <c r="J6" s="2"/>
      <c r="K6" s="2"/>
      <c r="P6" s="20"/>
      <c r="Q6" s="20"/>
      <c r="V6" s="20"/>
    </row>
    <row r="7" spans="1:24" s="18" customFormat="1" ht="30" customHeight="1">
      <c r="A7" s="17"/>
      <c r="B7" s="329" t="s">
        <v>2</v>
      </c>
      <c r="C7" s="329" t="s">
        <v>3</v>
      </c>
      <c r="D7" s="329" t="s">
        <v>4</v>
      </c>
      <c r="E7" s="329" t="s">
        <v>5</v>
      </c>
      <c r="F7" s="332" t="s">
        <v>29</v>
      </c>
      <c r="G7" s="329" t="s">
        <v>281</v>
      </c>
      <c r="H7" s="329"/>
      <c r="I7" s="333" t="s">
        <v>25</v>
      </c>
      <c r="J7" s="330" t="s">
        <v>12</v>
      </c>
      <c r="K7" s="340" t="s">
        <v>36</v>
      </c>
      <c r="L7" s="341"/>
      <c r="M7" s="338" t="s">
        <v>239</v>
      </c>
      <c r="N7" s="329" t="s">
        <v>282</v>
      </c>
      <c r="O7" s="329"/>
      <c r="P7" s="333" t="s">
        <v>25</v>
      </c>
      <c r="Q7" s="332" t="s">
        <v>11</v>
      </c>
      <c r="R7" s="329" t="s">
        <v>8</v>
      </c>
      <c r="S7" s="335" t="s">
        <v>18</v>
      </c>
      <c r="T7" s="329" t="s">
        <v>329</v>
      </c>
      <c r="U7" s="330" t="s">
        <v>283</v>
      </c>
      <c r="V7" s="329" t="s">
        <v>10</v>
      </c>
      <c r="W7" s="337" t="s">
        <v>299</v>
      </c>
      <c r="X7" s="337"/>
    </row>
    <row r="8" spans="1:24" s="18" customFormat="1" ht="96.75" customHeight="1">
      <c r="A8" s="17"/>
      <c r="B8" s="329"/>
      <c r="C8" s="329"/>
      <c r="D8" s="329"/>
      <c r="E8" s="329"/>
      <c r="F8" s="332"/>
      <c r="G8" s="219" t="s">
        <v>6</v>
      </c>
      <c r="H8" s="319" t="s">
        <v>7</v>
      </c>
      <c r="I8" s="334"/>
      <c r="J8" s="331"/>
      <c r="K8" s="318" t="s">
        <v>308</v>
      </c>
      <c r="L8" s="243" t="s">
        <v>309</v>
      </c>
      <c r="M8" s="339"/>
      <c r="N8" s="244" t="s">
        <v>6</v>
      </c>
      <c r="O8" s="245" t="s">
        <v>7</v>
      </c>
      <c r="P8" s="334"/>
      <c r="Q8" s="332"/>
      <c r="R8" s="329"/>
      <c r="S8" s="335"/>
      <c r="T8" s="329"/>
      <c r="U8" s="331"/>
      <c r="V8" s="329"/>
      <c r="W8" s="162" t="s">
        <v>232</v>
      </c>
      <c r="X8" s="162" t="s">
        <v>233</v>
      </c>
    </row>
    <row r="9" spans="1:24" s="5" customFormat="1" ht="221.25" customHeight="1">
      <c r="A9" s="25">
        <v>1</v>
      </c>
      <c r="B9" s="36" t="s">
        <v>560</v>
      </c>
      <c r="C9" s="27" t="s">
        <v>567</v>
      </c>
      <c r="D9" s="36"/>
      <c r="E9" s="33" t="s">
        <v>561</v>
      </c>
      <c r="F9" s="30" t="s">
        <v>33</v>
      </c>
      <c r="G9" s="33">
        <v>3</v>
      </c>
      <c r="H9" s="33">
        <v>2</v>
      </c>
      <c r="I9" s="24" t="str">
        <f>INDEX(Listas!$L$4:$P$8,G9,H9)</f>
        <v>MODERADA</v>
      </c>
      <c r="J9" s="28" t="s">
        <v>562</v>
      </c>
      <c r="K9" s="32" t="s">
        <v>306</v>
      </c>
      <c r="L9" s="32" t="str">
        <f>IF('Evaluación de Controles'!F20="X","Probabilidad",IF('Evaluación de Controles'!H20="X","Impacto",))</f>
        <v>Probabilidad</v>
      </c>
      <c r="M9" s="33">
        <f>'Evaluación de Controles'!X20</f>
        <v>40</v>
      </c>
      <c r="N9" s="216">
        <f>IF('Evaluación de Controles'!F20="X",IF(M9&gt;75,IF(G9&gt;2,G9-2,IF(G9&gt;1,G9-1,G9)),IF(M9&gt;50,IF(G9&gt;1,G9-1,G9),G9)),G9)</f>
        <v>3</v>
      </c>
      <c r="O9" s="216">
        <f>IF('Evaluación de Controles'!H20="X",IF(M9&gt;75,IF(H9&gt;2,H9-2,IF(H9&gt;1,H9-1,H9)),IF(M9&gt;50,IF(H9&gt;1,H9-1,H9),H9)),H9)</f>
        <v>2</v>
      </c>
      <c r="P9" s="24" t="str">
        <f>INDEX(Listas!$L$4:$P$8,N9,O9)</f>
        <v>MODERADA</v>
      </c>
      <c r="Q9" s="32" t="s">
        <v>349</v>
      </c>
      <c r="R9" s="29" t="s">
        <v>563</v>
      </c>
      <c r="S9" s="30" t="s">
        <v>459</v>
      </c>
      <c r="T9" s="33" t="s">
        <v>564</v>
      </c>
      <c r="U9" s="218" t="s">
        <v>565</v>
      </c>
      <c r="V9" s="33" t="s">
        <v>566</v>
      </c>
      <c r="W9" s="31"/>
      <c r="X9" s="36"/>
    </row>
    <row r="10" spans="1:24" s="5" customFormat="1" ht="274.5" customHeight="1">
      <c r="A10" s="25">
        <v>2</v>
      </c>
      <c r="B10" s="36" t="s">
        <v>569</v>
      </c>
      <c r="C10" s="27" t="s">
        <v>568</v>
      </c>
      <c r="D10" s="36"/>
      <c r="E10" s="33" t="s">
        <v>570</v>
      </c>
      <c r="F10" s="30" t="s">
        <v>33</v>
      </c>
      <c r="G10" s="33">
        <v>3</v>
      </c>
      <c r="H10" s="33">
        <v>3</v>
      </c>
      <c r="I10" s="24" t="str">
        <f>INDEX(Listas!$L$4:$P$8,G10,H10)</f>
        <v>ALTA</v>
      </c>
      <c r="J10" s="28" t="s">
        <v>571</v>
      </c>
      <c r="K10" s="32" t="s">
        <v>306</v>
      </c>
      <c r="L10" s="32" t="str">
        <f>IF('Evaluación de Controles'!F21="X","Probabilidad",IF('Evaluación de Controles'!H21="X","Impacto",))</f>
        <v>Probabilidad</v>
      </c>
      <c r="M10" s="214">
        <f>'Evaluación de Controles'!X21</f>
        <v>70</v>
      </c>
      <c r="N10" s="238">
        <f>IF('Evaluación de Controles'!F21="X",IF(M10&gt;75,IF(G10&gt;2,G10-2,IF(G10&gt;1,G10-1,G10)),IF(M10&gt;50,IF(G10&gt;1,G10-1,G10),G10)),G10)</f>
        <v>2</v>
      </c>
      <c r="O10" s="238">
        <f>IF('Evaluación de Controles'!H21="X",IF(M10&gt;75,IF(H10&gt;2,H10-2,IF(H10&gt;1,H10-1,H10)),IF(M10&gt;50,IF(H10&gt;1,H10-1,H10),H10)),H10)</f>
        <v>3</v>
      </c>
      <c r="P10" s="24" t="str">
        <f>INDEX(Listas!$L$4:$P$8,N10,O10)</f>
        <v>MODERADA</v>
      </c>
      <c r="Q10" s="32" t="s">
        <v>349</v>
      </c>
      <c r="R10" s="29" t="s">
        <v>572</v>
      </c>
      <c r="S10" s="30" t="s">
        <v>459</v>
      </c>
      <c r="T10" s="33" t="s">
        <v>564</v>
      </c>
      <c r="U10" s="218" t="s">
        <v>573</v>
      </c>
      <c r="V10" s="33" t="s">
        <v>574</v>
      </c>
      <c r="W10" s="31"/>
      <c r="X10" s="36"/>
    </row>
    <row r="11" spans="1:24" s="5" customFormat="1" ht="132" customHeight="1">
      <c r="A11" s="25">
        <v>3</v>
      </c>
      <c r="B11" s="36" t="s">
        <v>577</v>
      </c>
      <c r="C11" s="27" t="s">
        <v>576</v>
      </c>
      <c r="D11" s="36"/>
      <c r="E11" s="33" t="s">
        <v>578</v>
      </c>
      <c r="F11" s="30" t="s">
        <v>33</v>
      </c>
      <c r="G11" s="33">
        <v>3</v>
      </c>
      <c r="H11" s="33">
        <v>2</v>
      </c>
      <c r="I11" s="24" t="str">
        <f>INDEX(Listas!$L$4:$P$8,G11,H11)</f>
        <v>MODERADA</v>
      </c>
      <c r="J11" s="28" t="s">
        <v>579</v>
      </c>
      <c r="K11" s="32" t="s">
        <v>306</v>
      </c>
      <c r="L11" s="32" t="str">
        <f>IF('Evaluación de Controles'!F22="X","Probabilidad",IF('Evaluación de Controles'!H22="X","Impacto",))</f>
        <v>Probabilidad</v>
      </c>
      <c r="M11" s="214">
        <f>'Evaluación de Controles'!X22</f>
        <v>70</v>
      </c>
      <c r="N11" s="238">
        <f>IF('Evaluación de Controles'!F22="X",IF(M11&gt;75,IF(G11&gt;2,G11-2,IF(G11&gt;1,G11-1,G11)),IF(M11&gt;50,IF(G11&gt;1,G11-1,G11),G11)),G11)</f>
        <v>2</v>
      </c>
      <c r="O11" s="238">
        <f>IF('Evaluación de Controles'!H22="X",IF(M11&gt;75,IF(H11&gt;2,H11-2,IF(H11&gt;1,H11-1,H11)),IF(M11&gt;50,IF(H11&gt;1,H11-1,H11),H11)),H11)</f>
        <v>1</v>
      </c>
      <c r="P11" s="24" t="str">
        <f>INDEX(Listas!$L$4:$P$8,N11,O11)</f>
        <v>BAJA</v>
      </c>
      <c r="Q11" s="32" t="s">
        <v>349</v>
      </c>
      <c r="R11" s="29" t="s">
        <v>580</v>
      </c>
      <c r="S11" s="30" t="s">
        <v>581</v>
      </c>
      <c r="T11" s="36" t="s">
        <v>582</v>
      </c>
      <c r="U11" s="218" t="s">
        <v>583</v>
      </c>
      <c r="V11" s="33" t="s">
        <v>584</v>
      </c>
      <c r="W11" s="31"/>
      <c r="X11" s="36"/>
    </row>
    <row r="12" spans="1:24" s="5" customFormat="1" ht="112.5" customHeight="1">
      <c r="A12" s="25">
        <v>4</v>
      </c>
      <c r="B12" s="38" t="s">
        <v>586</v>
      </c>
      <c r="C12" s="27" t="s">
        <v>585</v>
      </c>
      <c r="D12" s="38"/>
      <c r="E12" s="33" t="s">
        <v>587</v>
      </c>
      <c r="F12" s="30" t="s">
        <v>33</v>
      </c>
      <c r="G12" s="33">
        <v>3</v>
      </c>
      <c r="H12" s="33">
        <v>3</v>
      </c>
      <c r="I12" s="24" t="str">
        <f>INDEX(Listas!$L$4:$P$8,G12,H12)</f>
        <v>ALTA</v>
      </c>
      <c r="J12" s="28" t="s">
        <v>579</v>
      </c>
      <c r="K12" s="32" t="s">
        <v>307</v>
      </c>
      <c r="L12" s="32" t="str">
        <f>IF('Evaluación de Controles'!F23="X","Probabilidad",IF('Evaluación de Controles'!H23="X","Impacto",))</f>
        <v>Probabilidad</v>
      </c>
      <c r="M12" s="214">
        <f>'Evaluación de Controles'!X23</f>
        <v>70</v>
      </c>
      <c r="N12" s="238">
        <f>IF('Evaluación de Controles'!F23="X",IF(M12&gt;75,IF(G12&gt;2,G12-2,IF(G12&gt;1,G12-1,G12)),IF(M12&gt;50,IF(G12&gt;1,G12-1,G12),G12)),G12)</f>
        <v>2</v>
      </c>
      <c r="O12" s="238">
        <f>IF('Evaluación de Controles'!H23="X",IF(M12&gt;75,IF(H12&gt;2,H12-2,IF(H12&gt;1,H12-1,H12)),IF(M12&gt;50,IF(H12&gt;1,H12-1,H12),H12)),H12)</f>
        <v>2</v>
      </c>
      <c r="P12" s="24" t="str">
        <f>INDEX(Listas!$L$4:$P$8,N12,O12)</f>
        <v>BAJA</v>
      </c>
      <c r="Q12" s="32" t="s">
        <v>349</v>
      </c>
      <c r="R12" s="29" t="s">
        <v>580</v>
      </c>
      <c r="S12" s="30" t="s">
        <v>581</v>
      </c>
      <c r="T12" s="33" t="s">
        <v>582</v>
      </c>
      <c r="U12" s="320" t="s">
        <v>583</v>
      </c>
      <c r="V12" s="320" t="s">
        <v>588</v>
      </c>
      <c r="W12" s="31"/>
      <c r="X12" s="33"/>
    </row>
    <row r="13" spans="1:24" ht="15">
      <c r="B13" s="7"/>
      <c r="C13" s="8"/>
      <c r="D13" s="9"/>
      <c r="E13" s="10"/>
      <c r="F13" s="10"/>
      <c r="G13" s="10"/>
      <c r="H13" s="10"/>
      <c r="I13" s="11"/>
      <c r="J13" s="22"/>
      <c r="K13" s="22"/>
      <c r="L13" s="10"/>
      <c r="M13" s="12"/>
    </row>
    <row r="14" spans="1:24">
      <c r="B14" s="13"/>
      <c r="C14" s="13"/>
      <c r="D14" s="13"/>
      <c r="E14" s="13"/>
      <c r="F14" s="13"/>
      <c r="G14" s="336" t="s">
        <v>119</v>
      </c>
      <c r="H14" s="336"/>
      <c r="I14" s="43">
        <f>COUNTIF(I9:I12,"BAJA")</f>
        <v>0</v>
      </c>
      <c r="J14" s="22"/>
      <c r="K14" s="22"/>
      <c r="L14" s="10"/>
      <c r="M14" s="12"/>
      <c r="N14" s="336" t="s">
        <v>119</v>
      </c>
      <c r="O14" s="336"/>
      <c r="P14" s="43">
        <f>COUNTIF(P9:P12,"BAJA")</f>
        <v>2</v>
      </c>
    </row>
    <row r="15" spans="1:24">
      <c r="B15" s="349"/>
      <c r="C15" s="349"/>
      <c r="D15" s="349"/>
      <c r="E15" s="349"/>
      <c r="F15" s="349"/>
      <c r="G15" s="336" t="s">
        <v>121</v>
      </c>
      <c r="H15" s="336"/>
      <c r="I15" s="43">
        <f>COUNTIF(I9:I12,"MODERADA")</f>
        <v>2</v>
      </c>
      <c r="J15" s="22"/>
      <c r="K15" s="22"/>
      <c r="L15" s="10"/>
      <c r="M15" s="13"/>
      <c r="N15" s="336" t="s">
        <v>121</v>
      </c>
      <c r="O15" s="336"/>
      <c r="P15" s="43">
        <f>COUNTIF(P9:P12,"MODERADA")</f>
        <v>2</v>
      </c>
    </row>
    <row r="16" spans="1:24">
      <c r="B16" s="284"/>
      <c r="C16" s="283"/>
      <c r="D16" s="10"/>
      <c r="E16" s="284"/>
      <c r="F16" s="10"/>
      <c r="G16" s="336" t="s">
        <v>120</v>
      </c>
      <c r="H16" s="336"/>
      <c r="I16" s="43">
        <f>COUNTIF(I9:I12,"ALTA")</f>
        <v>2</v>
      </c>
      <c r="J16" s="22"/>
      <c r="K16" s="22"/>
      <c r="L16" s="10"/>
      <c r="M16" s="10"/>
      <c r="N16" s="336" t="s">
        <v>120</v>
      </c>
      <c r="O16" s="336"/>
      <c r="P16" s="43">
        <f>COUNTIF(P9:P12,"ALTA")</f>
        <v>0</v>
      </c>
      <c r="Q16" s="6"/>
      <c r="V16" s="6"/>
    </row>
    <row r="17" spans="2:22" ht="15.75">
      <c r="B17" s="295" t="s">
        <v>377</v>
      </c>
      <c r="C17" s="283"/>
      <c r="D17" s="10"/>
      <c r="E17" s="285" t="s">
        <v>378</v>
      </c>
      <c r="F17" s="13"/>
      <c r="G17" s="336" t="s">
        <v>122</v>
      </c>
      <c r="H17" s="336"/>
      <c r="I17" s="43">
        <f>COUNTIF(I9:I12,"EXTREMA")</f>
        <v>0</v>
      </c>
      <c r="J17" s="22"/>
      <c r="K17" s="22"/>
      <c r="L17" s="10"/>
      <c r="M17" s="12"/>
      <c r="N17" s="336" t="s">
        <v>122</v>
      </c>
      <c r="O17" s="336"/>
      <c r="P17" s="43">
        <f>COUNTIF(P9:P12,"EXTREMA")</f>
        <v>0</v>
      </c>
    </row>
    <row r="18" spans="2:22">
      <c r="D18" s="10"/>
      <c r="E18" s="10"/>
      <c r="G18" s="10"/>
      <c r="H18" s="10"/>
      <c r="I18" s="11"/>
      <c r="J18" s="22"/>
      <c r="K18" s="22"/>
      <c r="L18" s="10"/>
      <c r="M18" s="10" t="s">
        <v>22</v>
      </c>
      <c r="P18" s="6"/>
      <c r="Q18" s="6"/>
      <c r="V18" s="6"/>
    </row>
  </sheetData>
  <customSheetViews>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1"/>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2"/>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3"/>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5"/>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6"/>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6">
    <mergeCell ref="W7:X7"/>
    <mergeCell ref="N17:O17"/>
    <mergeCell ref="G17:H17"/>
    <mergeCell ref="G16:H16"/>
    <mergeCell ref="N14:O14"/>
    <mergeCell ref="N15:O15"/>
    <mergeCell ref="N16:O16"/>
    <mergeCell ref="Q7:Q8"/>
    <mergeCell ref="R7:R8"/>
    <mergeCell ref="M7:M8"/>
    <mergeCell ref="U7:U8"/>
    <mergeCell ref="K7:L7"/>
    <mergeCell ref="B15:F15"/>
    <mergeCell ref="N7:O7"/>
    <mergeCell ref="P7:P8"/>
    <mergeCell ref="G14:H14"/>
    <mergeCell ref="G15:H15"/>
    <mergeCell ref="D5:E5"/>
    <mergeCell ref="F5:V5"/>
    <mergeCell ref="B7:B8"/>
    <mergeCell ref="C7:C8"/>
    <mergeCell ref="D7:D8"/>
    <mergeCell ref="E7:E8"/>
    <mergeCell ref="F7:F8"/>
    <mergeCell ref="G7:H7"/>
    <mergeCell ref="I7:I8"/>
    <mergeCell ref="J7:J8"/>
    <mergeCell ref="S7:S8"/>
    <mergeCell ref="T7:T8"/>
    <mergeCell ref="V7:V8"/>
    <mergeCell ref="D1:V1"/>
    <mergeCell ref="D2:V2"/>
    <mergeCell ref="D4:E4"/>
    <mergeCell ref="F4:Q4"/>
    <mergeCell ref="R4:S4"/>
    <mergeCell ref="T4:V4"/>
  </mergeCells>
  <conditionalFormatting sqref="I3 P3 I6 P6 I13:I1048576 P13:P1048576">
    <cfRule type="cellIs" dxfId="506" priority="67" operator="equal">
      <formula>"BAJA"</formula>
    </cfRule>
  </conditionalFormatting>
  <conditionalFormatting sqref="I3 P3 I6 P6 I13:I1048576 P13:P1048576">
    <cfRule type="cellIs" dxfId="505" priority="64" operator="equal">
      <formula>"EXTREMA"</formula>
    </cfRule>
    <cfRule type="cellIs" dxfId="504" priority="65" operator="equal">
      <formula>"ALTA"</formula>
    </cfRule>
    <cfRule type="cellIs" dxfId="503" priority="66" operator="equal">
      <formula>"MODERADA"</formula>
    </cfRule>
  </conditionalFormatting>
  <conditionalFormatting sqref="F3:G3 N3:O3 F6:G6 G9:H12 F13:G1048576 N6:O6 N13:O1048576">
    <cfRule type="colorScale" priority="63">
      <colorScale>
        <cfvo type="num" val="1"/>
        <cfvo type="num" val="3"/>
        <cfvo type="num" val="5"/>
        <color theme="6" tint="-0.499984740745262"/>
        <color rgb="FFFFFF00"/>
        <color rgb="FFC00000"/>
      </colorScale>
    </cfRule>
  </conditionalFormatting>
  <conditionalFormatting sqref="I9:I12">
    <cfRule type="cellIs" dxfId="502" priority="11" operator="equal">
      <formula>"EXTREMA"</formula>
    </cfRule>
    <cfRule type="cellIs" dxfId="501" priority="12" operator="equal">
      <formula>"ALTA"</formula>
    </cfRule>
    <cfRule type="cellIs" dxfId="500" priority="13" operator="equal">
      <formula>"MODERADA"</formula>
    </cfRule>
    <cfRule type="cellIs" dxfId="499" priority="14" operator="equal">
      <formula>"BAJA"</formula>
    </cfRule>
  </conditionalFormatting>
  <conditionalFormatting sqref="P9:P12">
    <cfRule type="cellIs" dxfId="498" priority="7" operator="equal">
      <formula>"EXTREMA"</formula>
    </cfRule>
    <cfRule type="cellIs" dxfId="497" priority="8" operator="equal">
      <formula>"ALTA"</formula>
    </cfRule>
    <cfRule type="cellIs" dxfId="496" priority="9" operator="equal">
      <formula>"MODERADA"</formula>
    </cfRule>
    <cfRule type="cellIs" dxfId="495" priority="10" operator="equal">
      <formula>"BAJA"</formula>
    </cfRule>
  </conditionalFormatting>
  <conditionalFormatting sqref="N9:O12">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494" priority="5" operator="equal">
      <formula>"BAJA"</formula>
    </cfRule>
  </conditionalFormatting>
  <conditionalFormatting sqref="I7:I8 P7:P8">
    <cfRule type="cellIs" dxfId="493" priority="2" operator="equal">
      <formula>"EXTREMA"</formula>
    </cfRule>
    <cfRule type="cellIs" dxfId="492" priority="3" operator="equal">
      <formula>"ALTA"</formula>
    </cfRule>
    <cfRule type="cellIs" dxfId="491" priority="4" operator="equal">
      <formula>"MODERADA"</formula>
    </cfRule>
  </conditionalFormatting>
  <printOptions horizontalCentered="1"/>
  <pageMargins left="1.1599999999999999" right="0.27559055118110237" top="0.46" bottom="0.23622047244094491" header="0.31496062992125984" footer="0.15748031496062992"/>
  <pageSetup paperSize="5" scale="85"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F9:F12</xm:sqref>
        </x14:dataValidation>
        <x14:dataValidation type="list" showInputMessage="1" showErrorMessage="1">
          <x14:formula1>
            <xm:f>Listas!$C$4:$C$7</xm:f>
          </x14:formula1>
          <xm:sqref>K9:K12</xm:sqref>
        </x14:dataValidation>
      </x14:dataValidations>
    </ext>
  </extLst>
</worksheet>
</file>

<file path=xl/worksheets/sheet6.xml><?xml version="1.0" encoding="utf-8"?>
<worksheet xmlns="http://schemas.openxmlformats.org/spreadsheetml/2006/main" xmlns:r="http://schemas.openxmlformats.org/officeDocument/2006/relationships">
  <sheetPr>
    <tabColor theme="8" tint="-0.249977111117893"/>
    <pageSetUpPr autoPageBreaks="0" fitToPage="1"/>
  </sheetPr>
  <dimension ref="A1:X33"/>
  <sheetViews>
    <sheetView zoomScale="70" zoomScaleNormal="70" workbookViewId="0">
      <selection activeCell="F4" sqref="F4:Q4"/>
    </sheetView>
  </sheetViews>
  <sheetFormatPr baseColWidth="10" defaultColWidth="11.42578125" defaultRowHeight="12"/>
  <cols>
    <col min="1" max="1" width="4.7109375" style="6" customWidth="1"/>
    <col min="2" max="3" width="21.7109375" style="6" customWidth="1"/>
    <col min="4" max="4" width="21.7109375" style="6" hidden="1" customWidth="1"/>
    <col min="5" max="5" width="21.7109375"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0" width="19.140625" style="6" customWidth="1"/>
    <col min="21" max="21" width="16.7109375" style="6" customWidth="1"/>
    <col min="22" max="22" width="16.710937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301</v>
      </c>
      <c r="G4" s="326"/>
      <c r="H4" s="326"/>
      <c r="I4" s="326"/>
      <c r="J4" s="326"/>
      <c r="K4" s="326"/>
      <c r="L4" s="326"/>
      <c r="M4" s="326"/>
      <c r="N4" s="326"/>
      <c r="O4" s="326"/>
      <c r="P4" s="326"/>
      <c r="Q4" s="326"/>
      <c r="R4" s="327" t="s">
        <v>26</v>
      </c>
      <c r="S4" s="327"/>
      <c r="T4" s="326">
        <v>2018</v>
      </c>
      <c r="U4" s="326"/>
      <c r="V4" s="326"/>
    </row>
    <row r="5" spans="1:24" s="5" customFormat="1" ht="24" customHeight="1">
      <c r="A5" s="16"/>
      <c r="D5" s="327" t="s">
        <v>1</v>
      </c>
      <c r="E5" s="327"/>
      <c r="F5" s="351" t="s">
        <v>444</v>
      </c>
      <c r="G5" s="351"/>
      <c r="H5" s="351"/>
      <c r="I5" s="351"/>
      <c r="J5" s="351"/>
      <c r="K5" s="351"/>
      <c r="L5" s="351"/>
      <c r="M5" s="351"/>
      <c r="N5" s="351"/>
      <c r="O5" s="351"/>
      <c r="P5" s="351"/>
      <c r="Q5" s="351"/>
      <c r="R5" s="351"/>
      <c r="S5" s="351"/>
      <c r="T5" s="351"/>
      <c r="U5" s="351"/>
      <c r="V5" s="351"/>
    </row>
    <row r="6" spans="1:24" s="5" customFormat="1" ht="15">
      <c r="A6" s="16"/>
      <c r="B6" s="1"/>
      <c r="C6" s="1"/>
      <c r="I6" s="20"/>
      <c r="J6" s="2"/>
      <c r="K6" s="2"/>
      <c r="P6" s="20"/>
      <c r="Q6" s="20"/>
      <c r="V6" s="20"/>
    </row>
    <row r="7" spans="1:24" s="18" customFormat="1" ht="30" customHeight="1">
      <c r="A7" s="17"/>
      <c r="B7" s="329" t="s">
        <v>2</v>
      </c>
      <c r="C7" s="329" t="s">
        <v>3</v>
      </c>
      <c r="D7" s="329" t="s">
        <v>4</v>
      </c>
      <c r="E7" s="329" t="s">
        <v>5</v>
      </c>
      <c r="F7" s="332" t="s">
        <v>29</v>
      </c>
      <c r="G7" s="329" t="s">
        <v>281</v>
      </c>
      <c r="H7" s="329"/>
      <c r="I7" s="333" t="s">
        <v>25</v>
      </c>
      <c r="J7" s="330" t="s">
        <v>12</v>
      </c>
      <c r="K7" s="340" t="s">
        <v>36</v>
      </c>
      <c r="L7" s="341"/>
      <c r="M7" s="338" t="s">
        <v>239</v>
      </c>
      <c r="N7" s="329" t="s">
        <v>282</v>
      </c>
      <c r="O7" s="329"/>
      <c r="P7" s="333" t="s">
        <v>25</v>
      </c>
      <c r="Q7" s="332" t="s">
        <v>11</v>
      </c>
      <c r="R7" s="329" t="s">
        <v>8</v>
      </c>
      <c r="S7" s="352" t="s">
        <v>18</v>
      </c>
      <c r="T7" s="329" t="s">
        <v>450</v>
      </c>
      <c r="U7" s="330" t="s">
        <v>283</v>
      </c>
      <c r="V7" s="329" t="s">
        <v>10</v>
      </c>
      <c r="W7" s="337" t="s">
        <v>285</v>
      </c>
      <c r="X7" s="337"/>
    </row>
    <row r="8" spans="1:24" s="18" customFormat="1" ht="87" customHeight="1">
      <c r="A8" s="17"/>
      <c r="B8" s="329"/>
      <c r="C8" s="329"/>
      <c r="D8" s="329"/>
      <c r="E8" s="329"/>
      <c r="F8" s="332"/>
      <c r="G8" s="219" t="s">
        <v>6</v>
      </c>
      <c r="H8" s="322" t="s">
        <v>7</v>
      </c>
      <c r="I8" s="334"/>
      <c r="J8" s="331"/>
      <c r="K8" s="321" t="s">
        <v>308</v>
      </c>
      <c r="L8" s="243" t="s">
        <v>309</v>
      </c>
      <c r="M8" s="339"/>
      <c r="N8" s="244" t="s">
        <v>6</v>
      </c>
      <c r="O8" s="245" t="s">
        <v>7</v>
      </c>
      <c r="P8" s="334"/>
      <c r="Q8" s="332"/>
      <c r="R8" s="329"/>
      <c r="S8" s="352"/>
      <c r="T8" s="329"/>
      <c r="U8" s="331"/>
      <c r="V8" s="329"/>
      <c r="W8" s="162" t="s">
        <v>232</v>
      </c>
      <c r="X8" s="162" t="s">
        <v>233</v>
      </c>
    </row>
    <row r="9" spans="1:24" s="5" customFormat="1" ht="150">
      <c r="A9" s="25">
        <v>1</v>
      </c>
      <c r="B9" s="36" t="s">
        <v>446</v>
      </c>
      <c r="C9" s="27" t="s">
        <v>445</v>
      </c>
      <c r="D9" s="36"/>
      <c r="E9" s="33" t="s">
        <v>447</v>
      </c>
      <c r="F9" s="30" t="s">
        <v>33</v>
      </c>
      <c r="G9" s="194">
        <v>5</v>
      </c>
      <c r="H9" s="194">
        <v>3</v>
      </c>
      <c r="I9" s="24" t="str">
        <f>INDEX(Listas!$L$4:$P$8,G9,H9)</f>
        <v>EXTREMA</v>
      </c>
      <c r="J9" s="28" t="s">
        <v>448</v>
      </c>
      <c r="K9" s="32" t="s">
        <v>306</v>
      </c>
      <c r="L9" s="32" t="str">
        <f>IF('Evaluación de Controles'!F24="X","Probabilidad",IF('Evaluación de Controles'!H24="X","Impacto",))</f>
        <v>Probabilidad</v>
      </c>
      <c r="M9" s="33">
        <f>'Evaluación de Controles'!X24</f>
        <v>85</v>
      </c>
      <c r="N9" s="216">
        <f>IF('Evaluación de Controles'!F24="X",IF(M9&gt;75,IF(G9&gt;2,G9-2,IF(G9&gt;1,G9-1,G9)),IF(M9&gt;50,IF(G9&gt;1,G9-1,G9),G9)),G9)</f>
        <v>3</v>
      </c>
      <c r="O9" s="216">
        <f>IF('Evaluación de Controles'!H24="X",IF(M9&gt;75,IF(H9&gt;2,H9-2,IF(H9&gt;1,H9-1,H9)),IF(M9&gt;50,IF(H9&gt;1,H9-1,H9),H9)),H9)</f>
        <v>3</v>
      </c>
      <c r="P9" s="24" t="str">
        <f>INDEX(Listas!$L$4:$P$8,N9,O9)</f>
        <v>ALTA</v>
      </c>
      <c r="Q9" s="32" t="s">
        <v>471</v>
      </c>
      <c r="R9" s="29" t="s">
        <v>449</v>
      </c>
      <c r="S9" s="32" t="s">
        <v>470</v>
      </c>
      <c r="T9" s="33" t="s">
        <v>451</v>
      </c>
      <c r="U9" s="218" t="s">
        <v>452</v>
      </c>
      <c r="V9" s="36" t="s">
        <v>453</v>
      </c>
      <c r="W9" s="308"/>
      <c r="X9" s="29"/>
    </row>
    <row r="10" spans="1:24" s="5" customFormat="1" ht="159" customHeight="1">
      <c r="A10" s="25">
        <v>2</v>
      </c>
      <c r="B10" s="36" t="s">
        <v>455</v>
      </c>
      <c r="C10" s="161" t="s">
        <v>454</v>
      </c>
      <c r="D10" s="36"/>
      <c r="E10" s="33" t="s">
        <v>456</v>
      </c>
      <c r="F10" s="30" t="s">
        <v>16</v>
      </c>
      <c r="G10" s="194">
        <v>3</v>
      </c>
      <c r="H10" s="194">
        <v>3</v>
      </c>
      <c r="I10" s="24" t="str">
        <f>INDEX(Listas!$L$4:$P$8,G10,H10)</f>
        <v>ALTA</v>
      </c>
      <c r="J10" s="28" t="s">
        <v>457</v>
      </c>
      <c r="K10" s="32" t="s">
        <v>307</v>
      </c>
      <c r="L10" s="32" t="str">
        <f>IF('Evaluación de Controles'!F25="X","Probabilidad",IF('Evaluación de Controles'!H25="X","Impacto",))</f>
        <v>Probabilidad</v>
      </c>
      <c r="M10" s="214">
        <f>'Evaluación de Controles'!X25</f>
        <v>85</v>
      </c>
      <c r="N10" s="238">
        <f>IF('Evaluación de Controles'!F25="X",IF(M10&gt;75,IF(G10&gt;2,G10-2,IF(G10&gt;1,G10-1,G10)),IF(M10&gt;50,IF(G10&gt;1,G10-1,G10),G10)),G10)</f>
        <v>1</v>
      </c>
      <c r="O10" s="238">
        <f>IF('Evaluación de Controles'!H25="X",IF(M10&gt;75,IF(H10&gt;2,H10-2,IF(H10&gt;1,H10-1,H10)),IF(M10&gt;50,IF(H10&gt;1,H10-1,H10),H10)),H10)</f>
        <v>3</v>
      </c>
      <c r="P10" s="24" t="str">
        <f>INDEX(Listas!$L$4:$P$8,N10,O10)</f>
        <v>MODERADA</v>
      </c>
      <c r="Q10" s="32" t="s">
        <v>349</v>
      </c>
      <c r="R10" s="29" t="s">
        <v>458</v>
      </c>
      <c r="S10" s="32" t="s">
        <v>459</v>
      </c>
      <c r="T10" s="33" t="s">
        <v>451</v>
      </c>
      <c r="U10" s="218" t="s">
        <v>460</v>
      </c>
      <c r="V10" s="36" t="s">
        <v>461</v>
      </c>
      <c r="W10" s="308"/>
      <c r="X10" s="29"/>
    </row>
    <row r="11" spans="1:24" s="5" customFormat="1" ht="120">
      <c r="A11" s="25">
        <v>3</v>
      </c>
      <c r="B11" s="36" t="s">
        <v>463</v>
      </c>
      <c r="C11" s="27" t="s">
        <v>462</v>
      </c>
      <c r="D11" s="36"/>
      <c r="E11" s="33" t="s">
        <v>464</v>
      </c>
      <c r="F11" s="30" t="s">
        <v>33</v>
      </c>
      <c r="G11" s="194">
        <v>4</v>
      </c>
      <c r="H11" s="194">
        <v>3</v>
      </c>
      <c r="I11" s="24" t="str">
        <f>INDEX(Listas!$L$4:$P$8,G11,H11)</f>
        <v>ALTA</v>
      </c>
      <c r="J11" s="28" t="s">
        <v>465</v>
      </c>
      <c r="K11" s="32" t="s">
        <v>305</v>
      </c>
      <c r="L11" s="32" t="str">
        <f>IF('Evaluación de Controles'!F26="X","Probabilidad",IF('Evaluación de Controles'!H26="X","Impacto",))</f>
        <v>Probabilidad</v>
      </c>
      <c r="M11" s="214">
        <f>'Evaluación de Controles'!X26</f>
        <v>85</v>
      </c>
      <c r="N11" s="238">
        <f>IF('Evaluación de Controles'!F26="X",IF(M11&gt;75,IF(G11&gt;2,G11-2,IF(G11&gt;1,G11-1,G11)),IF(M11&gt;50,IF(G11&gt;1,G11-1,G11),G11)),G11)</f>
        <v>2</v>
      </c>
      <c r="O11" s="238">
        <f>IF('Evaluación de Controles'!H26="X",IF(M11&gt;75,IF(H11&gt;2,H11-2,IF(H11&gt;1,H11-1,H11)),IF(M11&gt;50,IF(H11&gt;1,H11-1,H11),H11)),H11)</f>
        <v>3</v>
      </c>
      <c r="P11" s="24" t="str">
        <f>INDEX(Listas!$L$4:$P$8,N11,O11)</f>
        <v>MODERADA</v>
      </c>
      <c r="Q11" s="32" t="s">
        <v>471</v>
      </c>
      <c r="R11" s="29" t="s">
        <v>466</v>
      </c>
      <c r="S11" s="32" t="s">
        <v>467</v>
      </c>
      <c r="T11" s="33" t="s">
        <v>451</v>
      </c>
      <c r="U11" s="218" t="s">
        <v>468</v>
      </c>
      <c r="V11" s="36" t="s">
        <v>469</v>
      </c>
      <c r="W11" s="308"/>
      <c r="X11" s="29"/>
    </row>
    <row r="12" spans="1:24">
      <c r="D12" s="10"/>
      <c r="I12" s="6"/>
      <c r="J12" s="6"/>
      <c r="K12" s="6"/>
      <c r="P12" s="6"/>
      <c r="Q12" s="6"/>
      <c r="V12" s="6"/>
    </row>
    <row r="13" spans="1:24">
      <c r="D13" s="10"/>
      <c r="G13" s="336" t="s">
        <v>119</v>
      </c>
      <c r="H13" s="336"/>
      <c r="I13" s="43">
        <f>COUNTIF(I9:I11,"BAJA")</f>
        <v>0</v>
      </c>
      <c r="J13" s="6"/>
      <c r="K13" s="6"/>
      <c r="N13" s="336" t="s">
        <v>119</v>
      </c>
      <c r="O13" s="336"/>
      <c r="P13" s="43">
        <f>COUNTIF(P9:P11,"BAJA")</f>
        <v>0</v>
      </c>
      <c r="Q13" s="6"/>
      <c r="V13" s="6"/>
    </row>
    <row r="14" spans="1:24">
      <c r="D14" s="10"/>
      <c r="G14" s="336" t="s">
        <v>121</v>
      </c>
      <c r="H14" s="336"/>
      <c r="I14" s="43">
        <f>COUNTIF(I9:I11,"MODERADA")</f>
        <v>0</v>
      </c>
      <c r="J14" s="6"/>
      <c r="K14" s="6"/>
      <c r="N14" s="336" t="s">
        <v>121</v>
      </c>
      <c r="O14" s="336"/>
      <c r="P14" s="43">
        <f>COUNTIF(P9:P11,"MODERADA")</f>
        <v>2</v>
      </c>
      <c r="Q14" s="6"/>
      <c r="V14" s="6"/>
    </row>
    <row r="15" spans="1:24">
      <c r="B15" s="284"/>
      <c r="C15" s="283"/>
      <c r="D15" s="10"/>
      <c r="E15" s="284"/>
      <c r="G15" s="336" t="s">
        <v>120</v>
      </c>
      <c r="H15" s="336"/>
      <c r="I15" s="43">
        <f>COUNTIF(I9:I11,"ALTA")</f>
        <v>2</v>
      </c>
      <c r="J15" s="6"/>
      <c r="K15" s="6"/>
      <c r="N15" s="336" t="s">
        <v>120</v>
      </c>
      <c r="O15" s="336"/>
      <c r="P15" s="43">
        <f>COUNTIF(P9:P11,"ALTA")</f>
        <v>1</v>
      </c>
      <c r="Q15" s="6"/>
      <c r="V15" s="6"/>
    </row>
    <row r="16" spans="1:24" ht="15.75">
      <c r="B16" s="295" t="s">
        <v>377</v>
      </c>
      <c r="C16" s="283"/>
      <c r="D16" s="10"/>
      <c r="E16" s="285" t="s">
        <v>378</v>
      </c>
      <c r="G16" s="336" t="s">
        <v>122</v>
      </c>
      <c r="H16" s="336"/>
      <c r="I16" s="43">
        <f>COUNTIF(I9:I11,"EXTREMA")</f>
        <v>1</v>
      </c>
      <c r="J16" s="6"/>
      <c r="K16" s="6"/>
      <c r="N16" s="336" t="s">
        <v>122</v>
      </c>
      <c r="O16" s="336"/>
      <c r="P16" s="43">
        <f>COUNTIF(P9:P11,"EXTREMA")</f>
        <v>0</v>
      </c>
      <c r="Q16" s="6"/>
      <c r="V16" s="6"/>
    </row>
    <row r="17" spans="4:22">
      <c r="D17" s="10"/>
      <c r="I17" s="6"/>
      <c r="J17" s="6"/>
      <c r="K17" s="6"/>
      <c r="P17" s="6"/>
      <c r="Q17" s="6"/>
      <c r="V17" s="6"/>
    </row>
    <row r="18" spans="4:22">
      <c r="D18" s="10"/>
      <c r="I18" s="6"/>
      <c r="J18" s="6"/>
      <c r="K18" s="6"/>
      <c r="P18" s="6"/>
      <c r="Q18" s="6"/>
      <c r="V18" s="6"/>
    </row>
    <row r="19" spans="4:22">
      <c r="D19" s="10"/>
      <c r="I19" s="6"/>
      <c r="J19" s="6"/>
      <c r="K19" s="6"/>
      <c r="P19" s="6"/>
      <c r="Q19" s="6"/>
      <c r="V19" s="6"/>
    </row>
    <row r="20" spans="4:22">
      <c r="D20" s="10"/>
      <c r="I20" s="6"/>
      <c r="J20" s="6"/>
      <c r="K20" s="6"/>
      <c r="P20" s="6"/>
      <c r="Q20" s="6"/>
      <c r="V20" s="6"/>
    </row>
    <row r="21" spans="4:22">
      <c r="D21" s="10"/>
      <c r="I21" s="6"/>
      <c r="J21" s="6"/>
      <c r="K21" s="6"/>
      <c r="P21" s="6"/>
      <c r="Q21" s="6"/>
      <c r="V21" s="6"/>
    </row>
    <row r="22" spans="4:22">
      <c r="D22" s="10"/>
      <c r="I22" s="6"/>
      <c r="J22" s="6"/>
      <c r="K22" s="6"/>
      <c r="P22" s="6"/>
      <c r="Q22" s="6"/>
      <c r="V22" s="6"/>
    </row>
    <row r="23" spans="4:22">
      <c r="D23" s="10"/>
      <c r="I23" s="6"/>
      <c r="J23" s="6"/>
      <c r="K23" s="6"/>
      <c r="P23" s="6"/>
      <c r="Q23" s="6"/>
      <c r="V23" s="6"/>
    </row>
    <row r="24" spans="4:22">
      <c r="D24" s="10"/>
      <c r="I24" s="6"/>
      <c r="J24" s="6"/>
      <c r="K24" s="6"/>
      <c r="P24" s="6"/>
      <c r="Q24" s="6"/>
      <c r="V24" s="6"/>
    </row>
    <row r="25" spans="4:22">
      <c r="D25" s="10"/>
      <c r="I25" s="6"/>
      <c r="J25" s="6"/>
      <c r="K25" s="6"/>
      <c r="P25" s="6"/>
      <c r="Q25" s="6"/>
      <c r="V25" s="6"/>
    </row>
    <row r="26" spans="4:22">
      <c r="D26" s="10"/>
      <c r="I26" s="6"/>
      <c r="J26" s="6"/>
      <c r="K26" s="6"/>
      <c r="P26" s="6"/>
      <c r="Q26" s="6"/>
      <c r="V26" s="6"/>
    </row>
    <row r="27" spans="4:22">
      <c r="D27" s="10"/>
      <c r="I27" s="6"/>
      <c r="J27" s="6"/>
      <c r="K27" s="6"/>
      <c r="P27" s="6"/>
      <c r="Q27" s="6"/>
      <c r="V27" s="6"/>
    </row>
    <row r="28" spans="4:22">
      <c r="D28" s="10"/>
      <c r="I28" s="6"/>
      <c r="J28" s="6"/>
      <c r="K28" s="6"/>
      <c r="P28" s="6"/>
      <c r="Q28" s="6"/>
      <c r="V28" s="6"/>
    </row>
    <row r="29" spans="4:22">
      <c r="D29" s="10"/>
      <c r="I29" s="6"/>
      <c r="J29" s="6"/>
      <c r="K29" s="6"/>
      <c r="P29" s="6"/>
      <c r="Q29" s="6"/>
      <c r="V29" s="6"/>
    </row>
    <row r="30" spans="4:22">
      <c r="D30" s="10"/>
      <c r="I30" s="6"/>
      <c r="J30" s="6"/>
      <c r="K30" s="6"/>
      <c r="P30" s="6"/>
      <c r="Q30" s="6"/>
      <c r="V30" s="6"/>
    </row>
    <row r="31" spans="4:22">
      <c r="D31" s="10"/>
      <c r="I31" s="6"/>
      <c r="J31" s="6"/>
      <c r="K31" s="6"/>
      <c r="P31" s="6"/>
      <c r="Q31" s="6"/>
      <c r="V31" s="6"/>
    </row>
    <row r="32" spans="4:22">
      <c r="D32" s="10"/>
      <c r="I32" s="6"/>
      <c r="J32" s="6"/>
      <c r="K32" s="6"/>
      <c r="P32" s="6"/>
      <c r="Q32" s="6"/>
      <c r="V32" s="6"/>
    </row>
    <row r="33" spans="4:22">
      <c r="D33" s="10"/>
      <c r="I33" s="6"/>
      <c r="J33" s="6"/>
      <c r="K33" s="6"/>
      <c r="P33" s="6"/>
      <c r="Q33" s="6"/>
      <c r="V33" s="6"/>
    </row>
  </sheetData>
  <sheetProtection password="A4A3" sheet="1" objects="1" scenarios="1" selectLockedCells="1"/>
  <customSheetViews>
    <customSheetView guid="{B83C9EB8-C964-4489-98C8-19C81BFAE010}" scale="70" fitToPage="1" hiddenColumns="1">
      <selection activeCell="AA9" sqref="AA9"/>
      <pageMargins left="0.9" right="0.18" top="0.93" bottom="0.73" header="0.31496062992125984" footer="0.17"/>
      <printOptions horizontalCentered="1"/>
      <pageSetup paperSize="5" scale="95" fitToHeight="0" orientation="landscape" r:id="rId1"/>
    </customSheetView>
    <customSheetView guid="{42BB51DB-DC3E-4DA5-9499-5574EB19780E}" scale="70" fitToPage="1" hiddenColumns="1">
      <selection activeCell="AA9" sqref="AA9"/>
      <pageMargins left="0.9" right="0.18" top="0.93" bottom="0.73" header="0.31496062992125984" footer="0.17"/>
      <printOptions horizontalCentered="1"/>
      <pageSetup paperSize="5" scale="95" fitToHeight="0" orientation="landscape" r:id="rId2"/>
    </customSheetView>
    <customSheetView guid="{D8BB7E15-0E8F-45FC-AD1A-6D8C295A087C}" scale="70" fitToPage="1" hiddenColumns="1">
      <selection activeCell="AA9" sqref="AA9"/>
      <pageMargins left="0.9" right="0.18" top="0.93" bottom="0.73" header="0.31496062992125984" footer="0.17"/>
      <printOptions horizontalCentered="1"/>
      <pageSetup paperSize="5" scale="95" fitToHeight="0" orientation="landscape" r:id="rId3"/>
    </customSheetView>
    <customSheetView guid="{F7D68F61-F89A-4541-9A78-C25C58CA23E3}" fitToPage="1" printArea="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4"/>
    </customSheetView>
    <customSheetView guid="{4890415D-ABA4-4363-9A7D-9DAD39F08A9F}" fitToPage="1" printArea="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D504B807-AE7E-4042-848D-21D8E9CBBAC1}"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C9A812A3-B23E-4057-8694-158B0DEE8D06}"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B74BB35E-E214-422E-BB39-6D168553F4C5}"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915A0EBC-A358-405B-93F7-90752DA34B9F}"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scale="70" fitToPage="1" printArea="1" hiddenColumns="1">
      <selection activeCell="AA9" sqref="AA9"/>
      <pageMargins left="0.9" right="0.18" top="0.93" bottom="0.73" header="0.31496062992125984" footer="0.17"/>
      <printOptions horizontalCentered="1"/>
      <pageSetup paperSize="5" scale="95" fitToHeight="0" orientation="landscape" r:id="rId10"/>
    </customSheetView>
    <customSheetView guid="{C8C25E0F-313C-40E1-BC27-B55128053FAD}" scale="70" fitToPage="1" printArea="1" hiddenColumns="1">
      <selection activeCell="AA9" sqref="AA9"/>
      <pageMargins left="0.9" right="0.18" top="0.93" bottom="0.73" header="0.31496062992125984" footer="0.17"/>
      <printOptions horizontalCentered="1"/>
      <pageSetup paperSize="5" scale="95" fitToHeight="0" orientation="landscape" r:id="rId11"/>
    </customSheetView>
    <customSheetView guid="{D674221F-3F50-45D7-B99E-107AE99970DE}" scale="70" fitToPage="1" printArea="1" hiddenColumns="1">
      <selection activeCell="AA9" sqref="AA9"/>
      <pageMargins left="0.9" right="0.18" top="0.93" bottom="0.73" header="0.31496062992125984" footer="0.17"/>
      <printOptions horizontalCentered="1"/>
      <pageSetup paperSize="5" scale="95" fitToHeight="0" orientation="landscape" r:id="rId12"/>
    </customSheetView>
    <customSheetView guid="{E51A7B7A-B72C-4D0D-BEC9-3100296DDB1B}" scale="70" fitToPage="1" printArea="1" hiddenColumns="1">
      <selection activeCell="AA9" sqref="AA9"/>
      <pageMargins left="0.9" right="0.18" top="0.93" bottom="0.73" header="0.31496062992125984" footer="0.17"/>
      <printOptions horizontalCentered="1"/>
      <pageSetup paperSize="5" scale="95" fitToHeight="0" orientation="landscape" r:id="rId13"/>
    </customSheetView>
    <customSheetView guid="{C9A17BF0-2451-44C4-898F-CFB8403323EA}" scale="70" fitToPage="1" printArea="1" hiddenColumns="1">
      <selection activeCell="AA9" sqref="AA9"/>
      <pageMargins left="0.9" right="0.18" top="0.93" bottom="0.73" header="0.31496062992125984" footer="0.17"/>
      <printOptions horizontalCentered="1"/>
      <pageSetup paperSize="5" scale="95" fitToHeight="0" orientation="landscape" r:id="rId14"/>
    </customSheetView>
    <customSheetView guid="{DC041AD4-35AB-4F1B-9F3D-F08C88A9A16C}" scale="70" fitToPage="1" printArea="1" hiddenColumns="1">
      <selection activeCell="AA9" sqref="AA9"/>
      <pageMargins left="0.9" right="0.18" top="0.93" bottom="0.73" header="0.31496062992125984" footer="0.17"/>
      <printOptions horizontalCentered="1"/>
      <pageSetup paperSize="5" scale="95" fitToHeight="0" orientation="landscape" r:id="rId15"/>
    </customSheetView>
    <customSheetView guid="{CC42E740-ADA2-4B3E-AB77-9BBCCE9EC444}" scale="70" fitToPage="1" printArea="1" hiddenColumns="1">
      <selection activeCell="AA9" sqref="AA9"/>
      <pageMargins left="0.9" right="0.18" top="0.93" bottom="0.73" header="0.31496062992125984" footer="0.17"/>
      <printOptions horizontalCentered="1"/>
      <pageSetup paperSize="5" scale="95" fitToHeight="0" orientation="landscape" r:id="rId16"/>
    </customSheetView>
    <customSheetView guid="{AF3BF2A1-5C19-43AE-A08B-3E418E8AE543}" scale="70" fitToPage="1" printArea="1" hiddenColumns="1">
      <selection activeCell="AA9" sqref="AA9"/>
      <pageMargins left="0.9" right="0.18" top="0.93" bottom="0.73" header="0.31496062992125984" footer="0.17"/>
      <printOptions horizontalCentered="1"/>
      <pageSetup paperSize="5" scale="95" fitToHeight="0" orientation="landscape" r:id="rId17"/>
    </customSheetView>
    <customSheetView guid="{ADD38025-F4B2-44E2-9D06-07A9BF0F3A51}" scale="70" fitToPage="1" hiddenColumns="1">
      <selection activeCell="AA9" sqref="AA9"/>
      <pageMargins left="0.9" right="0.18" top="0.93" bottom="0.73" header="0.31496062992125984" footer="0.17"/>
      <printOptions horizontalCentered="1"/>
      <pageSetup paperSize="5" scale="95" fitToHeight="0" orientation="landscape" r:id="rId18"/>
    </customSheetView>
    <customSheetView guid="{97D65C1E-976A-4956-97FC-0E8188ABCFAA}" scale="70" fitToPage="1" hiddenColumns="1">
      <selection activeCell="AA9" sqref="AA9"/>
      <pageMargins left="0.9" right="0.18" top="0.93" bottom="0.73" header="0.31496062992125984" footer="0.17"/>
      <printOptions horizontalCentered="1"/>
      <pageSetup paperSize="5" scale="95" fitToHeight="0" orientation="landscape" r:id="rId19"/>
    </customSheetView>
  </customSheetViews>
  <mergeCells count="35">
    <mergeCell ref="W7:X7"/>
    <mergeCell ref="G13:H13"/>
    <mergeCell ref="G14:H14"/>
    <mergeCell ref="G15:H15"/>
    <mergeCell ref="G16:H16"/>
    <mergeCell ref="N13:O13"/>
    <mergeCell ref="N14:O14"/>
    <mergeCell ref="N15:O15"/>
    <mergeCell ref="N16:O16"/>
    <mergeCell ref="S7:S8"/>
    <mergeCell ref="T7:T8"/>
    <mergeCell ref="V7:V8"/>
    <mergeCell ref="R7:R8"/>
    <mergeCell ref="M7:M8"/>
    <mergeCell ref="U7:U8"/>
    <mergeCell ref="K7:L7"/>
    <mergeCell ref="D5:E5"/>
    <mergeCell ref="F5:V5"/>
    <mergeCell ref="B7:B8"/>
    <mergeCell ref="C7:C8"/>
    <mergeCell ref="D7:D8"/>
    <mergeCell ref="E7:E8"/>
    <mergeCell ref="F7:F8"/>
    <mergeCell ref="G7:H7"/>
    <mergeCell ref="I7:I8"/>
    <mergeCell ref="J7:J8"/>
    <mergeCell ref="N7:O7"/>
    <mergeCell ref="P7:P8"/>
    <mergeCell ref="Q7:Q8"/>
    <mergeCell ref="D1:V1"/>
    <mergeCell ref="D2:V2"/>
    <mergeCell ref="D4:E4"/>
    <mergeCell ref="F4:Q4"/>
    <mergeCell ref="R4:S4"/>
    <mergeCell ref="T4:V4"/>
  </mergeCells>
  <conditionalFormatting sqref="I3 P3 I6 P6 I12:I1048576 P12:P1048576">
    <cfRule type="cellIs" dxfId="490" priority="77" operator="equal">
      <formula>"BAJA"</formula>
    </cfRule>
  </conditionalFormatting>
  <conditionalFormatting sqref="I3 P3 I6 P6 I12:I1048576 P12:P1048576">
    <cfRule type="cellIs" dxfId="489" priority="74" operator="equal">
      <formula>"EXTREMA"</formula>
    </cfRule>
    <cfRule type="cellIs" dxfId="488" priority="75" operator="equal">
      <formula>"ALTA"</formula>
    </cfRule>
    <cfRule type="cellIs" dxfId="487" priority="76" operator="equal">
      <formula>"MODERADA"</formula>
    </cfRule>
  </conditionalFormatting>
  <conditionalFormatting sqref="F12:G1048576 F3:G3 N3:O3 F6:G6 N6:O6 G9:H11 N12:O1048576">
    <cfRule type="colorScale" priority="73">
      <colorScale>
        <cfvo type="num" val="1"/>
        <cfvo type="num" val="3"/>
        <cfvo type="num" val="5"/>
        <color theme="6" tint="-0.499984740745262"/>
        <color rgb="FFFFFF00"/>
        <color rgb="FFC00000"/>
      </colorScale>
    </cfRule>
  </conditionalFormatting>
  <conditionalFormatting sqref="I13:I16">
    <cfRule type="cellIs" dxfId="486" priority="72" operator="equal">
      <formula>"BAJA"</formula>
    </cfRule>
  </conditionalFormatting>
  <conditionalFormatting sqref="I13:I16">
    <cfRule type="cellIs" dxfId="485" priority="69" operator="equal">
      <formula>"EXTREMA"</formula>
    </cfRule>
    <cfRule type="cellIs" dxfId="484" priority="70" operator="equal">
      <formula>"ALTA"</formula>
    </cfRule>
    <cfRule type="cellIs" dxfId="483" priority="71" operator="equal">
      <formula>"MODERADA"</formula>
    </cfRule>
  </conditionalFormatting>
  <conditionalFormatting sqref="G13:G16">
    <cfRule type="colorScale" priority="68">
      <colorScale>
        <cfvo type="num" val="1"/>
        <cfvo type="num" val="3"/>
        <cfvo type="num" val="5"/>
        <color theme="6" tint="-0.499984740745262"/>
        <color rgb="FFFFFF00"/>
        <color rgb="FFC00000"/>
      </colorScale>
    </cfRule>
  </conditionalFormatting>
  <conditionalFormatting sqref="I13:I16">
    <cfRule type="cellIs" dxfId="482" priority="67" operator="equal">
      <formula>"BAJA"</formula>
    </cfRule>
  </conditionalFormatting>
  <conditionalFormatting sqref="I13:I16">
    <cfRule type="cellIs" dxfId="481" priority="64" operator="equal">
      <formula>"EXTREMA"</formula>
    </cfRule>
    <cfRule type="cellIs" dxfId="480" priority="65" operator="equal">
      <formula>"ALTA"</formula>
    </cfRule>
    <cfRule type="cellIs" dxfId="479" priority="66" operator="equal">
      <formula>"MODERADA"</formula>
    </cfRule>
  </conditionalFormatting>
  <conditionalFormatting sqref="G13:G16">
    <cfRule type="colorScale" priority="63">
      <colorScale>
        <cfvo type="num" val="1"/>
        <cfvo type="num" val="3"/>
        <cfvo type="num" val="5"/>
        <color theme="6" tint="-0.499984740745262"/>
        <color rgb="FFFFFF00"/>
        <color rgb="FFC00000"/>
      </colorScale>
    </cfRule>
  </conditionalFormatting>
  <conditionalFormatting sqref="I13:I16">
    <cfRule type="cellIs" dxfId="478" priority="62" operator="equal">
      <formula>"BAJA"</formula>
    </cfRule>
  </conditionalFormatting>
  <conditionalFormatting sqref="I13:I16">
    <cfRule type="cellIs" dxfId="477" priority="59" operator="equal">
      <formula>"EXTREMA"</formula>
    </cfRule>
    <cfRule type="cellIs" dxfId="476" priority="60" operator="equal">
      <formula>"ALTA"</formula>
    </cfRule>
    <cfRule type="cellIs" dxfId="475" priority="61" operator="equal">
      <formula>"MODERADA"</formula>
    </cfRule>
  </conditionalFormatting>
  <conditionalFormatting sqref="G13:G16">
    <cfRule type="colorScale" priority="58">
      <colorScale>
        <cfvo type="num" val="1"/>
        <cfvo type="num" val="3"/>
        <cfvo type="num" val="5"/>
        <color theme="6" tint="-0.499984740745262"/>
        <color rgb="FFFFFF00"/>
        <color rgb="FFC00000"/>
      </colorScale>
    </cfRule>
  </conditionalFormatting>
  <conditionalFormatting sqref="I13:I16">
    <cfRule type="cellIs" dxfId="474" priority="57" operator="equal">
      <formula>"BAJA"</formula>
    </cfRule>
  </conditionalFormatting>
  <conditionalFormatting sqref="I13:I16">
    <cfRule type="cellIs" dxfId="473" priority="54" operator="equal">
      <formula>"EXTREMA"</formula>
    </cfRule>
    <cfRule type="cellIs" dxfId="472" priority="55" operator="equal">
      <formula>"ALTA"</formula>
    </cfRule>
    <cfRule type="cellIs" dxfId="471" priority="56" operator="equal">
      <formula>"MODERADA"</formula>
    </cfRule>
  </conditionalFormatting>
  <conditionalFormatting sqref="G13:G16">
    <cfRule type="colorScale" priority="53">
      <colorScale>
        <cfvo type="num" val="1"/>
        <cfvo type="num" val="3"/>
        <cfvo type="num" val="5"/>
        <color theme="6" tint="-0.499984740745262"/>
        <color rgb="FFFFFF00"/>
        <color rgb="FFC00000"/>
      </colorScale>
    </cfRule>
  </conditionalFormatting>
  <conditionalFormatting sqref="I13:I16">
    <cfRule type="cellIs" dxfId="470" priority="52" operator="equal">
      <formula>"BAJA"</formula>
    </cfRule>
  </conditionalFormatting>
  <conditionalFormatting sqref="I13:I16">
    <cfRule type="cellIs" dxfId="469" priority="49" operator="equal">
      <formula>"EXTREMA"</formula>
    </cfRule>
    <cfRule type="cellIs" dxfId="468" priority="50" operator="equal">
      <formula>"ALTA"</formula>
    </cfRule>
    <cfRule type="cellIs" dxfId="467" priority="51" operator="equal">
      <formula>"MODERADA"</formula>
    </cfRule>
  </conditionalFormatting>
  <conditionalFormatting sqref="G13:G16">
    <cfRule type="colorScale" priority="48">
      <colorScale>
        <cfvo type="num" val="1"/>
        <cfvo type="num" val="3"/>
        <cfvo type="num" val="5"/>
        <color theme="6" tint="-0.499984740745262"/>
        <color rgb="FFFFFF00"/>
        <color rgb="FFC00000"/>
      </colorScale>
    </cfRule>
  </conditionalFormatting>
  <conditionalFormatting sqref="I13:I16">
    <cfRule type="cellIs" dxfId="466" priority="47" operator="equal">
      <formula>"BAJA"</formula>
    </cfRule>
  </conditionalFormatting>
  <conditionalFormatting sqref="I13:I16">
    <cfRule type="cellIs" dxfId="465" priority="44" operator="equal">
      <formula>"EXTREMA"</formula>
    </cfRule>
    <cfRule type="cellIs" dxfId="464" priority="45" operator="equal">
      <formula>"ALTA"</formula>
    </cfRule>
    <cfRule type="cellIs" dxfId="463" priority="46" operator="equal">
      <formula>"MODERADA"</formula>
    </cfRule>
  </conditionalFormatting>
  <conditionalFormatting sqref="P13:P16">
    <cfRule type="cellIs" dxfId="462" priority="43" operator="equal">
      <formula>"BAJA"</formula>
    </cfRule>
  </conditionalFormatting>
  <conditionalFormatting sqref="P13:P16">
    <cfRule type="cellIs" dxfId="461" priority="40" operator="equal">
      <formula>"EXTREMA"</formula>
    </cfRule>
    <cfRule type="cellIs" dxfId="460" priority="41" operator="equal">
      <formula>"ALTA"</formula>
    </cfRule>
    <cfRule type="cellIs" dxfId="459" priority="42" operator="equal">
      <formula>"MODERADA"</formula>
    </cfRule>
  </conditionalFormatting>
  <conditionalFormatting sqref="N13:N16">
    <cfRule type="colorScale" priority="39">
      <colorScale>
        <cfvo type="num" val="1"/>
        <cfvo type="num" val="3"/>
        <cfvo type="num" val="5"/>
        <color theme="6" tint="-0.499984740745262"/>
        <color rgb="FFFFFF00"/>
        <color rgb="FFC00000"/>
      </colorScale>
    </cfRule>
  </conditionalFormatting>
  <conditionalFormatting sqref="P13:P16">
    <cfRule type="cellIs" dxfId="458" priority="38" operator="equal">
      <formula>"BAJA"</formula>
    </cfRule>
  </conditionalFormatting>
  <conditionalFormatting sqref="P13:P16">
    <cfRule type="cellIs" dxfId="457" priority="35" operator="equal">
      <formula>"EXTREMA"</formula>
    </cfRule>
    <cfRule type="cellIs" dxfId="456" priority="36" operator="equal">
      <formula>"ALTA"</formula>
    </cfRule>
    <cfRule type="cellIs" dxfId="455"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454" priority="33" operator="equal">
      <formula>"BAJA"</formula>
    </cfRule>
  </conditionalFormatting>
  <conditionalFormatting sqref="P13:P16">
    <cfRule type="cellIs" dxfId="453" priority="30" operator="equal">
      <formula>"EXTREMA"</formula>
    </cfRule>
    <cfRule type="cellIs" dxfId="452" priority="31" operator="equal">
      <formula>"ALTA"</formula>
    </cfRule>
    <cfRule type="cellIs" dxfId="451" priority="32" operator="equal">
      <formula>"MODERADA"</formula>
    </cfRule>
  </conditionalFormatting>
  <conditionalFormatting sqref="N13:N16">
    <cfRule type="colorScale" priority="29">
      <colorScale>
        <cfvo type="num" val="1"/>
        <cfvo type="num" val="3"/>
        <cfvo type="num" val="5"/>
        <color theme="6" tint="-0.499984740745262"/>
        <color rgb="FFFFFF00"/>
        <color rgb="FFC00000"/>
      </colorScale>
    </cfRule>
  </conditionalFormatting>
  <conditionalFormatting sqref="P13:P16">
    <cfRule type="cellIs" dxfId="450" priority="28" operator="equal">
      <formula>"BAJA"</formula>
    </cfRule>
  </conditionalFormatting>
  <conditionalFormatting sqref="P13:P16">
    <cfRule type="cellIs" dxfId="449" priority="25" operator="equal">
      <formula>"EXTREMA"</formula>
    </cfRule>
    <cfRule type="cellIs" dxfId="448" priority="26" operator="equal">
      <formula>"ALTA"</formula>
    </cfRule>
    <cfRule type="cellIs" dxfId="447" priority="27" operator="equal">
      <formula>"MODERADA"</formula>
    </cfRule>
  </conditionalFormatting>
  <conditionalFormatting sqref="N13:N16">
    <cfRule type="colorScale" priority="24">
      <colorScale>
        <cfvo type="num" val="1"/>
        <cfvo type="num" val="3"/>
        <cfvo type="num" val="5"/>
        <color theme="6" tint="-0.499984740745262"/>
        <color rgb="FFFFFF00"/>
        <color rgb="FFC00000"/>
      </colorScale>
    </cfRule>
  </conditionalFormatting>
  <conditionalFormatting sqref="P13:P16">
    <cfRule type="cellIs" dxfId="446" priority="23" operator="equal">
      <formula>"BAJA"</formula>
    </cfRule>
  </conditionalFormatting>
  <conditionalFormatting sqref="P13:P16">
    <cfRule type="cellIs" dxfId="445" priority="20" operator="equal">
      <formula>"EXTREMA"</formula>
    </cfRule>
    <cfRule type="cellIs" dxfId="444" priority="21" operator="equal">
      <formula>"ALTA"</formula>
    </cfRule>
    <cfRule type="cellIs" dxfId="443" priority="22" operator="equal">
      <formula>"MODERADA"</formula>
    </cfRule>
  </conditionalFormatting>
  <conditionalFormatting sqref="N13:N16">
    <cfRule type="colorScale" priority="19">
      <colorScale>
        <cfvo type="num" val="1"/>
        <cfvo type="num" val="3"/>
        <cfvo type="num" val="5"/>
        <color theme="6" tint="-0.499984740745262"/>
        <color rgb="FFFFFF00"/>
        <color rgb="FFC00000"/>
      </colorScale>
    </cfRule>
  </conditionalFormatting>
  <conditionalFormatting sqref="P13:P16">
    <cfRule type="cellIs" dxfId="442" priority="18" operator="equal">
      <formula>"BAJA"</formula>
    </cfRule>
  </conditionalFormatting>
  <conditionalFormatting sqref="P13:P16">
    <cfRule type="cellIs" dxfId="441" priority="15" operator="equal">
      <formula>"EXTREMA"</formula>
    </cfRule>
    <cfRule type="cellIs" dxfId="440" priority="16" operator="equal">
      <formula>"ALTA"</formula>
    </cfRule>
    <cfRule type="cellIs" dxfId="439" priority="17" operator="equal">
      <formula>"MODERADA"</formula>
    </cfRule>
  </conditionalFormatting>
  <conditionalFormatting sqref="I9:I11">
    <cfRule type="cellIs" dxfId="438" priority="11" operator="equal">
      <formula>"EXTREMA"</formula>
    </cfRule>
    <cfRule type="cellIs" dxfId="437" priority="12" operator="equal">
      <formula>"ALTA"</formula>
    </cfRule>
    <cfRule type="cellIs" dxfId="436" priority="13" operator="equal">
      <formula>"MODERADA"</formula>
    </cfRule>
    <cfRule type="cellIs" dxfId="435" priority="14" operator="equal">
      <formula>"BAJA"</formula>
    </cfRule>
  </conditionalFormatting>
  <conditionalFormatting sqref="P9:P11">
    <cfRule type="cellIs" dxfId="434" priority="7" operator="equal">
      <formula>"EXTREMA"</formula>
    </cfRule>
    <cfRule type="cellIs" dxfId="433" priority="8" operator="equal">
      <formula>"ALTA"</formula>
    </cfRule>
    <cfRule type="cellIs" dxfId="432" priority="9" operator="equal">
      <formula>"MODERADA"</formula>
    </cfRule>
    <cfRule type="cellIs" dxfId="431"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I7:I8 P7:P8">
    <cfRule type="cellIs" dxfId="430" priority="5" operator="equal">
      <formula>"BAJA"</formula>
    </cfRule>
  </conditionalFormatting>
  <conditionalFormatting sqref="I7:I8 P7:P8">
    <cfRule type="cellIs" dxfId="429" priority="2" operator="equal">
      <formula>"EXTREMA"</formula>
    </cfRule>
    <cfRule type="cellIs" dxfId="428" priority="3" operator="equal">
      <formula>"ALTA"</formula>
    </cfRule>
    <cfRule type="cellIs" dxfId="427"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0.51181102362204722" right="0.98425196850393704" top="0.94488188976377963" bottom="0.74803149606299213" header="0.31496062992125984" footer="0.15748031496062992"/>
  <pageSetup paperSize="5" scale="63"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7.xml><?xml version="1.0" encoding="utf-8"?>
<worksheet xmlns="http://schemas.openxmlformats.org/spreadsheetml/2006/main" xmlns:r="http://schemas.openxmlformats.org/officeDocument/2006/relationships">
  <sheetPr>
    <tabColor theme="8" tint="-0.249977111117893"/>
    <pageSetUpPr autoPageBreaks="0" fitToPage="1"/>
  </sheetPr>
  <dimension ref="A1:X55"/>
  <sheetViews>
    <sheetView zoomScale="70" zoomScaleNormal="70" workbookViewId="0">
      <selection activeCell="C12" sqref="C12"/>
    </sheetView>
  </sheetViews>
  <sheetFormatPr baseColWidth="10" defaultColWidth="11.42578125" defaultRowHeight="12"/>
  <cols>
    <col min="1" max="1" width="4.7109375" style="6" customWidth="1"/>
    <col min="2" max="3" width="21.7109375" style="6" customWidth="1"/>
    <col min="4" max="4" width="21.7109375" style="6" hidden="1" customWidth="1"/>
    <col min="5" max="5" width="21.7109375"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0" width="21" style="6" customWidth="1"/>
    <col min="21" max="21" width="16.7109375" style="6" customWidth="1"/>
    <col min="22" max="22" width="20.710937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80</v>
      </c>
      <c r="G4" s="326"/>
      <c r="H4" s="326"/>
      <c r="I4" s="326"/>
      <c r="J4" s="326"/>
      <c r="K4" s="326"/>
      <c r="L4" s="326"/>
      <c r="M4" s="326"/>
      <c r="N4" s="326"/>
      <c r="O4" s="326"/>
      <c r="P4" s="326"/>
      <c r="Q4" s="326"/>
      <c r="R4" s="327" t="s">
        <v>26</v>
      </c>
      <c r="S4" s="327"/>
      <c r="T4" s="326">
        <v>2018</v>
      </c>
      <c r="U4" s="326"/>
      <c r="V4" s="326"/>
    </row>
    <row r="5" spans="1:24" s="5" customFormat="1" ht="24" customHeight="1">
      <c r="A5" s="16"/>
      <c r="D5" s="327" t="s">
        <v>1</v>
      </c>
      <c r="E5" s="327"/>
      <c r="F5" s="328"/>
      <c r="G5" s="328"/>
      <c r="H5" s="328"/>
      <c r="I5" s="328"/>
      <c r="J5" s="328"/>
      <c r="K5" s="328"/>
      <c r="L5" s="328"/>
      <c r="M5" s="328"/>
      <c r="N5" s="328"/>
      <c r="O5" s="328"/>
      <c r="P5" s="328"/>
      <c r="Q5" s="328"/>
      <c r="R5" s="328"/>
      <c r="S5" s="328"/>
      <c r="T5" s="328"/>
      <c r="U5" s="328"/>
      <c r="V5" s="328"/>
    </row>
    <row r="6" spans="1:24" s="5" customFormat="1" ht="15">
      <c r="A6" s="16"/>
      <c r="B6" s="1"/>
      <c r="C6" s="1"/>
      <c r="I6" s="20"/>
      <c r="J6" s="2"/>
      <c r="K6" s="2"/>
      <c r="P6" s="20"/>
      <c r="Q6" s="20"/>
      <c r="V6" s="20"/>
    </row>
    <row r="7" spans="1:24" s="18" customFormat="1" ht="56.25" customHeight="1">
      <c r="A7" s="17"/>
      <c r="B7" s="329" t="s">
        <v>2</v>
      </c>
      <c r="C7" s="329" t="s">
        <v>3</v>
      </c>
      <c r="D7" s="329"/>
      <c r="E7" s="329" t="s">
        <v>5</v>
      </c>
      <c r="F7" s="332" t="s">
        <v>29</v>
      </c>
      <c r="G7" s="329" t="s">
        <v>281</v>
      </c>
      <c r="H7" s="329"/>
      <c r="I7" s="333" t="s">
        <v>25</v>
      </c>
      <c r="J7" s="330" t="s">
        <v>12</v>
      </c>
      <c r="K7" s="340" t="s">
        <v>36</v>
      </c>
      <c r="L7" s="341"/>
      <c r="M7" s="338" t="s">
        <v>239</v>
      </c>
      <c r="N7" s="329" t="s">
        <v>282</v>
      </c>
      <c r="O7" s="329"/>
      <c r="P7" s="333" t="s">
        <v>25</v>
      </c>
      <c r="Q7" s="332" t="s">
        <v>11</v>
      </c>
      <c r="R7" s="329" t="s">
        <v>8</v>
      </c>
      <c r="S7" s="335" t="s">
        <v>18</v>
      </c>
      <c r="T7" s="329" t="s">
        <v>329</v>
      </c>
      <c r="U7" s="330" t="s">
        <v>283</v>
      </c>
      <c r="V7" s="329" t="s">
        <v>10</v>
      </c>
      <c r="W7" s="337" t="s">
        <v>299</v>
      </c>
      <c r="X7" s="337"/>
    </row>
    <row r="8" spans="1:24" s="18" customFormat="1" ht="90" customHeight="1">
      <c r="A8" s="17"/>
      <c r="B8" s="329"/>
      <c r="C8" s="329"/>
      <c r="D8" s="329"/>
      <c r="E8" s="329"/>
      <c r="F8" s="332"/>
      <c r="G8" s="219" t="s">
        <v>6</v>
      </c>
      <c r="H8" s="322" t="s">
        <v>7</v>
      </c>
      <c r="I8" s="334"/>
      <c r="J8" s="331"/>
      <c r="K8" s="321" t="s">
        <v>308</v>
      </c>
      <c r="L8" s="243" t="s">
        <v>309</v>
      </c>
      <c r="M8" s="339"/>
      <c r="N8" s="244" t="s">
        <v>6</v>
      </c>
      <c r="O8" s="245" t="s">
        <v>7</v>
      </c>
      <c r="P8" s="334"/>
      <c r="Q8" s="332"/>
      <c r="R8" s="329"/>
      <c r="S8" s="335"/>
      <c r="T8" s="329"/>
      <c r="U8" s="331"/>
      <c r="V8" s="329"/>
      <c r="W8" s="162" t="s">
        <v>232</v>
      </c>
      <c r="X8" s="162" t="s">
        <v>233</v>
      </c>
    </row>
    <row r="9" spans="1:24" s="5" customFormat="1" ht="305.25" customHeight="1">
      <c r="A9" s="25">
        <v>1</v>
      </c>
      <c r="B9" s="67" t="s">
        <v>151</v>
      </c>
      <c r="C9" s="27" t="s">
        <v>512</v>
      </c>
      <c r="D9" s="33"/>
      <c r="E9" s="33" t="s">
        <v>513</v>
      </c>
      <c r="F9" s="30" t="s">
        <v>34</v>
      </c>
      <c r="G9" s="33">
        <v>3</v>
      </c>
      <c r="H9" s="33">
        <v>4</v>
      </c>
      <c r="I9" s="24" t="str">
        <f>INDEX(Listas!$L$4:$P$8,G9,H9)</f>
        <v>EXTREMA</v>
      </c>
      <c r="J9" s="28" t="s">
        <v>514</v>
      </c>
      <c r="K9" s="32" t="s">
        <v>307</v>
      </c>
      <c r="L9" s="32" t="str">
        <f>IF('Evaluación de Controles'!F27="X","Probabilidad",IF('Evaluación de Controles'!H27="X","Impacto",))</f>
        <v>Probabilidad</v>
      </c>
      <c r="M9" s="33">
        <f>'Evaluación de Controles'!X27</f>
        <v>45</v>
      </c>
      <c r="N9" s="216">
        <f>IF('Evaluación de Controles'!F27="X",IF(M9&gt;75,IF(G9&gt;2,G9-2,IF(G9&gt;1,G9-1,G9)),IF(M9&gt;50,IF(G9&gt;1,G9-1,G9),G9)),G9)</f>
        <v>3</v>
      </c>
      <c r="O9" s="216">
        <f>IF('Evaluación de Controles'!H27="X",IF(M9&gt;75,IF(H9&gt;2,H9-2,IF(H9&gt;1,H9-1,H9)),IF(M9&gt;50,IF(H9&gt;1,H9-1,H9),H9)),H9)</f>
        <v>4</v>
      </c>
      <c r="P9" s="24" t="str">
        <f>INDEX(Listas!$L$4:$P$8,N9,O9)</f>
        <v>EXTREMA</v>
      </c>
      <c r="Q9" s="32" t="s">
        <v>267</v>
      </c>
      <c r="R9" s="29" t="s">
        <v>515</v>
      </c>
      <c r="S9" s="30" t="s">
        <v>66</v>
      </c>
      <c r="T9" s="33" t="s">
        <v>516</v>
      </c>
      <c r="U9" s="218" t="s">
        <v>517</v>
      </c>
      <c r="V9" s="33" t="s">
        <v>518</v>
      </c>
      <c r="W9" s="31"/>
      <c r="X9" s="173"/>
    </row>
    <row r="10" spans="1:24" s="5" customFormat="1" ht="90">
      <c r="A10" s="25">
        <v>2</v>
      </c>
      <c r="B10" s="33" t="s">
        <v>520</v>
      </c>
      <c r="C10" s="161" t="s">
        <v>519</v>
      </c>
      <c r="D10" s="33"/>
      <c r="E10" s="33" t="s">
        <v>81</v>
      </c>
      <c r="F10" s="30" t="s">
        <v>28</v>
      </c>
      <c r="G10" s="33">
        <v>1</v>
      </c>
      <c r="H10" s="33">
        <v>4</v>
      </c>
      <c r="I10" s="24" t="str">
        <f>INDEX(Listas!$L$4:$P$8,G10,H10)</f>
        <v>ALTA</v>
      </c>
      <c r="J10" s="28" t="s">
        <v>521</v>
      </c>
      <c r="K10" s="32" t="s">
        <v>307</v>
      </c>
      <c r="L10" s="32" t="str">
        <f>IF('Evaluación de Controles'!F28="X","Probabilidad",IF('Evaluación de Controles'!H28="X","Impacto",))</f>
        <v>Probabilidad</v>
      </c>
      <c r="M10" s="214">
        <f>'Evaluación de Controles'!X28</f>
        <v>70</v>
      </c>
      <c r="N10" s="238">
        <f>IF('Evaluación de Controles'!F28="X",IF(M10&gt;75,IF(G10&gt;2,G10-2,IF(G10&gt;1,G10-1,G10)),IF(M10&gt;50,IF(G10&gt;1,G10-1,G10),G10)),G10)</f>
        <v>1</v>
      </c>
      <c r="O10" s="238">
        <f>IF('Evaluación de Controles'!H28="X",IF(M10&gt;75,IF(H10&gt;2,H10-2,IF(H10&gt;1,H10-1,H10)),IF(M10&gt;50,IF(H10&gt;1,H10-1,H10),H10)),H10)</f>
        <v>4</v>
      </c>
      <c r="P10" s="24" t="str">
        <f>INDEX(Listas!$L$4:$P$8,N10,O10)</f>
        <v>ALTA</v>
      </c>
      <c r="Q10" s="32" t="s">
        <v>350</v>
      </c>
      <c r="R10" s="29" t="s">
        <v>522</v>
      </c>
      <c r="S10" s="30" t="s">
        <v>475</v>
      </c>
      <c r="T10" s="33" t="s">
        <v>516</v>
      </c>
      <c r="U10" s="218" t="s">
        <v>523</v>
      </c>
      <c r="V10" s="33" t="s">
        <v>524</v>
      </c>
      <c r="W10" s="31"/>
      <c r="X10" s="173"/>
    </row>
    <row r="11" spans="1:24" s="5" customFormat="1" ht="105">
      <c r="A11" s="25">
        <v>3</v>
      </c>
      <c r="B11" s="67" t="s">
        <v>525</v>
      </c>
      <c r="C11" s="27" t="s">
        <v>526</v>
      </c>
      <c r="D11" s="33"/>
      <c r="E11" s="33" t="s">
        <v>527</v>
      </c>
      <c r="F11" s="30" t="s">
        <v>34</v>
      </c>
      <c r="G11" s="33">
        <v>3</v>
      </c>
      <c r="H11" s="33">
        <v>5</v>
      </c>
      <c r="I11" s="24" t="str">
        <f>INDEX(Listas!$L$4:$P$8,G11,H11)</f>
        <v>EXTREMA</v>
      </c>
      <c r="J11" s="28" t="s">
        <v>528</v>
      </c>
      <c r="K11" s="32" t="s">
        <v>307</v>
      </c>
      <c r="L11" s="32" t="str">
        <f>IF('Evaluación de Controles'!F29="X","Probabilidad",IF('Evaluación de Controles'!H29="X","Impacto",))</f>
        <v>Probabilidad</v>
      </c>
      <c r="M11" s="214">
        <f>'Evaluación de Controles'!X29</f>
        <v>70</v>
      </c>
      <c r="N11" s="238">
        <f>IF('Evaluación de Controles'!F29="X",IF(M11&gt;75,IF(G11&gt;2,G11-2,IF(G11&gt;1,G11-1,G11)),IF(M11&gt;50,IF(G11&gt;1,G11-1,G11),G11)),G11)</f>
        <v>2</v>
      </c>
      <c r="O11" s="238">
        <f>IF('Evaluación de Controles'!H29="X",IF(M11&gt;75,IF(H11&gt;2,H11-2,IF(H11&gt;1,H11-1,H11)),IF(M11&gt;50,IF(H11&gt;1,H11-1,H11),H11)),H11)</f>
        <v>4</v>
      </c>
      <c r="P11" s="24" t="str">
        <f>INDEX(Listas!$L$4:$P$8,N11,O11)</f>
        <v>ALTA</v>
      </c>
      <c r="Q11" s="32" t="s">
        <v>267</v>
      </c>
      <c r="R11" s="29" t="s">
        <v>529</v>
      </c>
      <c r="S11" s="30" t="s">
        <v>333</v>
      </c>
      <c r="T11" s="67" t="s">
        <v>530</v>
      </c>
      <c r="U11" s="218" t="s">
        <v>531</v>
      </c>
      <c r="V11" s="67" t="s">
        <v>532</v>
      </c>
      <c r="W11" s="31"/>
      <c r="X11" s="173"/>
    </row>
    <row r="12" spans="1:24" s="5" customFormat="1" ht="120">
      <c r="A12" s="25">
        <v>4</v>
      </c>
      <c r="B12" s="235" t="s">
        <v>534</v>
      </c>
      <c r="C12" s="161" t="s">
        <v>533</v>
      </c>
      <c r="D12" s="235"/>
      <c r="E12" s="235" t="s">
        <v>535</v>
      </c>
      <c r="F12" s="30" t="s">
        <v>28</v>
      </c>
      <c r="G12" s="235">
        <v>3</v>
      </c>
      <c r="H12" s="235">
        <v>3</v>
      </c>
      <c r="I12" s="24" t="str">
        <f>INDEX(Listas!$L$4:$P$8,G12,H12)</f>
        <v>ALTA</v>
      </c>
      <c r="J12" s="28" t="s">
        <v>536</v>
      </c>
      <c r="K12" s="32" t="s">
        <v>305</v>
      </c>
      <c r="L12" s="32" t="str">
        <f>IF('Evaluación de Controles'!F30="X","Probabilidad",IF('Evaluación de Controles'!H30="X","Impacto",))</f>
        <v>Probabilidad</v>
      </c>
      <c r="M12" s="235">
        <f>'Evaluación de Controles'!X30</f>
        <v>30</v>
      </c>
      <c r="N12" s="238">
        <f>IF('Evaluación de Controles'!F30="X",IF(M12&gt;75,IF(G12&gt;2,G12-2,IF(G12&gt;1,G12-1,G12)),IF(M12&gt;50,IF(G12&gt;1,G12-1,G12),G12)),G12)</f>
        <v>3</v>
      </c>
      <c r="O12" s="238">
        <f>IF('Evaluación de Controles'!H30="X",IF(M12&gt;75,IF(H12&gt;2,H12-2,IF(H12&gt;1,H12-1,H12)),IF(M12&gt;50,IF(H12&gt;1,H12-1,H12),H12)),H12)</f>
        <v>3</v>
      </c>
      <c r="P12" s="24" t="str">
        <f>INDEX(Listas!$L$4:$P$8,N12,O12)</f>
        <v>ALTA</v>
      </c>
      <c r="Q12" s="32" t="s">
        <v>267</v>
      </c>
      <c r="R12" s="29" t="s">
        <v>537</v>
      </c>
      <c r="S12" s="30" t="s">
        <v>475</v>
      </c>
      <c r="T12" s="310" t="s">
        <v>516</v>
      </c>
      <c r="U12" s="235" t="s">
        <v>538</v>
      </c>
      <c r="V12" s="235" t="s">
        <v>539</v>
      </c>
      <c r="W12" s="31"/>
      <c r="X12" s="173"/>
    </row>
    <row r="13" spans="1:24" ht="15">
      <c r="B13" s="7"/>
      <c r="C13" s="8"/>
      <c r="D13" s="9"/>
      <c r="E13" s="10"/>
      <c r="F13" s="10"/>
      <c r="G13" s="10"/>
      <c r="H13" s="10"/>
      <c r="I13" s="11"/>
      <c r="J13" s="22"/>
      <c r="K13" s="22"/>
      <c r="L13" s="10"/>
      <c r="M13" s="12"/>
    </row>
    <row r="14" spans="1:24">
      <c r="B14" s="13"/>
      <c r="C14" s="13"/>
      <c r="D14" s="13"/>
      <c r="E14" s="13"/>
      <c r="F14" s="13"/>
      <c r="G14" s="336" t="s">
        <v>119</v>
      </c>
      <c r="H14" s="336"/>
      <c r="I14" s="43">
        <f>COUNTIF(I9:I12,"BAJA")</f>
        <v>0</v>
      </c>
      <c r="J14" s="22"/>
      <c r="K14" s="22"/>
      <c r="L14" s="10"/>
      <c r="M14" s="12"/>
      <c r="N14" s="336" t="s">
        <v>119</v>
      </c>
      <c r="O14" s="336"/>
      <c r="P14" s="43">
        <f>COUNTIF(P9:P12,"BAJA")</f>
        <v>0</v>
      </c>
    </row>
    <row r="15" spans="1:24">
      <c r="B15" s="349"/>
      <c r="C15" s="349"/>
      <c r="D15" s="349"/>
      <c r="E15" s="349"/>
      <c r="F15" s="349"/>
      <c r="G15" s="336" t="s">
        <v>121</v>
      </c>
      <c r="H15" s="336"/>
      <c r="I15" s="43">
        <f>COUNTIF(I9:I12,"MODERADA")</f>
        <v>0</v>
      </c>
      <c r="J15" s="22"/>
      <c r="K15" s="22"/>
      <c r="L15" s="10"/>
      <c r="M15" s="13"/>
      <c r="N15" s="336" t="s">
        <v>121</v>
      </c>
      <c r="O15" s="336"/>
      <c r="P15" s="43">
        <f>COUNTIF(P9:P12,"MODERADA")</f>
        <v>0</v>
      </c>
    </row>
    <row r="16" spans="1:24">
      <c r="D16" s="10"/>
      <c r="E16" s="10"/>
      <c r="F16" s="10"/>
      <c r="G16" s="336" t="s">
        <v>120</v>
      </c>
      <c r="H16" s="336"/>
      <c r="I16" s="43">
        <f>COUNTIF(I9:I12,"ALTA")</f>
        <v>2</v>
      </c>
      <c r="J16" s="22"/>
      <c r="K16" s="22"/>
      <c r="L16" s="10"/>
      <c r="M16" s="10"/>
      <c r="N16" s="336" t="s">
        <v>120</v>
      </c>
      <c r="O16" s="336"/>
      <c r="P16" s="43">
        <f>COUNTIF(P9:P12,"ALTA")</f>
        <v>3</v>
      </c>
      <c r="Q16" s="6"/>
      <c r="V16" s="6"/>
    </row>
    <row r="17" spans="2:22">
      <c r="B17" s="284"/>
      <c r="C17" s="283"/>
      <c r="D17" s="10"/>
      <c r="E17" s="284"/>
      <c r="F17" s="10"/>
      <c r="G17" s="336" t="s">
        <v>122</v>
      </c>
      <c r="H17" s="336"/>
      <c r="I17" s="43">
        <f>COUNTIF(I9:I12,"EXTREMA")</f>
        <v>2</v>
      </c>
      <c r="J17" s="22"/>
      <c r="K17" s="22"/>
      <c r="L17" s="10"/>
      <c r="M17" s="10"/>
      <c r="N17" s="336" t="s">
        <v>122</v>
      </c>
      <c r="O17" s="336"/>
      <c r="P17" s="43">
        <f>COUNTIF(P9:P12,"EXTREMA")</f>
        <v>1</v>
      </c>
      <c r="Q17" s="6"/>
      <c r="V17" s="6"/>
    </row>
    <row r="18" spans="2:22" ht="15.75">
      <c r="B18" s="295" t="s">
        <v>377</v>
      </c>
      <c r="C18" s="283"/>
      <c r="D18" s="10"/>
      <c r="E18" s="285" t="s">
        <v>378</v>
      </c>
      <c r="G18" s="10"/>
      <c r="H18" s="10"/>
      <c r="I18" s="11"/>
      <c r="J18" s="22"/>
      <c r="K18" s="22"/>
      <c r="L18" s="10"/>
      <c r="M18" s="10" t="s">
        <v>22</v>
      </c>
      <c r="P18" s="6"/>
      <c r="Q18" s="6"/>
      <c r="V18" s="6"/>
    </row>
    <row r="19" spans="2:22">
      <c r="D19" s="10"/>
      <c r="E19" s="10"/>
      <c r="G19" s="10"/>
      <c r="H19" s="10"/>
      <c r="I19" s="11"/>
      <c r="J19" s="22"/>
      <c r="K19" s="22"/>
      <c r="L19" s="10"/>
      <c r="M19" s="10"/>
      <c r="P19" s="6"/>
      <c r="Q19" s="6"/>
      <c r="V19" s="6"/>
    </row>
    <row r="20" spans="2:22">
      <c r="D20" s="10"/>
      <c r="E20" s="10"/>
      <c r="G20" s="10"/>
      <c r="H20" s="10"/>
      <c r="I20" s="11"/>
      <c r="J20" s="22"/>
      <c r="K20" s="22"/>
      <c r="L20" s="10"/>
      <c r="M20" s="10"/>
      <c r="P20" s="6"/>
      <c r="Q20" s="6"/>
      <c r="V20" s="6"/>
    </row>
    <row r="21" spans="2:22">
      <c r="D21" s="10"/>
      <c r="H21" s="10"/>
      <c r="I21" s="11"/>
      <c r="P21" s="6"/>
      <c r="Q21" s="6"/>
      <c r="V21" s="6"/>
    </row>
    <row r="22" spans="2:22">
      <c r="D22" s="10"/>
      <c r="F22" s="10"/>
      <c r="H22" s="10"/>
      <c r="I22" s="11"/>
      <c r="P22" s="6"/>
      <c r="Q22" s="6"/>
      <c r="V22" s="6"/>
    </row>
    <row r="23" spans="2:22">
      <c r="D23" s="10"/>
      <c r="H23" s="10"/>
      <c r="I23" s="11"/>
      <c r="P23" s="6"/>
      <c r="Q23" s="6"/>
      <c r="V23" s="6"/>
    </row>
    <row r="24" spans="2:22">
      <c r="D24" s="10"/>
      <c r="H24" s="10"/>
      <c r="I24" s="11"/>
      <c r="P24" s="6"/>
      <c r="Q24" s="6"/>
      <c r="V24" s="6"/>
    </row>
    <row r="25" spans="2:22">
      <c r="D25" s="10"/>
      <c r="H25" s="10"/>
      <c r="I25" s="11"/>
      <c r="P25" s="6"/>
      <c r="Q25" s="6"/>
      <c r="V25" s="6"/>
    </row>
    <row r="26" spans="2:22">
      <c r="D26" s="10"/>
      <c r="H26" s="10"/>
      <c r="I26" s="11"/>
      <c r="P26" s="6"/>
      <c r="Q26" s="6"/>
      <c r="V26" s="6"/>
    </row>
    <row r="27" spans="2:22">
      <c r="D27" s="10"/>
      <c r="H27" s="10"/>
      <c r="I27" s="11"/>
      <c r="P27" s="6"/>
      <c r="Q27" s="6"/>
      <c r="V27" s="6"/>
    </row>
    <row r="28" spans="2:22">
      <c r="D28" s="10"/>
      <c r="H28" s="10"/>
      <c r="I28" s="11"/>
      <c r="P28" s="6"/>
      <c r="Q28" s="6"/>
      <c r="V28" s="6"/>
    </row>
    <row r="29" spans="2:22">
      <c r="D29" s="10"/>
      <c r="P29" s="6"/>
      <c r="Q29" s="6"/>
      <c r="V29" s="6"/>
    </row>
    <row r="30" spans="2:22">
      <c r="D30" s="10"/>
      <c r="P30" s="6"/>
      <c r="Q30" s="6"/>
      <c r="V30" s="6"/>
    </row>
    <row r="31" spans="2:22">
      <c r="D31" s="10"/>
      <c r="P31" s="6"/>
      <c r="Q31" s="6"/>
      <c r="V31" s="6"/>
    </row>
    <row r="32" spans="2:22">
      <c r="D32" s="10"/>
      <c r="I32" s="6"/>
      <c r="J32" s="6"/>
      <c r="K32" s="6"/>
      <c r="P32" s="6"/>
      <c r="Q32" s="6"/>
      <c r="V32" s="6"/>
    </row>
    <row r="33" spans="4:22">
      <c r="D33" s="10"/>
      <c r="I33" s="6"/>
      <c r="J33" s="6"/>
      <c r="K33" s="6"/>
      <c r="P33" s="6"/>
      <c r="Q33" s="6"/>
      <c r="V33" s="6"/>
    </row>
    <row r="34" spans="4:22">
      <c r="D34" s="10"/>
      <c r="I34" s="6"/>
      <c r="J34" s="6"/>
      <c r="K34" s="6"/>
      <c r="P34" s="6"/>
      <c r="Q34" s="6"/>
      <c r="V34" s="6"/>
    </row>
    <row r="35" spans="4:22">
      <c r="D35" s="10"/>
      <c r="I35" s="6"/>
      <c r="J35" s="6"/>
      <c r="K35" s="6"/>
      <c r="P35" s="6"/>
      <c r="Q35" s="6"/>
      <c r="V35" s="6"/>
    </row>
    <row r="36" spans="4:22">
      <c r="D36" s="10"/>
      <c r="I36" s="6"/>
      <c r="J36" s="6"/>
      <c r="K36" s="6"/>
      <c r="P36" s="6"/>
      <c r="Q36" s="6"/>
      <c r="V36" s="6"/>
    </row>
    <row r="37" spans="4:22">
      <c r="D37" s="10"/>
      <c r="I37" s="6"/>
      <c r="J37" s="6"/>
      <c r="K37" s="6"/>
      <c r="P37" s="6"/>
      <c r="Q37" s="6"/>
      <c r="V37" s="6"/>
    </row>
    <row r="38" spans="4:22">
      <c r="D38" s="10"/>
      <c r="I38" s="6"/>
      <c r="J38" s="6"/>
      <c r="K38" s="6"/>
      <c r="P38" s="6"/>
      <c r="Q38" s="6"/>
      <c r="V38" s="6"/>
    </row>
    <row r="39" spans="4:22">
      <c r="D39" s="10"/>
      <c r="I39" s="6"/>
      <c r="J39" s="6"/>
      <c r="K39" s="6"/>
      <c r="P39" s="6"/>
      <c r="Q39" s="6"/>
      <c r="V39" s="6"/>
    </row>
    <row r="40" spans="4:22">
      <c r="D40" s="10"/>
      <c r="I40" s="6"/>
      <c r="J40" s="6"/>
      <c r="K40" s="6"/>
      <c r="P40" s="6"/>
      <c r="Q40" s="6"/>
      <c r="V40" s="6"/>
    </row>
    <row r="41" spans="4:22">
      <c r="D41" s="10"/>
      <c r="I41" s="6"/>
      <c r="J41" s="6"/>
      <c r="K41" s="6"/>
      <c r="P41" s="6"/>
      <c r="Q41" s="6"/>
      <c r="V41" s="6"/>
    </row>
    <row r="42" spans="4:22">
      <c r="D42" s="10"/>
      <c r="I42" s="6"/>
      <c r="J42" s="6"/>
      <c r="K42" s="6"/>
      <c r="P42" s="6"/>
      <c r="Q42" s="6"/>
      <c r="V42" s="6"/>
    </row>
    <row r="43" spans="4:22">
      <c r="D43" s="10"/>
      <c r="I43" s="6"/>
      <c r="J43" s="6"/>
      <c r="K43" s="6"/>
      <c r="P43" s="6"/>
      <c r="Q43" s="6"/>
      <c r="V43" s="6"/>
    </row>
    <row r="44" spans="4:22">
      <c r="D44" s="10"/>
      <c r="I44" s="6"/>
      <c r="J44" s="6"/>
      <c r="K44" s="6"/>
      <c r="P44" s="6"/>
      <c r="Q44" s="6"/>
      <c r="V44" s="6"/>
    </row>
    <row r="45" spans="4:22">
      <c r="D45" s="10"/>
      <c r="I45" s="6"/>
      <c r="J45" s="6"/>
      <c r="K45" s="6"/>
      <c r="P45" s="6"/>
      <c r="Q45" s="6"/>
      <c r="V45" s="6"/>
    </row>
    <row r="46" spans="4:22">
      <c r="D46" s="10"/>
      <c r="I46" s="6"/>
      <c r="J46" s="6"/>
      <c r="K46" s="6"/>
      <c r="P46" s="6"/>
      <c r="Q46" s="6"/>
      <c r="V46" s="6"/>
    </row>
    <row r="47" spans="4:22">
      <c r="D47" s="10"/>
      <c r="I47" s="6"/>
      <c r="J47" s="6"/>
      <c r="K47" s="6"/>
      <c r="P47" s="6"/>
      <c r="Q47" s="6"/>
      <c r="V47" s="6"/>
    </row>
    <row r="48" spans="4:22">
      <c r="D48" s="10"/>
      <c r="I48" s="6"/>
      <c r="J48" s="6"/>
      <c r="K48" s="6"/>
      <c r="P48" s="6"/>
      <c r="Q48" s="6"/>
      <c r="V48" s="6"/>
    </row>
    <row r="49" spans="4:22">
      <c r="D49" s="10"/>
      <c r="I49" s="6"/>
      <c r="J49" s="6"/>
      <c r="K49" s="6"/>
      <c r="P49" s="6"/>
      <c r="Q49" s="6"/>
      <c r="V49" s="6"/>
    </row>
    <row r="50" spans="4:22">
      <c r="D50" s="10"/>
      <c r="I50" s="6"/>
      <c r="J50" s="6"/>
      <c r="K50" s="6"/>
      <c r="P50" s="6"/>
      <c r="Q50" s="6"/>
      <c r="V50" s="6"/>
    </row>
    <row r="51" spans="4:22">
      <c r="D51" s="10"/>
      <c r="I51" s="6"/>
      <c r="J51" s="6"/>
      <c r="K51" s="6"/>
      <c r="P51" s="6"/>
      <c r="Q51" s="6"/>
      <c r="V51" s="6"/>
    </row>
    <row r="52" spans="4:22">
      <c r="D52" s="10"/>
      <c r="I52" s="6"/>
      <c r="J52" s="6"/>
      <c r="K52" s="6"/>
      <c r="P52" s="6"/>
      <c r="Q52" s="6"/>
      <c r="V52" s="6"/>
    </row>
    <row r="53" spans="4:22">
      <c r="D53" s="10"/>
      <c r="I53" s="6"/>
      <c r="J53" s="6"/>
      <c r="K53" s="6"/>
      <c r="P53" s="6"/>
      <c r="Q53" s="6"/>
      <c r="V53" s="6"/>
    </row>
    <row r="54" spans="4:22">
      <c r="D54" s="10"/>
      <c r="I54" s="6"/>
      <c r="J54" s="6"/>
      <c r="K54" s="6"/>
      <c r="P54" s="6"/>
      <c r="Q54" s="6"/>
      <c r="V54" s="6"/>
    </row>
    <row r="55" spans="4:22">
      <c r="D55" s="10"/>
      <c r="I55" s="6"/>
      <c r="J55" s="6"/>
      <c r="K55" s="6"/>
      <c r="P55" s="6"/>
      <c r="Q55" s="6"/>
      <c r="V55" s="6"/>
    </row>
  </sheetData>
  <sheetProtection password="A4A3" sheet="1" objects="1" scenarios="1" selectLockedCells="1" selectUnlockedCells="1"/>
  <customSheetViews>
    <customSheetView guid="{B83C9EB8-C964-4489-98C8-19C81BFAE010}"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
    </customSheetView>
    <customSheetView guid="{42BB51DB-DC3E-4DA5-9499-5574EB19780E}"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2"/>
    </customSheetView>
    <customSheetView guid="{D8BB7E15-0E8F-45FC-AD1A-6D8C295A087C}"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3"/>
    </customSheetView>
    <customSheetView guid="{F7D68F61-F89A-4541-9A78-C25C58CA23E3}" fitToPage="1" printArea="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E51A7B7A-B72C-4D0D-BEC9-3100296DDB1B}"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C9A17BF0-2451-44C4-898F-CFB8403323EA}"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DC041AD4-35AB-4F1B-9F3D-F08C88A9A16C}"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CC42E740-ADA2-4B3E-AB77-9BBCCE9EC444}"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AF3BF2A1-5C19-43AE-A08B-3E418E8AE543}" fitToPage="1" printArea="1" hiddenColumns="1">
      <selection activeCell="U17" sqref="A1:V17"/>
      <pageMargins left="1.18" right="0.17" top="0.88" bottom="0.46" header="0.31496062992125984" footer="0.31496062992125984"/>
      <printOptions horizontalCentered="1"/>
      <pageSetup paperSize="5" fitToHeight="0" orientation="landscape" r:id="rId17"/>
    </customSheetView>
    <customSheetView guid="{ADD38025-F4B2-44E2-9D06-07A9BF0F3A5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8"/>
    </customSheetView>
    <customSheetView guid="{97D65C1E-976A-4956-97FC-0E8188ABCFAA}"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9"/>
    </customSheetView>
  </customSheetViews>
  <mergeCells count="36">
    <mergeCell ref="W7:X7"/>
    <mergeCell ref="G16:H16"/>
    <mergeCell ref="G17:H17"/>
    <mergeCell ref="N14:O14"/>
    <mergeCell ref="N15:O15"/>
    <mergeCell ref="N16:O16"/>
    <mergeCell ref="N17:O17"/>
    <mergeCell ref="Q7:Q8"/>
    <mergeCell ref="R7:R8"/>
    <mergeCell ref="M7:M8"/>
    <mergeCell ref="U7:U8"/>
    <mergeCell ref="K7:L7"/>
    <mergeCell ref="B15:F15"/>
    <mergeCell ref="N7:O7"/>
    <mergeCell ref="P7:P8"/>
    <mergeCell ref="G14:H14"/>
    <mergeCell ref="G15:H15"/>
    <mergeCell ref="D5:E5"/>
    <mergeCell ref="F5:V5"/>
    <mergeCell ref="B7:B8"/>
    <mergeCell ref="C7:C8"/>
    <mergeCell ref="D7:D8"/>
    <mergeCell ref="E7:E8"/>
    <mergeCell ref="F7:F8"/>
    <mergeCell ref="G7:H7"/>
    <mergeCell ref="I7:I8"/>
    <mergeCell ref="J7:J8"/>
    <mergeCell ref="S7:S8"/>
    <mergeCell ref="T7:T8"/>
    <mergeCell ref="V7:V8"/>
    <mergeCell ref="D1:V1"/>
    <mergeCell ref="D2:V2"/>
    <mergeCell ref="D4:E4"/>
    <mergeCell ref="F4:Q4"/>
    <mergeCell ref="R4:S4"/>
    <mergeCell ref="T4:V4"/>
  </mergeCells>
  <conditionalFormatting sqref="I3 P3 I6 P6 I13:I1048576 P13:P1048576">
    <cfRule type="cellIs" dxfId="426" priority="57" operator="equal">
      <formula>"BAJA"</formula>
    </cfRule>
  </conditionalFormatting>
  <conditionalFormatting sqref="I3 P3 I6 P6 I13:I1048576 P13:P1048576">
    <cfRule type="cellIs" dxfId="425" priority="54" operator="equal">
      <formula>"EXTREMA"</formula>
    </cfRule>
    <cfRule type="cellIs" dxfId="424" priority="55" operator="equal">
      <formula>"ALTA"</formula>
    </cfRule>
    <cfRule type="cellIs" dxfId="423" priority="56" operator="equal">
      <formula>"MODERADA"</formula>
    </cfRule>
  </conditionalFormatting>
  <conditionalFormatting sqref="F13:G1048576 F3:G3 N3:O3 F6:G6 G9:H11 N6:O6 N13:O1048576">
    <cfRule type="colorScale" priority="53">
      <colorScale>
        <cfvo type="num" val="1"/>
        <cfvo type="num" val="3"/>
        <cfvo type="num" val="5"/>
        <color theme="6" tint="-0.499984740745262"/>
        <color rgb="FFFFFF00"/>
        <color rgb="FFC00000"/>
      </colorScale>
    </cfRule>
  </conditionalFormatting>
  <conditionalFormatting sqref="I14:I17">
    <cfRule type="cellIs" dxfId="422" priority="52" operator="equal">
      <formula>"BAJA"</formula>
    </cfRule>
  </conditionalFormatting>
  <conditionalFormatting sqref="I14:I17">
    <cfRule type="cellIs" dxfId="421" priority="49" operator="equal">
      <formula>"EXTREMA"</formula>
    </cfRule>
    <cfRule type="cellIs" dxfId="420" priority="50" operator="equal">
      <formula>"ALTA"</formula>
    </cfRule>
    <cfRule type="cellIs" dxfId="419" priority="51" operator="equal">
      <formula>"MODERADA"</formula>
    </cfRule>
  </conditionalFormatting>
  <conditionalFormatting sqref="G14:G17">
    <cfRule type="colorScale" priority="48">
      <colorScale>
        <cfvo type="num" val="1"/>
        <cfvo type="num" val="3"/>
        <cfvo type="num" val="5"/>
        <color theme="6" tint="-0.499984740745262"/>
        <color rgb="FFFFFF00"/>
        <color rgb="FFC00000"/>
      </colorScale>
    </cfRule>
  </conditionalFormatting>
  <conditionalFormatting sqref="I14:I17">
    <cfRule type="cellIs" dxfId="418" priority="47" operator="equal">
      <formula>"BAJA"</formula>
    </cfRule>
  </conditionalFormatting>
  <conditionalFormatting sqref="I14:I17">
    <cfRule type="cellIs" dxfId="417" priority="44" operator="equal">
      <formula>"EXTREMA"</formula>
    </cfRule>
    <cfRule type="cellIs" dxfId="416" priority="45" operator="equal">
      <formula>"ALTA"</formula>
    </cfRule>
    <cfRule type="cellIs" dxfId="415" priority="46" operator="equal">
      <formula>"MODERADA"</formula>
    </cfRule>
  </conditionalFormatting>
  <conditionalFormatting sqref="G14:G17">
    <cfRule type="colorScale" priority="43">
      <colorScale>
        <cfvo type="num" val="1"/>
        <cfvo type="num" val="3"/>
        <cfvo type="num" val="5"/>
        <color theme="6" tint="-0.499984740745262"/>
        <color rgb="FFFFFF00"/>
        <color rgb="FFC00000"/>
      </colorScale>
    </cfRule>
  </conditionalFormatting>
  <conditionalFormatting sqref="I14:I17">
    <cfRule type="cellIs" dxfId="414" priority="42" operator="equal">
      <formula>"BAJA"</formula>
    </cfRule>
  </conditionalFormatting>
  <conditionalFormatting sqref="I14:I17">
    <cfRule type="cellIs" dxfId="413" priority="39" operator="equal">
      <formula>"EXTREMA"</formula>
    </cfRule>
    <cfRule type="cellIs" dxfId="412" priority="40" operator="equal">
      <formula>"ALTA"</formula>
    </cfRule>
    <cfRule type="cellIs" dxfId="411" priority="41" operator="equal">
      <formula>"MODERADA"</formula>
    </cfRule>
  </conditionalFormatting>
  <conditionalFormatting sqref="P14:P17">
    <cfRule type="cellIs" dxfId="410" priority="38" operator="equal">
      <formula>"BAJA"</formula>
    </cfRule>
  </conditionalFormatting>
  <conditionalFormatting sqref="P14:P17">
    <cfRule type="cellIs" dxfId="409" priority="35" operator="equal">
      <formula>"EXTREMA"</formula>
    </cfRule>
    <cfRule type="cellIs" dxfId="408" priority="36" operator="equal">
      <formula>"ALTA"</formula>
    </cfRule>
    <cfRule type="cellIs" dxfId="407" priority="37" operator="equal">
      <formula>"MODERADA"</formula>
    </cfRule>
  </conditionalFormatting>
  <conditionalFormatting sqref="N14:N17">
    <cfRule type="colorScale" priority="34">
      <colorScale>
        <cfvo type="num" val="1"/>
        <cfvo type="num" val="3"/>
        <cfvo type="num" val="5"/>
        <color theme="6" tint="-0.499984740745262"/>
        <color rgb="FFFFFF00"/>
        <color rgb="FFC00000"/>
      </colorScale>
    </cfRule>
  </conditionalFormatting>
  <conditionalFormatting sqref="P14:P17">
    <cfRule type="cellIs" dxfId="406" priority="33" operator="equal">
      <formula>"BAJA"</formula>
    </cfRule>
  </conditionalFormatting>
  <conditionalFormatting sqref="P14:P17">
    <cfRule type="cellIs" dxfId="405" priority="30" operator="equal">
      <formula>"EXTREMA"</formula>
    </cfRule>
    <cfRule type="cellIs" dxfId="404" priority="31" operator="equal">
      <formula>"ALTA"</formula>
    </cfRule>
    <cfRule type="cellIs" dxfId="403" priority="32" operator="equal">
      <formula>"MODERADA"</formula>
    </cfRule>
  </conditionalFormatting>
  <conditionalFormatting sqref="N14:N17">
    <cfRule type="colorScale" priority="29">
      <colorScale>
        <cfvo type="num" val="1"/>
        <cfvo type="num" val="3"/>
        <cfvo type="num" val="5"/>
        <color theme="6" tint="-0.499984740745262"/>
        <color rgb="FFFFFF00"/>
        <color rgb="FFC00000"/>
      </colorScale>
    </cfRule>
  </conditionalFormatting>
  <conditionalFormatting sqref="P14:P17">
    <cfRule type="cellIs" dxfId="402" priority="28" operator="equal">
      <formula>"BAJA"</formula>
    </cfRule>
  </conditionalFormatting>
  <conditionalFormatting sqref="P14:P17">
    <cfRule type="cellIs" dxfId="401" priority="25" operator="equal">
      <formula>"EXTREMA"</formula>
    </cfRule>
    <cfRule type="cellIs" dxfId="400" priority="26" operator="equal">
      <formula>"ALTA"</formula>
    </cfRule>
    <cfRule type="cellIs" dxfId="399" priority="27" operator="equal">
      <formula>"MODERADA"</formula>
    </cfRule>
  </conditionalFormatting>
  <conditionalFormatting sqref="I9:I11">
    <cfRule type="cellIs" dxfId="398" priority="21" operator="equal">
      <formula>"EXTREMA"</formula>
    </cfRule>
    <cfRule type="cellIs" dxfId="397" priority="22" operator="equal">
      <formula>"ALTA"</formula>
    </cfRule>
    <cfRule type="cellIs" dxfId="396" priority="23" operator="equal">
      <formula>"MODERADA"</formula>
    </cfRule>
    <cfRule type="cellIs" dxfId="395" priority="24" operator="equal">
      <formula>"BAJA"</formula>
    </cfRule>
  </conditionalFormatting>
  <conditionalFormatting sqref="P9:P11">
    <cfRule type="cellIs" dxfId="394" priority="17" operator="equal">
      <formula>"EXTREMA"</formula>
    </cfRule>
    <cfRule type="cellIs" dxfId="393" priority="18" operator="equal">
      <formula>"ALTA"</formula>
    </cfRule>
    <cfRule type="cellIs" dxfId="392" priority="19" operator="equal">
      <formula>"MODERADA"</formula>
    </cfRule>
    <cfRule type="cellIs" dxfId="391" priority="20" operator="equal">
      <formula>"BAJA"</formula>
    </cfRule>
  </conditionalFormatting>
  <conditionalFormatting sqref="N9:O12">
    <cfRule type="colorScale" priority="16">
      <colorScale>
        <cfvo type="num" val="1"/>
        <cfvo type="num" val="3"/>
        <cfvo type="num" val="5"/>
        <color theme="6" tint="-0.499984740745262"/>
        <color rgb="FFFFFF00"/>
        <color rgb="FFC00000"/>
      </colorScale>
    </cfRule>
  </conditionalFormatting>
  <conditionalFormatting sqref="G12:H12">
    <cfRule type="colorScale" priority="15">
      <colorScale>
        <cfvo type="num" val="1"/>
        <cfvo type="num" val="3"/>
        <cfvo type="num" val="5"/>
        <color theme="6" tint="-0.499984740745262"/>
        <color rgb="FFFFFF00"/>
        <color rgb="FFC00000"/>
      </colorScale>
    </cfRule>
  </conditionalFormatting>
  <conditionalFormatting sqref="I12">
    <cfRule type="cellIs" dxfId="390" priority="11" operator="equal">
      <formula>"EXTREMA"</formula>
    </cfRule>
    <cfRule type="cellIs" dxfId="389" priority="12" operator="equal">
      <formula>"ALTA"</formula>
    </cfRule>
    <cfRule type="cellIs" dxfId="388" priority="13" operator="equal">
      <formula>"MODERADA"</formula>
    </cfRule>
    <cfRule type="cellIs" dxfId="387" priority="14" operator="equal">
      <formula>"BAJA"</formula>
    </cfRule>
  </conditionalFormatting>
  <conditionalFormatting sqref="P12">
    <cfRule type="cellIs" dxfId="386" priority="7" operator="equal">
      <formula>"EXTREMA"</formula>
    </cfRule>
    <cfRule type="cellIs" dxfId="385" priority="8" operator="equal">
      <formula>"ALTA"</formula>
    </cfRule>
    <cfRule type="cellIs" dxfId="384" priority="9" operator="equal">
      <formula>"MODERADA"</formula>
    </cfRule>
    <cfRule type="cellIs" dxfId="383" priority="10" operator="equal">
      <formula>"BAJA"</formula>
    </cfRule>
  </conditionalFormatting>
  <conditionalFormatting sqref="I7:I8 P7:P8">
    <cfRule type="cellIs" dxfId="382" priority="5" operator="equal">
      <formula>"BAJA"</formula>
    </cfRule>
  </conditionalFormatting>
  <conditionalFormatting sqref="I7:I8 P7:P8">
    <cfRule type="cellIs" dxfId="381" priority="2" operator="equal">
      <formula>"EXTREMA"</formula>
    </cfRule>
    <cfRule type="cellIs" dxfId="380" priority="3" operator="equal">
      <formula>"ALTA"</formula>
    </cfRule>
    <cfRule type="cellIs" dxfId="379"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0.59055118110236227" right="0.51181102362204722" top="0.94488188976377963" bottom="0.55118110236220474" header="0.31496062992125984" footer="0.31496062992125984"/>
  <pageSetup paperSize="219" scale="57"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F9:F12</xm:sqref>
        </x14:dataValidation>
        <x14:dataValidation type="list" showInputMessage="1" showErrorMessage="1">
          <x14:formula1>
            <xm:f>Listas!$C$4:$C$7</xm:f>
          </x14:formula1>
          <xm:sqref>K9:K12</xm:sqref>
        </x14:dataValidation>
      </x14:dataValidations>
    </ext>
  </extLst>
</worksheet>
</file>

<file path=xl/worksheets/sheet8.xml><?xml version="1.0" encoding="utf-8"?>
<worksheet xmlns="http://schemas.openxmlformats.org/spreadsheetml/2006/main" xmlns:r="http://schemas.openxmlformats.org/officeDocument/2006/relationships">
  <sheetPr>
    <tabColor theme="8" tint="-0.249977111117893"/>
    <pageSetUpPr autoPageBreaks="0" fitToPage="1"/>
  </sheetPr>
  <dimension ref="A1:X36"/>
  <sheetViews>
    <sheetView zoomScale="55" zoomScaleNormal="55" workbookViewId="0">
      <selection activeCell="C12" sqref="C12"/>
    </sheetView>
  </sheetViews>
  <sheetFormatPr baseColWidth="10" defaultColWidth="11.42578125" defaultRowHeight="12"/>
  <cols>
    <col min="1" max="1" width="4.7109375" style="6" customWidth="1"/>
    <col min="2" max="2" width="21.7109375" style="6" customWidth="1"/>
    <col min="3" max="3" width="25" style="6" customWidth="1"/>
    <col min="4" max="4" width="21.7109375" style="6" hidden="1" customWidth="1"/>
    <col min="5" max="5" width="29.7109375"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0" width="21.42578125" style="6" customWidth="1"/>
    <col min="21" max="21" width="16.7109375" style="6" customWidth="1"/>
    <col min="22" max="22" width="17.4257812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82</v>
      </c>
      <c r="G4" s="326"/>
      <c r="H4" s="326"/>
      <c r="I4" s="326"/>
      <c r="J4" s="326"/>
      <c r="K4" s="326"/>
      <c r="L4" s="326"/>
      <c r="M4" s="326"/>
      <c r="N4" s="326"/>
      <c r="O4" s="326"/>
      <c r="P4" s="326"/>
      <c r="Q4" s="326"/>
      <c r="R4" s="327" t="s">
        <v>26</v>
      </c>
      <c r="S4" s="327"/>
      <c r="T4" s="326">
        <v>2018</v>
      </c>
      <c r="U4" s="326"/>
      <c r="V4" s="326"/>
    </row>
    <row r="5" spans="1:24" s="5" customFormat="1" ht="36" customHeight="1">
      <c r="A5" s="16"/>
      <c r="D5" s="327" t="s">
        <v>1</v>
      </c>
      <c r="E5" s="327"/>
      <c r="F5" s="328"/>
      <c r="G5" s="328"/>
      <c r="H5" s="328"/>
      <c r="I5" s="328"/>
      <c r="J5" s="328"/>
      <c r="K5" s="328"/>
      <c r="L5" s="328"/>
      <c r="M5" s="328"/>
      <c r="N5" s="328"/>
      <c r="O5" s="328"/>
      <c r="P5" s="328"/>
      <c r="Q5" s="328"/>
      <c r="R5" s="328"/>
      <c r="S5" s="328"/>
      <c r="T5" s="328"/>
      <c r="U5" s="328"/>
      <c r="V5" s="328"/>
    </row>
    <row r="6" spans="1:24" s="5" customFormat="1" ht="15">
      <c r="A6" s="16"/>
      <c r="B6" s="1"/>
      <c r="C6" s="1"/>
      <c r="I6" s="20"/>
      <c r="J6" s="2"/>
      <c r="K6" s="2"/>
      <c r="P6" s="20"/>
      <c r="Q6" s="20"/>
      <c r="V6" s="20"/>
    </row>
    <row r="7" spans="1:24" s="18" customFormat="1" ht="30" customHeight="1">
      <c r="A7" s="17"/>
      <c r="B7" s="329" t="s">
        <v>2</v>
      </c>
      <c r="C7" s="329" t="s">
        <v>3</v>
      </c>
      <c r="D7" s="329" t="s">
        <v>4</v>
      </c>
      <c r="E7" s="329" t="s">
        <v>5</v>
      </c>
      <c r="F7" s="332" t="s">
        <v>29</v>
      </c>
      <c r="G7" s="329" t="s">
        <v>281</v>
      </c>
      <c r="H7" s="329"/>
      <c r="I7" s="333" t="s">
        <v>25</v>
      </c>
      <c r="J7" s="330" t="s">
        <v>12</v>
      </c>
      <c r="K7" s="340" t="s">
        <v>36</v>
      </c>
      <c r="L7" s="341"/>
      <c r="M7" s="338" t="s">
        <v>239</v>
      </c>
      <c r="N7" s="329" t="s">
        <v>282</v>
      </c>
      <c r="O7" s="329"/>
      <c r="P7" s="333" t="s">
        <v>25</v>
      </c>
      <c r="Q7" s="332" t="s">
        <v>11</v>
      </c>
      <c r="R7" s="329" t="s">
        <v>8</v>
      </c>
      <c r="S7" s="335" t="s">
        <v>18</v>
      </c>
      <c r="T7" s="329" t="s">
        <v>450</v>
      </c>
      <c r="U7" s="330" t="s">
        <v>283</v>
      </c>
      <c r="V7" s="329" t="s">
        <v>10</v>
      </c>
      <c r="W7" s="337" t="s">
        <v>299</v>
      </c>
      <c r="X7" s="337"/>
    </row>
    <row r="8" spans="1:24" s="18" customFormat="1" ht="88.5" customHeight="1">
      <c r="A8" s="17"/>
      <c r="B8" s="329"/>
      <c r="C8" s="329"/>
      <c r="D8" s="329"/>
      <c r="E8" s="329"/>
      <c r="F8" s="332"/>
      <c r="G8" s="219" t="s">
        <v>6</v>
      </c>
      <c r="H8" s="322" t="s">
        <v>7</v>
      </c>
      <c r="I8" s="334"/>
      <c r="J8" s="331"/>
      <c r="K8" s="321" t="s">
        <v>308</v>
      </c>
      <c r="L8" s="243" t="s">
        <v>309</v>
      </c>
      <c r="M8" s="339"/>
      <c r="N8" s="244" t="s">
        <v>6</v>
      </c>
      <c r="O8" s="245" t="s">
        <v>7</v>
      </c>
      <c r="P8" s="334"/>
      <c r="Q8" s="332"/>
      <c r="R8" s="329"/>
      <c r="S8" s="335"/>
      <c r="T8" s="329"/>
      <c r="U8" s="331"/>
      <c r="V8" s="329"/>
      <c r="W8" s="162" t="s">
        <v>232</v>
      </c>
      <c r="X8" s="162" t="s">
        <v>233</v>
      </c>
    </row>
    <row r="9" spans="1:24" s="5" customFormat="1" ht="159.75" customHeight="1">
      <c r="A9" s="25">
        <v>1</v>
      </c>
      <c r="B9" s="61" t="s">
        <v>492</v>
      </c>
      <c r="C9" s="27" t="s">
        <v>494</v>
      </c>
      <c r="D9" s="33"/>
      <c r="E9" s="33" t="s">
        <v>493</v>
      </c>
      <c r="F9" s="30" t="s">
        <v>96</v>
      </c>
      <c r="G9" s="33">
        <v>3</v>
      </c>
      <c r="H9" s="33">
        <v>4</v>
      </c>
      <c r="I9" s="24" t="str">
        <f>INDEX(Listas!$L$4:$P$8,G9,H9)</f>
        <v>EXTREMA</v>
      </c>
      <c r="J9" s="28" t="s">
        <v>495</v>
      </c>
      <c r="K9" s="32" t="s">
        <v>307</v>
      </c>
      <c r="L9" s="32" t="str">
        <f>IF('Evaluación de Controles'!F31="X","Probabilidad",IF('Evaluación de Controles'!H31="X","Impacto",))</f>
        <v>Probabilidad</v>
      </c>
      <c r="M9" s="33">
        <f>'Evaluación de Controles'!X31</f>
        <v>30</v>
      </c>
      <c r="N9" s="216">
        <f>IF('Evaluación de Controles'!F31="X",IF(M9&gt;75,IF(G9&gt;2,G9-2,IF(G9&gt;1,G9-1,G9)),IF(M9&gt;50,IF(G9&gt;1,G9-1,G9),G9)),G9)</f>
        <v>3</v>
      </c>
      <c r="O9" s="216">
        <f>IF('Evaluación de Controles'!H31="X",IF(M9&gt;75,IF(H9&gt;2,H9-2,IF(H9&gt;1,H9-1,H9)),IF(M9&gt;50,IF(H9&gt;1,H9-1,H9),H9)),H9)</f>
        <v>4</v>
      </c>
      <c r="P9" s="24" t="str">
        <f>INDEX(Listas!$L$4:$P$8,N9,O9)</f>
        <v>EXTREMA</v>
      </c>
      <c r="Q9" s="32" t="s">
        <v>267</v>
      </c>
      <c r="R9" s="29" t="s">
        <v>496</v>
      </c>
      <c r="S9" s="30" t="s">
        <v>345</v>
      </c>
      <c r="T9" s="33" t="s">
        <v>497</v>
      </c>
      <c r="U9" s="218" t="s">
        <v>498</v>
      </c>
      <c r="V9" s="33" t="s">
        <v>499</v>
      </c>
      <c r="W9" s="31"/>
      <c r="X9" s="174"/>
    </row>
    <row r="10" spans="1:24" s="5" customFormat="1" ht="114" customHeight="1">
      <c r="A10" s="25">
        <v>2</v>
      </c>
      <c r="B10" s="309" t="s">
        <v>100</v>
      </c>
      <c r="C10" s="27" t="s">
        <v>83</v>
      </c>
      <c r="D10" s="309"/>
      <c r="E10" s="309" t="s">
        <v>84</v>
      </c>
      <c r="F10" s="30" t="s">
        <v>33</v>
      </c>
      <c r="G10" s="309">
        <v>3</v>
      </c>
      <c r="H10" s="309">
        <v>4</v>
      </c>
      <c r="I10" s="24" t="str">
        <f>INDEX(Listas!$L$4:$P$8,G10,H10)</f>
        <v>EXTREMA</v>
      </c>
      <c r="J10" s="28" t="s">
        <v>501</v>
      </c>
      <c r="K10" s="32" t="s">
        <v>307</v>
      </c>
      <c r="L10" s="32" t="str">
        <f>IF('Evaluación de Controles'!F32="X","Probabilidad",IF('Evaluación de Controles'!H32="X","Impacto",))</f>
        <v>Probabilidad</v>
      </c>
      <c r="M10" s="309">
        <f>'Evaluación de Controles'!X32</f>
        <v>30</v>
      </c>
      <c r="N10" s="309">
        <f>IF('Evaluación de Controles'!F32="X",IF(M10&gt;75,IF(G10&gt;2,G10-2,IF(G10&gt;1,G10-1,G10)),IF(M10&gt;50,IF(G10&gt;1,G10-1,G10),G10)),G10)</f>
        <v>3</v>
      </c>
      <c r="O10" s="309">
        <f>IF('Evaluación de Controles'!H32="X",IF(M10&gt;75,IF(H10&gt;2,H10-2,IF(H10&gt;1,H10-1,H10)),IF(M10&gt;50,IF(H10&gt;1,H10-1,H10),H10)),H10)</f>
        <v>4</v>
      </c>
      <c r="P10" s="24" t="str">
        <f>INDEX(Listas!$L$4:$P$8,N10,O10)</f>
        <v>EXTREMA</v>
      </c>
      <c r="Q10" s="32" t="s">
        <v>267</v>
      </c>
      <c r="R10" s="29" t="s">
        <v>502</v>
      </c>
      <c r="S10" s="30" t="s">
        <v>470</v>
      </c>
      <c r="T10" s="309" t="s">
        <v>503</v>
      </c>
      <c r="U10" s="309" t="s">
        <v>504</v>
      </c>
      <c r="V10" s="309" t="s">
        <v>505</v>
      </c>
      <c r="W10" s="31"/>
      <c r="X10" s="174"/>
    </row>
    <row r="11" spans="1:24" s="5" customFormat="1" ht="141" customHeight="1">
      <c r="A11" s="25">
        <v>3</v>
      </c>
      <c r="B11" s="61" t="s">
        <v>507</v>
      </c>
      <c r="C11" s="27" t="s">
        <v>506</v>
      </c>
      <c r="D11" s="33"/>
      <c r="E11" s="33" t="s">
        <v>508</v>
      </c>
      <c r="F11" s="30" t="s">
        <v>33</v>
      </c>
      <c r="G11" s="33">
        <v>3</v>
      </c>
      <c r="H11" s="33">
        <v>2</v>
      </c>
      <c r="I11" s="24" t="str">
        <f>INDEX(Listas!$L$4:$P$8,G11,H11)</f>
        <v>MODERADA</v>
      </c>
      <c r="J11" s="28" t="s">
        <v>509</v>
      </c>
      <c r="K11" s="32" t="s">
        <v>307</v>
      </c>
      <c r="L11" s="32" t="str">
        <f>IF('Evaluación de Controles'!F33="X","Probabilidad",IF('Evaluación de Controles'!H33="X","Impacto",))</f>
        <v>Probabilidad</v>
      </c>
      <c r="M11" s="214">
        <f>'Evaluación de Controles'!X33</f>
        <v>30</v>
      </c>
      <c r="N11" s="238">
        <f>IF('Evaluación de Controles'!F33="X",IF(M11&gt;75,IF(G11&gt;2,G11-2,IF(G11&gt;1,G11-1,G11)),IF(M11&gt;50,IF(G11&gt;1,G11-1,G11),G11)),G11)</f>
        <v>3</v>
      </c>
      <c r="O11" s="238">
        <f>IF('Evaluación de Controles'!H33="X",IF(M11&gt;75,IF(H11&gt;2,H11-2,IF(H11&gt;1,H11-1,H11)),IF(M11&gt;50,IF(H11&gt;1,H11-1,H11),H11)),H11)</f>
        <v>2</v>
      </c>
      <c r="P11" s="24" t="str">
        <f>INDEX(Listas!$L$4:$P$8,N11,O11)</f>
        <v>MODERADA</v>
      </c>
      <c r="Q11" s="32" t="s">
        <v>267</v>
      </c>
      <c r="R11" s="29" t="s">
        <v>510</v>
      </c>
      <c r="S11" s="30" t="s">
        <v>470</v>
      </c>
      <c r="T11" s="33" t="s">
        <v>497</v>
      </c>
      <c r="U11" s="218" t="s">
        <v>504</v>
      </c>
      <c r="V11" s="309" t="s">
        <v>505</v>
      </c>
      <c r="W11" s="31" t="s">
        <v>287</v>
      </c>
      <c r="X11" s="174"/>
    </row>
    <row r="12" spans="1:24">
      <c r="D12" s="10"/>
      <c r="P12" s="6"/>
      <c r="Q12" s="6"/>
      <c r="V12" s="6"/>
    </row>
    <row r="13" spans="1:24">
      <c r="D13" s="10"/>
      <c r="G13" s="336" t="s">
        <v>119</v>
      </c>
      <c r="H13" s="336"/>
      <c r="I13" s="43">
        <f>COUNTIF(I9:I11,"BAJA")</f>
        <v>0</v>
      </c>
      <c r="J13" s="6"/>
      <c r="K13" s="6"/>
      <c r="N13" s="336" t="s">
        <v>119</v>
      </c>
      <c r="O13" s="336"/>
      <c r="P13" s="43">
        <f>COUNTIF(P9:P11,"BAJA")</f>
        <v>0</v>
      </c>
      <c r="Q13" s="6"/>
      <c r="V13" s="6"/>
    </row>
    <row r="14" spans="1:24">
      <c r="D14" s="10"/>
      <c r="G14" s="336" t="s">
        <v>121</v>
      </c>
      <c r="H14" s="336"/>
      <c r="I14" s="43">
        <f>COUNTIF(I9:I11,"MODERADA")</f>
        <v>1</v>
      </c>
      <c r="J14" s="6"/>
      <c r="K14" s="6"/>
      <c r="N14" s="336" t="s">
        <v>121</v>
      </c>
      <c r="O14" s="336"/>
      <c r="P14" s="43">
        <f>COUNTIF(P9:P11,"MODERADA")</f>
        <v>1</v>
      </c>
      <c r="Q14" s="6"/>
      <c r="V14" s="6"/>
    </row>
    <row r="15" spans="1:24">
      <c r="B15" s="284"/>
      <c r="C15" s="283"/>
      <c r="D15" s="10"/>
      <c r="E15" s="284"/>
      <c r="G15" s="336" t="s">
        <v>120</v>
      </c>
      <c r="H15" s="336"/>
      <c r="I15" s="43">
        <f>COUNTIF(I9:I11,"ALTA")</f>
        <v>0</v>
      </c>
      <c r="J15" s="6"/>
      <c r="K15" s="6"/>
      <c r="N15" s="336" t="s">
        <v>120</v>
      </c>
      <c r="O15" s="336"/>
      <c r="P15" s="43">
        <f>COUNTIF(P9:P11,"ALTA")</f>
        <v>0</v>
      </c>
      <c r="Q15" s="6"/>
      <c r="V15" s="6"/>
    </row>
    <row r="16" spans="1:24" ht="15.75">
      <c r="B16" s="295" t="s">
        <v>377</v>
      </c>
      <c r="C16" s="283"/>
      <c r="D16" s="10"/>
      <c r="E16" s="285" t="s">
        <v>378</v>
      </c>
      <c r="G16" s="336" t="s">
        <v>122</v>
      </c>
      <c r="H16" s="336"/>
      <c r="I16" s="43">
        <f>COUNTIF(I9:I11,"EXTREMA")</f>
        <v>2</v>
      </c>
      <c r="J16" s="6"/>
      <c r="K16" s="6"/>
      <c r="N16" s="336" t="s">
        <v>122</v>
      </c>
      <c r="O16" s="336"/>
      <c r="P16" s="43">
        <f>COUNTIF(P9:P11,"EXTREMA")</f>
        <v>2</v>
      </c>
      <c r="Q16" s="6"/>
      <c r="V16" s="6"/>
    </row>
    <row r="17" spans="4:22">
      <c r="I17" s="6"/>
      <c r="J17" s="6"/>
      <c r="K17" s="6"/>
      <c r="P17" s="6"/>
      <c r="Q17" s="6"/>
      <c r="V17" s="6"/>
    </row>
    <row r="18" spans="4:22">
      <c r="D18" s="10"/>
      <c r="I18" s="6"/>
      <c r="J18" s="6"/>
      <c r="K18" s="6"/>
      <c r="P18" s="6"/>
      <c r="Q18" s="6"/>
      <c r="V18" s="6"/>
    </row>
    <row r="19" spans="4:22">
      <c r="D19" s="10"/>
      <c r="I19" s="6"/>
      <c r="J19" s="6"/>
      <c r="K19" s="6"/>
      <c r="P19" s="6"/>
      <c r="Q19" s="6"/>
      <c r="V19" s="6"/>
    </row>
    <row r="20" spans="4:22">
      <c r="D20" s="10"/>
      <c r="I20" s="6"/>
      <c r="J20" s="6"/>
      <c r="K20" s="6"/>
      <c r="P20" s="6"/>
      <c r="Q20" s="6"/>
      <c r="V20" s="6"/>
    </row>
    <row r="21" spans="4:22">
      <c r="D21" s="10"/>
      <c r="I21" s="6"/>
      <c r="J21" s="6"/>
      <c r="K21" s="6"/>
      <c r="P21" s="6"/>
      <c r="Q21" s="6"/>
      <c r="V21" s="6"/>
    </row>
    <row r="22" spans="4:22">
      <c r="D22" s="10"/>
      <c r="I22" s="6"/>
      <c r="J22" s="6"/>
      <c r="K22" s="6"/>
      <c r="P22" s="6"/>
      <c r="Q22" s="6"/>
      <c r="V22" s="6"/>
    </row>
    <row r="23" spans="4:22">
      <c r="D23" s="10"/>
      <c r="I23" s="6"/>
      <c r="J23" s="6"/>
      <c r="K23" s="6"/>
      <c r="P23" s="6"/>
      <c r="Q23" s="6"/>
      <c r="V23" s="6"/>
    </row>
    <row r="24" spans="4:22">
      <c r="D24" s="10"/>
      <c r="I24" s="6"/>
      <c r="J24" s="6"/>
      <c r="K24" s="6"/>
      <c r="P24" s="6"/>
      <c r="Q24" s="6"/>
      <c r="V24" s="6"/>
    </row>
    <row r="25" spans="4:22">
      <c r="D25" s="10"/>
      <c r="I25" s="6"/>
      <c r="J25" s="6"/>
      <c r="K25" s="6"/>
      <c r="P25" s="6"/>
      <c r="Q25" s="6"/>
      <c r="V25" s="6"/>
    </row>
    <row r="26" spans="4:22">
      <c r="D26" s="10"/>
      <c r="I26" s="6"/>
      <c r="J26" s="6"/>
      <c r="K26" s="6"/>
      <c r="P26" s="6"/>
      <c r="Q26" s="6"/>
      <c r="V26" s="6"/>
    </row>
    <row r="27" spans="4:22">
      <c r="D27" s="10"/>
      <c r="I27" s="6"/>
      <c r="J27" s="6"/>
      <c r="K27" s="6"/>
      <c r="P27" s="6"/>
      <c r="Q27" s="6"/>
      <c r="V27" s="6"/>
    </row>
    <row r="28" spans="4:22">
      <c r="D28" s="10"/>
      <c r="I28" s="6"/>
      <c r="J28" s="6"/>
      <c r="K28" s="6"/>
      <c r="P28" s="6"/>
      <c r="Q28" s="6"/>
      <c r="V28" s="6"/>
    </row>
    <row r="29" spans="4:22">
      <c r="D29" s="10"/>
      <c r="I29" s="6"/>
      <c r="J29" s="6"/>
      <c r="K29" s="6"/>
      <c r="P29" s="6"/>
      <c r="Q29" s="6"/>
      <c r="V29" s="6"/>
    </row>
    <row r="30" spans="4:22">
      <c r="D30" s="10"/>
      <c r="I30" s="6"/>
      <c r="J30" s="6"/>
      <c r="K30" s="6"/>
      <c r="P30" s="6"/>
      <c r="Q30" s="6"/>
      <c r="V30" s="6"/>
    </row>
    <row r="31" spans="4:22">
      <c r="D31" s="10"/>
      <c r="I31" s="6"/>
      <c r="J31" s="6"/>
      <c r="K31" s="6"/>
      <c r="P31" s="6"/>
      <c r="Q31" s="6"/>
      <c r="V31" s="6"/>
    </row>
    <row r="32" spans="4:22">
      <c r="D32" s="10"/>
      <c r="I32" s="6"/>
      <c r="J32" s="6"/>
      <c r="K32" s="6"/>
      <c r="P32" s="6"/>
      <c r="Q32" s="6"/>
      <c r="V32" s="6"/>
    </row>
    <row r="33" spans="4:22">
      <c r="D33" s="10"/>
      <c r="I33" s="6"/>
      <c r="J33" s="6"/>
      <c r="K33" s="6"/>
      <c r="P33" s="6"/>
      <c r="Q33" s="6"/>
      <c r="V33" s="6"/>
    </row>
    <row r="34" spans="4:22">
      <c r="D34" s="10"/>
      <c r="I34" s="6"/>
      <c r="J34" s="6"/>
      <c r="K34" s="6"/>
      <c r="P34" s="6"/>
      <c r="Q34" s="6"/>
      <c r="V34" s="6"/>
    </row>
    <row r="35" spans="4:22">
      <c r="D35" s="10"/>
      <c r="I35" s="6"/>
      <c r="J35" s="6"/>
      <c r="K35" s="6"/>
      <c r="P35" s="6"/>
      <c r="Q35" s="6"/>
      <c r="V35" s="6"/>
    </row>
    <row r="36" spans="4:22">
      <c r="D36" s="10"/>
      <c r="I36" s="6"/>
      <c r="J36" s="6"/>
      <c r="K36" s="6"/>
      <c r="P36" s="6"/>
      <c r="Q36" s="6"/>
      <c r="V36" s="6"/>
    </row>
  </sheetData>
  <sheetProtection password="A4A3" sheet="1" objects="1" scenarios="1" selectLockedCells="1" selectUnlockedCells="1"/>
  <customSheetViews>
    <customSheetView guid="{B83C9EB8-C964-4489-98C8-19C81BFAE010}"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
    </customSheetView>
    <customSheetView guid="{42BB51DB-DC3E-4DA5-9499-5574EB19780E}"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2"/>
    </customSheetView>
    <customSheetView guid="{D8BB7E15-0E8F-45FC-AD1A-6D8C295A087C}"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3"/>
    </customSheetView>
    <customSheetView guid="{F7D68F61-F89A-4541-9A78-C25C58CA23E3}" fitToPage="1" printArea="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E51A7B7A-B72C-4D0D-BEC9-3100296DDB1B}"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C9A17BF0-2451-44C4-898F-CFB8403323EA}"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DC041AD4-35AB-4F1B-9F3D-F08C88A9A16C}"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CC42E740-ADA2-4B3E-AB77-9BBCCE9EC444}"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AF3BF2A1-5C19-43AE-A08B-3E418E8AE543}"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7"/>
    </customSheetView>
    <customSheetView guid="{ADD38025-F4B2-44E2-9D06-07A9BF0F3A51}" scale="70" fitToPage="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8"/>
    </customSheetView>
    <customSheetView guid="{97D65C1E-976A-4956-97FC-0E8188ABCFAA}" scale="70" fitToPage="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9"/>
    </customSheetView>
  </customSheetViews>
  <mergeCells count="35">
    <mergeCell ref="W7:X7"/>
    <mergeCell ref="G13:H13"/>
    <mergeCell ref="G14:H14"/>
    <mergeCell ref="G15:H15"/>
    <mergeCell ref="G16:H16"/>
    <mergeCell ref="N13:O13"/>
    <mergeCell ref="N14:O14"/>
    <mergeCell ref="N15:O15"/>
    <mergeCell ref="N16:O16"/>
    <mergeCell ref="S7:S8"/>
    <mergeCell ref="T7:T8"/>
    <mergeCell ref="V7:V8"/>
    <mergeCell ref="R7:R8"/>
    <mergeCell ref="M7:M8"/>
    <mergeCell ref="U7:U8"/>
    <mergeCell ref="K7:L7"/>
    <mergeCell ref="D5:E5"/>
    <mergeCell ref="F5:V5"/>
    <mergeCell ref="B7:B8"/>
    <mergeCell ref="C7:C8"/>
    <mergeCell ref="D7:D8"/>
    <mergeCell ref="E7:E8"/>
    <mergeCell ref="F7:F8"/>
    <mergeCell ref="G7:H7"/>
    <mergeCell ref="I7:I8"/>
    <mergeCell ref="J7:J8"/>
    <mergeCell ref="N7:O7"/>
    <mergeCell ref="P7:P8"/>
    <mergeCell ref="Q7:Q8"/>
    <mergeCell ref="D1:V1"/>
    <mergeCell ref="D2:V2"/>
    <mergeCell ref="D4:E4"/>
    <mergeCell ref="F4:Q4"/>
    <mergeCell ref="R4:S4"/>
    <mergeCell ref="T4:V4"/>
  </mergeCells>
  <conditionalFormatting sqref="I3 P3 I6 P6 I12:I1048576 P12:P1048576">
    <cfRule type="cellIs" dxfId="378" priority="67" operator="equal">
      <formula>"BAJA"</formula>
    </cfRule>
  </conditionalFormatting>
  <conditionalFormatting sqref="I3 P3 I6 P6 I12:I1048576 P12:P1048576">
    <cfRule type="cellIs" dxfId="377" priority="64" operator="equal">
      <formula>"EXTREMA"</formula>
    </cfRule>
    <cfRule type="cellIs" dxfId="376" priority="65" operator="equal">
      <formula>"ALTA"</formula>
    </cfRule>
    <cfRule type="cellIs" dxfId="375" priority="66" operator="equal">
      <formula>"MODERADA"</formula>
    </cfRule>
  </conditionalFormatting>
  <conditionalFormatting sqref="F12:G1048576 F3:G3 N3:O3 F6:G6 G9:H9 N6:O6 N12:O1048576 G11:H11">
    <cfRule type="colorScale" priority="63">
      <colorScale>
        <cfvo type="num" val="1"/>
        <cfvo type="num" val="3"/>
        <cfvo type="num" val="5"/>
        <color theme="6" tint="-0.499984740745262"/>
        <color rgb="FFFFFF00"/>
        <color rgb="FFC00000"/>
      </colorScale>
    </cfRule>
  </conditionalFormatting>
  <conditionalFormatting sqref="I13:I16">
    <cfRule type="cellIs" dxfId="374" priority="62" operator="equal">
      <formula>"BAJA"</formula>
    </cfRule>
  </conditionalFormatting>
  <conditionalFormatting sqref="I13:I16">
    <cfRule type="cellIs" dxfId="373" priority="59" operator="equal">
      <formula>"EXTREMA"</formula>
    </cfRule>
    <cfRule type="cellIs" dxfId="372" priority="60" operator="equal">
      <formula>"ALTA"</formula>
    </cfRule>
    <cfRule type="cellIs" dxfId="371" priority="61" operator="equal">
      <formula>"MODERADA"</formula>
    </cfRule>
  </conditionalFormatting>
  <conditionalFormatting sqref="G13:G16">
    <cfRule type="colorScale" priority="58">
      <colorScale>
        <cfvo type="num" val="1"/>
        <cfvo type="num" val="3"/>
        <cfvo type="num" val="5"/>
        <color theme="6" tint="-0.499984740745262"/>
        <color rgb="FFFFFF00"/>
        <color rgb="FFC00000"/>
      </colorScale>
    </cfRule>
  </conditionalFormatting>
  <conditionalFormatting sqref="I13:I16">
    <cfRule type="cellIs" dxfId="370" priority="57" operator="equal">
      <formula>"BAJA"</formula>
    </cfRule>
  </conditionalFormatting>
  <conditionalFormatting sqref="I13:I16">
    <cfRule type="cellIs" dxfId="369" priority="54" operator="equal">
      <formula>"EXTREMA"</formula>
    </cfRule>
    <cfRule type="cellIs" dxfId="368" priority="55" operator="equal">
      <formula>"ALTA"</formula>
    </cfRule>
    <cfRule type="cellIs" dxfId="367" priority="56" operator="equal">
      <formula>"MODERADA"</formula>
    </cfRule>
  </conditionalFormatting>
  <conditionalFormatting sqref="G13:G16">
    <cfRule type="colorScale" priority="53">
      <colorScale>
        <cfvo type="num" val="1"/>
        <cfvo type="num" val="3"/>
        <cfvo type="num" val="5"/>
        <color theme="6" tint="-0.499984740745262"/>
        <color rgb="FFFFFF00"/>
        <color rgb="FFC00000"/>
      </colorScale>
    </cfRule>
  </conditionalFormatting>
  <conditionalFormatting sqref="I13:I16">
    <cfRule type="cellIs" dxfId="366" priority="52" operator="equal">
      <formula>"BAJA"</formula>
    </cfRule>
  </conditionalFormatting>
  <conditionalFormatting sqref="I13:I16">
    <cfRule type="cellIs" dxfId="365" priority="49" operator="equal">
      <formula>"EXTREMA"</formula>
    </cfRule>
    <cfRule type="cellIs" dxfId="364" priority="50" operator="equal">
      <formula>"ALTA"</formula>
    </cfRule>
    <cfRule type="cellIs" dxfId="363" priority="51" operator="equal">
      <formula>"MODERADA"</formula>
    </cfRule>
  </conditionalFormatting>
  <conditionalFormatting sqref="G13:G16">
    <cfRule type="colorScale" priority="48">
      <colorScale>
        <cfvo type="num" val="1"/>
        <cfvo type="num" val="3"/>
        <cfvo type="num" val="5"/>
        <color theme="6" tint="-0.499984740745262"/>
        <color rgb="FFFFFF00"/>
        <color rgb="FFC00000"/>
      </colorScale>
    </cfRule>
  </conditionalFormatting>
  <conditionalFormatting sqref="I13:I16">
    <cfRule type="cellIs" dxfId="362" priority="47" operator="equal">
      <formula>"BAJA"</formula>
    </cfRule>
  </conditionalFormatting>
  <conditionalFormatting sqref="I13:I16">
    <cfRule type="cellIs" dxfId="361" priority="44" operator="equal">
      <formula>"EXTREMA"</formula>
    </cfRule>
    <cfRule type="cellIs" dxfId="360" priority="45" operator="equal">
      <formula>"ALTA"</formula>
    </cfRule>
    <cfRule type="cellIs" dxfId="359" priority="46" operator="equal">
      <formula>"MODERADA"</formula>
    </cfRule>
  </conditionalFormatting>
  <conditionalFormatting sqref="P13:P16">
    <cfRule type="cellIs" dxfId="358" priority="43" operator="equal">
      <formula>"BAJA"</formula>
    </cfRule>
  </conditionalFormatting>
  <conditionalFormatting sqref="P13:P16">
    <cfRule type="cellIs" dxfId="357" priority="40" operator="equal">
      <formula>"EXTREMA"</formula>
    </cfRule>
    <cfRule type="cellIs" dxfId="356" priority="41" operator="equal">
      <formula>"ALTA"</formula>
    </cfRule>
    <cfRule type="cellIs" dxfId="355" priority="42" operator="equal">
      <formula>"MODERADA"</formula>
    </cfRule>
  </conditionalFormatting>
  <conditionalFormatting sqref="N13:N16">
    <cfRule type="colorScale" priority="39">
      <colorScale>
        <cfvo type="num" val="1"/>
        <cfvo type="num" val="3"/>
        <cfvo type="num" val="5"/>
        <color theme="6" tint="-0.499984740745262"/>
        <color rgb="FFFFFF00"/>
        <color rgb="FFC00000"/>
      </colorScale>
    </cfRule>
  </conditionalFormatting>
  <conditionalFormatting sqref="P13:P16">
    <cfRule type="cellIs" dxfId="354" priority="38" operator="equal">
      <formula>"BAJA"</formula>
    </cfRule>
  </conditionalFormatting>
  <conditionalFormatting sqref="P13:P16">
    <cfRule type="cellIs" dxfId="353" priority="35" operator="equal">
      <formula>"EXTREMA"</formula>
    </cfRule>
    <cfRule type="cellIs" dxfId="352" priority="36" operator="equal">
      <formula>"ALTA"</formula>
    </cfRule>
    <cfRule type="cellIs" dxfId="351"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350" priority="33" operator="equal">
      <formula>"BAJA"</formula>
    </cfRule>
  </conditionalFormatting>
  <conditionalFormatting sqref="P13:P16">
    <cfRule type="cellIs" dxfId="349" priority="30" operator="equal">
      <formula>"EXTREMA"</formula>
    </cfRule>
    <cfRule type="cellIs" dxfId="348" priority="31" operator="equal">
      <formula>"ALTA"</formula>
    </cfRule>
    <cfRule type="cellIs" dxfId="347" priority="32" operator="equal">
      <formula>"MODERADA"</formula>
    </cfRule>
  </conditionalFormatting>
  <conditionalFormatting sqref="N13:N16">
    <cfRule type="colorScale" priority="29">
      <colorScale>
        <cfvo type="num" val="1"/>
        <cfvo type="num" val="3"/>
        <cfvo type="num" val="5"/>
        <color theme="6" tint="-0.499984740745262"/>
        <color rgb="FFFFFF00"/>
        <color rgb="FFC00000"/>
      </colorScale>
    </cfRule>
  </conditionalFormatting>
  <conditionalFormatting sqref="P13:P16">
    <cfRule type="cellIs" dxfId="346" priority="28" operator="equal">
      <formula>"BAJA"</formula>
    </cfRule>
  </conditionalFormatting>
  <conditionalFormatting sqref="P13:P16">
    <cfRule type="cellIs" dxfId="345" priority="25" operator="equal">
      <formula>"EXTREMA"</formula>
    </cfRule>
    <cfRule type="cellIs" dxfId="344" priority="26" operator="equal">
      <formula>"ALTA"</formula>
    </cfRule>
    <cfRule type="cellIs" dxfId="343" priority="27" operator="equal">
      <formula>"MODERADA"</formula>
    </cfRule>
  </conditionalFormatting>
  <conditionalFormatting sqref="I9 I11">
    <cfRule type="cellIs" dxfId="342" priority="21" operator="equal">
      <formula>"EXTREMA"</formula>
    </cfRule>
    <cfRule type="cellIs" dxfId="341" priority="22" operator="equal">
      <formula>"ALTA"</formula>
    </cfRule>
    <cfRule type="cellIs" dxfId="340" priority="23" operator="equal">
      <formula>"MODERADA"</formula>
    </cfRule>
    <cfRule type="cellIs" dxfId="339" priority="24" operator="equal">
      <formula>"BAJA"</formula>
    </cfRule>
  </conditionalFormatting>
  <conditionalFormatting sqref="P9 P11">
    <cfRule type="cellIs" dxfId="338" priority="17" operator="equal">
      <formula>"EXTREMA"</formula>
    </cfRule>
    <cfRule type="cellIs" dxfId="337" priority="18" operator="equal">
      <formula>"ALTA"</formula>
    </cfRule>
    <cfRule type="cellIs" dxfId="336" priority="19" operator="equal">
      <formula>"MODERADA"</formula>
    </cfRule>
    <cfRule type="cellIs" dxfId="335" priority="20" operator="equal">
      <formula>"BAJA"</formula>
    </cfRule>
  </conditionalFormatting>
  <conditionalFormatting sqref="N9:O9 N11:O11">
    <cfRule type="colorScale" priority="16">
      <colorScale>
        <cfvo type="num" val="1"/>
        <cfvo type="num" val="3"/>
        <cfvo type="num" val="5"/>
        <color theme="6" tint="-0.499984740745262"/>
        <color rgb="FFFFFF00"/>
        <color rgb="FFC00000"/>
      </colorScale>
    </cfRule>
  </conditionalFormatting>
  <conditionalFormatting sqref="G10:H10">
    <cfRule type="colorScale" priority="15">
      <colorScale>
        <cfvo type="num" val="1"/>
        <cfvo type="num" val="3"/>
        <cfvo type="num" val="5"/>
        <color theme="6" tint="-0.499984740745262"/>
        <color rgb="FFFFFF00"/>
        <color rgb="FFC00000"/>
      </colorScale>
    </cfRule>
  </conditionalFormatting>
  <conditionalFormatting sqref="I10">
    <cfRule type="cellIs" dxfId="334" priority="11" operator="equal">
      <formula>"EXTREMA"</formula>
    </cfRule>
    <cfRule type="cellIs" dxfId="333" priority="12" operator="equal">
      <formula>"ALTA"</formula>
    </cfRule>
    <cfRule type="cellIs" dxfId="332" priority="13" operator="equal">
      <formula>"MODERADA"</formula>
    </cfRule>
    <cfRule type="cellIs" dxfId="331" priority="14" operator="equal">
      <formula>"BAJA"</formula>
    </cfRule>
  </conditionalFormatting>
  <conditionalFormatting sqref="P10">
    <cfRule type="cellIs" dxfId="330" priority="7" operator="equal">
      <formula>"EXTREMA"</formula>
    </cfRule>
    <cfRule type="cellIs" dxfId="329" priority="8" operator="equal">
      <formula>"ALTA"</formula>
    </cfRule>
    <cfRule type="cellIs" dxfId="328" priority="9" operator="equal">
      <formula>"MODERADA"</formula>
    </cfRule>
    <cfRule type="cellIs" dxfId="327" priority="10" operator="equal">
      <formula>"BAJA"</formula>
    </cfRule>
  </conditionalFormatting>
  <conditionalFormatting sqref="N10:O10">
    <cfRule type="colorScale" priority="6">
      <colorScale>
        <cfvo type="num" val="1"/>
        <cfvo type="num" val="3"/>
        <cfvo type="num" val="5"/>
        <color theme="6" tint="-0.499984740745262"/>
        <color rgb="FFFFFF00"/>
        <color rgb="FFC00000"/>
      </colorScale>
    </cfRule>
  </conditionalFormatting>
  <conditionalFormatting sqref="I7:I8 P7:P8">
    <cfRule type="cellIs" dxfId="326" priority="5" operator="equal">
      <formula>"BAJA"</formula>
    </cfRule>
  </conditionalFormatting>
  <conditionalFormatting sqref="I7:I8 P7:P8">
    <cfRule type="cellIs" dxfId="325" priority="2" operator="equal">
      <formula>"EXTREMA"</formula>
    </cfRule>
    <cfRule type="cellIs" dxfId="324" priority="3" operator="equal">
      <formula>"ALTA"</formula>
    </cfRule>
    <cfRule type="cellIs" dxfId="323"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0.59055118110236227" right="0.51181102362204722" top="0.94488188976377963" bottom="0.55118110236220474" header="0.31496062992125984" footer="0.31496062992125984"/>
  <pageSetup paperSize="5" scale="64"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9.xml><?xml version="1.0" encoding="utf-8"?>
<worksheet xmlns="http://schemas.openxmlformats.org/spreadsheetml/2006/main" xmlns:r="http://schemas.openxmlformats.org/officeDocument/2006/relationships">
  <sheetPr>
    <tabColor theme="9" tint="-0.249977111117893"/>
    <pageSetUpPr autoPageBreaks="0" fitToPage="1"/>
  </sheetPr>
  <dimension ref="A1:X54"/>
  <sheetViews>
    <sheetView topLeftCell="A2" zoomScale="55" zoomScaleNormal="55" workbookViewId="0">
      <selection activeCell="C12" sqref="C12"/>
    </sheetView>
  </sheetViews>
  <sheetFormatPr baseColWidth="10" defaultColWidth="11.42578125" defaultRowHeight="12"/>
  <cols>
    <col min="1" max="1" width="4.7109375" style="6" customWidth="1"/>
    <col min="2" max="5" width="21.7109375" style="6" customWidth="1"/>
    <col min="6" max="8" width="6.7109375" style="6" customWidth="1"/>
    <col min="9" max="9" width="6.7109375" style="14" customWidth="1"/>
    <col min="10" max="10" width="21.7109375" style="23" customWidth="1"/>
    <col min="11" max="11" width="6.7109375" style="23" customWidth="1"/>
    <col min="12" max="15" width="6.7109375" style="6" customWidth="1"/>
    <col min="16" max="17" width="6.7109375" style="14" customWidth="1"/>
    <col min="18" max="18" width="24.7109375" style="6" customWidth="1"/>
    <col min="19" max="19" width="6.7109375" style="6" customWidth="1"/>
    <col min="20" max="21" width="16.7109375" style="6" customWidth="1"/>
    <col min="22" max="22" width="16.7109375" style="21" customWidth="1"/>
    <col min="23" max="24" width="36.7109375" style="6" hidden="1" customWidth="1"/>
    <col min="25" max="16384" width="11.42578125" style="6"/>
  </cols>
  <sheetData>
    <row r="1" spans="1:24" ht="21">
      <c r="D1" s="323" t="s">
        <v>297</v>
      </c>
      <c r="E1" s="323"/>
      <c r="F1" s="323"/>
      <c r="G1" s="323"/>
      <c r="H1" s="323"/>
      <c r="I1" s="323"/>
      <c r="J1" s="323"/>
      <c r="K1" s="323"/>
      <c r="L1" s="323"/>
      <c r="M1" s="323"/>
      <c r="N1" s="323"/>
      <c r="O1" s="323"/>
      <c r="P1" s="323"/>
      <c r="Q1" s="323"/>
      <c r="R1" s="323"/>
      <c r="S1" s="323"/>
      <c r="T1" s="323"/>
      <c r="U1" s="323"/>
      <c r="V1" s="323"/>
    </row>
    <row r="2" spans="1:24" ht="21" customHeight="1">
      <c r="D2" s="323" t="s">
        <v>17</v>
      </c>
      <c r="E2" s="323"/>
      <c r="F2" s="323"/>
      <c r="G2" s="323"/>
      <c r="H2" s="323"/>
      <c r="I2" s="323"/>
      <c r="J2" s="323"/>
      <c r="K2" s="323"/>
      <c r="L2" s="323"/>
      <c r="M2" s="323"/>
      <c r="N2" s="323"/>
      <c r="O2" s="323"/>
      <c r="P2" s="323"/>
      <c r="Q2" s="323"/>
      <c r="R2" s="323"/>
      <c r="S2" s="323"/>
      <c r="T2" s="323"/>
      <c r="U2" s="323"/>
      <c r="V2" s="323"/>
    </row>
    <row r="3" spans="1:24" ht="21">
      <c r="D3" s="15"/>
      <c r="E3" s="15"/>
      <c r="F3" s="15"/>
      <c r="G3" s="15"/>
      <c r="H3" s="15"/>
      <c r="I3" s="19"/>
      <c r="J3" s="15"/>
      <c r="K3" s="15"/>
      <c r="L3" s="15"/>
      <c r="M3" s="15"/>
    </row>
    <row r="4" spans="1:24" s="5" customFormat="1" ht="24" customHeight="1">
      <c r="A4" s="16"/>
      <c r="D4" s="327" t="s">
        <v>0</v>
      </c>
      <c r="E4" s="327"/>
      <c r="F4" s="326" t="s">
        <v>238</v>
      </c>
      <c r="G4" s="326"/>
      <c r="H4" s="326"/>
      <c r="I4" s="326"/>
      <c r="J4" s="326"/>
      <c r="K4" s="326"/>
      <c r="L4" s="326"/>
      <c r="M4" s="326"/>
      <c r="N4" s="326"/>
      <c r="O4" s="326"/>
      <c r="P4" s="326"/>
      <c r="Q4" s="326"/>
      <c r="R4" s="327" t="s">
        <v>26</v>
      </c>
      <c r="S4" s="327"/>
      <c r="T4" s="326">
        <v>2018</v>
      </c>
      <c r="U4" s="326"/>
      <c r="V4" s="326"/>
    </row>
    <row r="5" spans="1:24" s="5" customFormat="1" ht="33" customHeight="1">
      <c r="A5" s="16"/>
      <c r="D5" s="327" t="s">
        <v>1</v>
      </c>
      <c r="E5" s="327"/>
      <c r="F5" s="328"/>
      <c r="G5" s="328"/>
      <c r="H5" s="328"/>
      <c r="I5" s="328"/>
      <c r="J5" s="328"/>
      <c r="K5" s="328"/>
      <c r="L5" s="328"/>
      <c r="M5" s="328"/>
      <c r="N5" s="328"/>
      <c r="O5" s="328"/>
      <c r="P5" s="328"/>
      <c r="Q5" s="328"/>
      <c r="R5" s="328"/>
      <c r="S5" s="328"/>
      <c r="T5" s="328"/>
      <c r="U5" s="328"/>
      <c r="V5" s="328"/>
    </row>
    <row r="6" spans="1:24" s="5" customFormat="1" ht="15">
      <c r="A6" s="16"/>
      <c r="B6" s="1"/>
      <c r="C6" s="1"/>
      <c r="I6" s="20"/>
      <c r="J6" s="37"/>
      <c r="K6" s="37"/>
      <c r="P6" s="20"/>
      <c r="Q6" s="20"/>
      <c r="V6" s="20"/>
    </row>
    <row r="7" spans="1:24" s="18" customFormat="1" ht="30" customHeight="1">
      <c r="A7" s="17"/>
      <c r="B7" s="329" t="s">
        <v>2</v>
      </c>
      <c r="C7" s="329" t="s">
        <v>3</v>
      </c>
      <c r="D7" s="329" t="s">
        <v>4</v>
      </c>
      <c r="E7" s="329" t="s">
        <v>5</v>
      </c>
      <c r="F7" s="332" t="s">
        <v>29</v>
      </c>
      <c r="G7" s="329" t="s">
        <v>281</v>
      </c>
      <c r="H7" s="329"/>
      <c r="I7" s="333" t="s">
        <v>25</v>
      </c>
      <c r="J7" s="330" t="s">
        <v>12</v>
      </c>
      <c r="K7" s="340" t="s">
        <v>36</v>
      </c>
      <c r="L7" s="341"/>
      <c r="M7" s="338" t="s">
        <v>239</v>
      </c>
      <c r="N7" s="329" t="s">
        <v>282</v>
      </c>
      <c r="O7" s="329"/>
      <c r="P7" s="333" t="s">
        <v>25</v>
      </c>
      <c r="Q7" s="332" t="s">
        <v>11</v>
      </c>
      <c r="R7" s="329" t="s">
        <v>8</v>
      </c>
      <c r="S7" s="335" t="s">
        <v>18</v>
      </c>
      <c r="T7" s="329" t="s">
        <v>9</v>
      </c>
      <c r="U7" s="330" t="s">
        <v>283</v>
      </c>
      <c r="V7" s="329" t="s">
        <v>10</v>
      </c>
      <c r="W7" s="337" t="s">
        <v>299</v>
      </c>
      <c r="X7" s="337"/>
    </row>
    <row r="8" spans="1:24" s="18" customFormat="1" ht="83.25" customHeight="1">
      <c r="A8" s="17"/>
      <c r="B8" s="329"/>
      <c r="C8" s="329"/>
      <c r="D8" s="329"/>
      <c r="E8" s="329"/>
      <c r="F8" s="332"/>
      <c r="G8" s="219" t="s">
        <v>6</v>
      </c>
      <c r="H8" s="322" t="s">
        <v>7</v>
      </c>
      <c r="I8" s="334"/>
      <c r="J8" s="331"/>
      <c r="K8" s="321" t="s">
        <v>308</v>
      </c>
      <c r="L8" s="243" t="s">
        <v>309</v>
      </c>
      <c r="M8" s="339"/>
      <c r="N8" s="244" t="s">
        <v>6</v>
      </c>
      <c r="O8" s="245" t="s">
        <v>7</v>
      </c>
      <c r="P8" s="334"/>
      <c r="Q8" s="332"/>
      <c r="R8" s="329"/>
      <c r="S8" s="335"/>
      <c r="T8" s="329"/>
      <c r="U8" s="331"/>
      <c r="V8" s="329"/>
      <c r="W8" s="193" t="s">
        <v>232</v>
      </c>
      <c r="X8" s="193" t="s">
        <v>233</v>
      </c>
    </row>
    <row r="9" spans="1:24" s="5" customFormat="1" ht="159.75" customHeight="1">
      <c r="A9" s="25">
        <v>1</v>
      </c>
      <c r="B9" s="194" t="s">
        <v>264</v>
      </c>
      <c r="C9" s="27" t="s">
        <v>256</v>
      </c>
      <c r="D9" s="194" t="s">
        <v>265</v>
      </c>
      <c r="E9" s="194" t="s">
        <v>266</v>
      </c>
      <c r="F9" s="30" t="s">
        <v>96</v>
      </c>
      <c r="G9" s="194"/>
      <c r="H9" s="194"/>
      <c r="I9" s="24" t="e">
        <v>#VALUE!</v>
      </c>
      <c r="J9" s="28" t="s">
        <v>260</v>
      </c>
      <c r="K9" s="32" t="s">
        <v>33</v>
      </c>
      <c r="L9" s="32" t="str">
        <f>IF('Evaluación de Controles'!F34="X","Probabilidad",IF('Evaluación de Controles'!H34="X","Impacto",))</f>
        <v>Probabilidad</v>
      </c>
      <c r="M9" s="194">
        <f>'Evaluación de Controles'!X34</f>
        <v>70</v>
      </c>
      <c r="N9" s="216">
        <f>IF('Evaluación de Controles'!F34="X",IF(M9&gt;75,IF(G9&gt;2,G9-2,IF(G9&gt;1,G9-1,G9)),IF(M9&gt;50,IF(G9&gt;1,G9-1,G9),G9)),G9)</f>
        <v>0</v>
      </c>
      <c r="O9" s="216">
        <f>IF('Evaluación de Controles'!H34="X",IF(M9&gt;75,IF(H9&gt;2,H9-2,IF(H9&gt;1,H9-1,H9)),IF(M9&gt;50,IF(H9&gt;1,H9-1,H9),H9)),H9)</f>
        <v>0</v>
      </c>
      <c r="P9" s="24" t="e">
        <v>#VALUE!</v>
      </c>
      <c r="Q9" s="32" t="s">
        <v>267</v>
      </c>
      <c r="R9" s="29" t="s">
        <v>268</v>
      </c>
      <c r="S9" s="30" t="s">
        <v>66</v>
      </c>
      <c r="T9" s="194" t="s">
        <v>269</v>
      </c>
      <c r="U9" s="218" t="s">
        <v>290</v>
      </c>
      <c r="V9" s="194" t="s">
        <v>270</v>
      </c>
      <c r="W9" s="31"/>
      <c r="X9" s="173"/>
    </row>
    <row r="10" spans="1:24" s="5" customFormat="1" ht="347.25" customHeight="1">
      <c r="A10" s="25">
        <v>2</v>
      </c>
      <c r="B10" s="220" t="s">
        <v>271</v>
      </c>
      <c r="C10" s="161" t="s">
        <v>257</v>
      </c>
      <c r="D10" s="194" t="s">
        <v>272</v>
      </c>
      <c r="E10" s="194" t="s">
        <v>273</v>
      </c>
      <c r="F10" s="30" t="s">
        <v>96</v>
      </c>
      <c r="G10" s="194"/>
      <c r="H10" s="194"/>
      <c r="I10" s="24" t="e">
        <v>#VALUE!</v>
      </c>
      <c r="J10" s="28" t="s">
        <v>261</v>
      </c>
      <c r="K10" s="32" t="s">
        <v>33</v>
      </c>
      <c r="L10" s="32" t="str">
        <f>IF('Evaluación de Controles'!F35="X","Probabilidad",IF('Evaluación de Controles'!H35="X","Impacto",))</f>
        <v>Probabilidad</v>
      </c>
      <c r="M10" s="214">
        <f>'Evaluación de Controles'!X35</f>
        <v>70</v>
      </c>
      <c r="N10" s="238">
        <f>IF('Evaluación de Controles'!F35="X",IF(M10&gt;75,IF(G10&gt;2,G10-2,IF(G10&gt;1,G10-1,G10)),IF(M10&gt;50,IF(G10&gt;1,G10-1,G10),G10)),G10)</f>
        <v>0</v>
      </c>
      <c r="O10" s="238">
        <f>IF('Evaluación de Controles'!H35="X",IF(M10&gt;75,IF(H10&gt;2,H10-2,IF(H10&gt;1,H10-1,H10)),IF(M10&gt;50,IF(H10&gt;1,H10-1,H10),H10)),H10)</f>
        <v>0</v>
      </c>
      <c r="P10" s="24" t="e">
        <v>#VALUE!</v>
      </c>
      <c r="Q10" s="32" t="s">
        <v>267</v>
      </c>
      <c r="R10" s="29" t="s">
        <v>274</v>
      </c>
      <c r="S10" s="30" t="s">
        <v>66</v>
      </c>
      <c r="T10" s="194" t="s">
        <v>269</v>
      </c>
      <c r="U10" s="218" t="s">
        <v>289</v>
      </c>
      <c r="V10" s="194" t="s">
        <v>275</v>
      </c>
      <c r="W10" s="31"/>
      <c r="X10" s="173"/>
    </row>
    <row r="11" spans="1:24" s="5" customFormat="1" ht="365.25" customHeight="1">
      <c r="A11" s="25">
        <v>3</v>
      </c>
      <c r="B11" s="220" t="s">
        <v>276</v>
      </c>
      <c r="C11" s="27" t="s">
        <v>258</v>
      </c>
      <c r="D11" s="194" t="s">
        <v>277</v>
      </c>
      <c r="E11" s="194" t="s">
        <v>278</v>
      </c>
      <c r="F11" s="30" t="s">
        <v>96</v>
      </c>
      <c r="G11" s="194"/>
      <c r="H11" s="194"/>
      <c r="I11" s="24" t="e">
        <v>#VALUE!</v>
      </c>
      <c r="J11" s="28" t="s">
        <v>262</v>
      </c>
      <c r="K11" s="32" t="s">
        <v>33</v>
      </c>
      <c r="L11" s="32" t="str">
        <f>IF('Evaluación de Controles'!F36="X","Probabilidad",IF('Evaluación de Controles'!H36="X","Impacto",))</f>
        <v>Probabilidad</v>
      </c>
      <c r="M11" s="214">
        <f>'Evaluación de Controles'!X36</f>
        <v>70</v>
      </c>
      <c r="N11" s="238">
        <f>IF('Evaluación de Controles'!F36="X",IF(M11&gt;75,IF(G11&gt;2,G11-2,IF(G11&gt;1,G11-1,G11)),IF(M11&gt;50,IF(G11&gt;1,G11-1,G11),G11)),G11)</f>
        <v>0</v>
      </c>
      <c r="O11" s="238">
        <f>IF('Evaluación de Controles'!H36="X",IF(M11&gt;75,IF(H11&gt;2,H11-2,IF(H11&gt;1,H11-1,H11)),IF(M11&gt;50,IF(H11&gt;1,H11-1,H11),H11)),H11)</f>
        <v>0</v>
      </c>
      <c r="P11" s="24" t="e">
        <v>#VALUE!</v>
      </c>
      <c r="Q11" s="32" t="s">
        <v>267</v>
      </c>
      <c r="R11" s="29" t="s">
        <v>279</v>
      </c>
      <c r="S11" s="30" t="s">
        <v>66</v>
      </c>
      <c r="T11" s="194" t="s">
        <v>269</v>
      </c>
      <c r="U11" s="218" t="s">
        <v>291</v>
      </c>
      <c r="V11" s="194" t="s">
        <v>280</v>
      </c>
      <c r="W11" s="31"/>
      <c r="X11" s="31"/>
    </row>
    <row r="12" spans="1:24" ht="15">
      <c r="B12" s="7"/>
      <c r="C12" s="8"/>
      <c r="D12" s="9"/>
      <c r="E12" s="10"/>
      <c r="F12" s="10"/>
      <c r="G12" s="10"/>
      <c r="H12" s="10"/>
      <c r="I12" s="11"/>
      <c r="J12" s="22"/>
      <c r="K12" s="22"/>
      <c r="L12" s="10"/>
      <c r="M12" s="12"/>
    </row>
    <row r="13" spans="1:24">
      <c r="B13" s="13"/>
      <c r="C13" s="13"/>
      <c r="D13" s="13"/>
      <c r="E13" s="13"/>
      <c r="F13" s="13"/>
      <c r="G13" s="336" t="s">
        <v>119</v>
      </c>
      <c r="H13" s="336"/>
      <c r="I13" s="43">
        <f>COUNTIF(I9:I11,"BAJA")</f>
        <v>0</v>
      </c>
      <c r="J13" s="22"/>
      <c r="K13" s="22"/>
      <c r="L13" s="10"/>
      <c r="M13" s="12"/>
      <c r="N13" s="336" t="s">
        <v>119</v>
      </c>
      <c r="O13" s="336"/>
      <c r="P13" s="43">
        <f>COUNTIF(P9:P11,"BAJA")</f>
        <v>0</v>
      </c>
    </row>
    <row r="14" spans="1:24">
      <c r="B14" s="349"/>
      <c r="C14" s="349"/>
      <c r="D14" s="349"/>
      <c r="E14" s="349"/>
      <c r="F14" s="349"/>
      <c r="G14" s="336" t="s">
        <v>121</v>
      </c>
      <c r="H14" s="336"/>
      <c r="I14" s="43">
        <f>COUNTIF(I9:I11,"MODERADA")</f>
        <v>0</v>
      </c>
      <c r="J14" s="22"/>
      <c r="K14" s="22"/>
      <c r="L14" s="10"/>
      <c r="M14" s="13"/>
      <c r="N14" s="336" t="s">
        <v>121</v>
      </c>
      <c r="O14" s="336"/>
      <c r="P14" s="43">
        <f>COUNTIF(P9:P11,"MODERADA")</f>
        <v>0</v>
      </c>
    </row>
    <row r="15" spans="1:24">
      <c r="B15" s="284"/>
      <c r="C15" s="283"/>
      <c r="D15" s="10"/>
      <c r="E15" s="284"/>
      <c r="F15" s="10"/>
      <c r="G15" s="336" t="s">
        <v>120</v>
      </c>
      <c r="H15" s="336"/>
      <c r="I15" s="43">
        <f>COUNTIF(I9:I11,"ALTA")</f>
        <v>0</v>
      </c>
      <c r="J15" s="22"/>
      <c r="K15" s="22"/>
      <c r="L15" s="10"/>
      <c r="M15" s="10"/>
      <c r="N15" s="336" t="s">
        <v>120</v>
      </c>
      <c r="O15" s="336"/>
      <c r="P15" s="43">
        <f>COUNTIF(P9:P11,"ALTA")</f>
        <v>0</v>
      </c>
      <c r="Q15" s="6"/>
      <c r="V15" s="6"/>
    </row>
    <row r="16" spans="1:24" ht="15.75">
      <c r="B16" s="295" t="s">
        <v>377</v>
      </c>
      <c r="C16" s="283"/>
      <c r="D16" s="10"/>
      <c r="E16" s="285" t="s">
        <v>378</v>
      </c>
      <c r="F16" s="10"/>
      <c r="G16" s="336" t="s">
        <v>122</v>
      </c>
      <c r="H16" s="336"/>
      <c r="I16" s="43">
        <f>COUNTIF(I9:I11,"EXTREMA")</f>
        <v>0</v>
      </c>
      <c r="J16" s="22"/>
      <c r="K16" s="22"/>
      <c r="L16" s="10"/>
      <c r="M16" s="10"/>
      <c r="N16" s="336" t="s">
        <v>122</v>
      </c>
      <c r="O16" s="336"/>
      <c r="P16" s="43">
        <f>COUNTIF(P9:P11,"EXTREMA")</f>
        <v>0</v>
      </c>
      <c r="Q16" s="6"/>
      <c r="V16" s="6"/>
    </row>
    <row r="17" spans="4:22">
      <c r="D17" s="10"/>
      <c r="E17" s="10"/>
      <c r="G17" s="10"/>
      <c r="H17" s="10"/>
      <c r="I17" s="11"/>
      <c r="J17" s="22"/>
      <c r="K17" s="22"/>
      <c r="L17" s="10"/>
      <c r="M17" s="10" t="s">
        <v>22</v>
      </c>
      <c r="P17" s="6"/>
      <c r="Q17" s="6"/>
      <c r="V17" s="6"/>
    </row>
    <row r="18" spans="4:22">
      <c r="D18" s="10"/>
      <c r="E18" s="10"/>
      <c r="G18" s="10"/>
      <c r="H18" s="10"/>
      <c r="I18" s="11"/>
      <c r="J18" s="22"/>
      <c r="K18" s="22"/>
      <c r="L18" s="10"/>
      <c r="M18" s="10"/>
      <c r="P18" s="6"/>
      <c r="Q18" s="6"/>
      <c r="V18" s="6"/>
    </row>
    <row r="19" spans="4:22">
      <c r="D19" s="10"/>
      <c r="E19" s="10"/>
      <c r="G19" s="10"/>
      <c r="H19" s="10"/>
      <c r="I19" s="11"/>
      <c r="J19" s="22"/>
      <c r="K19" s="22"/>
      <c r="L19" s="10"/>
      <c r="M19" s="10"/>
      <c r="P19" s="6"/>
      <c r="Q19" s="6"/>
      <c r="V19" s="6"/>
    </row>
    <row r="20" spans="4:22">
      <c r="D20" s="10"/>
      <c r="H20" s="10"/>
      <c r="I20" s="11"/>
      <c r="P20" s="6"/>
      <c r="Q20" s="6"/>
      <c r="V20" s="6"/>
    </row>
    <row r="21" spans="4:22">
      <c r="D21" s="10"/>
      <c r="F21" s="10"/>
      <c r="H21" s="10"/>
      <c r="I21" s="11"/>
      <c r="P21" s="6"/>
      <c r="Q21" s="6"/>
      <c r="V21" s="6"/>
    </row>
    <row r="22" spans="4:22">
      <c r="D22" s="10"/>
      <c r="H22" s="10"/>
      <c r="I22" s="11"/>
      <c r="P22" s="6"/>
      <c r="Q22" s="6"/>
      <c r="V22" s="6"/>
    </row>
    <row r="23" spans="4:22">
      <c r="D23" s="10"/>
      <c r="H23" s="10"/>
      <c r="I23" s="11"/>
      <c r="P23" s="6"/>
      <c r="Q23" s="6"/>
      <c r="V23" s="6"/>
    </row>
    <row r="24" spans="4:22">
      <c r="D24" s="10"/>
      <c r="H24" s="10"/>
      <c r="I24" s="11"/>
      <c r="P24" s="6"/>
      <c r="Q24" s="6"/>
      <c r="V24" s="6"/>
    </row>
    <row r="25" spans="4:22">
      <c r="D25" s="10"/>
      <c r="H25" s="10"/>
      <c r="I25" s="11"/>
      <c r="P25" s="6"/>
      <c r="Q25" s="6"/>
      <c r="V25" s="6"/>
    </row>
    <row r="26" spans="4:22">
      <c r="D26" s="10"/>
      <c r="H26" s="10"/>
      <c r="I26" s="11"/>
      <c r="P26" s="6"/>
      <c r="Q26" s="6"/>
      <c r="V26" s="6"/>
    </row>
    <row r="27" spans="4:22">
      <c r="D27" s="10"/>
      <c r="H27" s="10"/>
      <c r="I27" s="11"/>
      <c r="P27" s="6"/>
      <c r="Q27" s="6"/>
      <c r="V27" s="6"/>
    </row>
    <row r="28" spans="4:22">
      <c r="D28" s="10"/>
      <c r="P28" s="6"/>
      <c r="Q28" s="6"/>
      <c r="V28" s="6"/>
    </row>
    <row r="29" spans="4:22">
      <c r="D29" s="10"/>
      <c r="P29" s="6"/>
      <c r="Q29" s="6"/>
      <c r="V29" s="6"/>
    </row>
    <row r="30" spans="4:22">
      <c r="D30" s="10"/>
      <c r="P30" s="6"/>
      <c r="Q30" s="6"/>
      <c r="V30" s="6"/>
    </row>
    <row r="31" spans="4:22">
      <c r="D31" s="10"/>
      <c r="I31" s="6"/>
      <c r="J31" s="6"/>
      <c r="K31" s="6"/>
      <c r="P31" s="6"/>
      <c r="Q31" s="6"/>
      <c r="V31" s="6"/>
    </row>
    <row r="32" spans="4:22">
      <c r="D32" s="10"/>
      <c r="I32" s="6"/>
      <c r="J32" s="6"/>
      <c r="K32" s="6"/>
      <c r="P32" s="6"/>
      <c r="Q32" s="6"/>
      <c r="V32" s="6"/>
    </row>
    <row r="33" spans="4:22">
      <c r="D33" s="10"/>
      <c r="I33" s="6"/>
      <c r="J33" s="6"/>
      <c r="K33" s="6"/>
      <c r="P33" s="6"/>
      <c r="Q33" s="6"/>
      <c r="V33" s="6"/>
    </row>
    <row r="34" spans="4:22">
      <c r="D34" s="10"/>
      <c r="I34" s="6"/>
      <c r="J34" s="6"/>
      <c r="K34" s="6"/>
      <c r="P34" s="6"/>
      <c r="Q34" s="6"/>
      <c r="V34" s="6"/>
    </row>
    <row r="35" spans="4:22">
      <c r="D35" s="10"/>
      <c r="I35" s="6"/>
      <c r="J35" s="6"/>
      <c r="K35" s="6"/>
      <c r="P35" s="6"/>
      <c r="Q35" s="6"/>
      <c r="V35" s="6"/>
    </row>
    <row r="36" spans="4:22">
      <c r="D36" s="10"/>
      <c r="I36" s="6"/>
      <c r="J36" s="6"/>
      <c r="K36" s="6"/>
      <c r="P36" s="6"/>
      <c r="Q36" s="6"/>
      <c r="V36" s="6"/>
    </row>
    <row r="37" spans="4:22">
      <c r="D37" s="10"/>
      <c r="I37" s="6"/>
      <c r="J37" s="6"/>
      <c r="K37" s="6"/>
      <c r="P37" s="6"/>
      <c r="Q37" s="6"/>
      <c r="V37" s="6"/>
    </row>
    <row r="38" spans="4:22">
      <c r="D38" s="10"/>
      <c r="I38" s="6"/>
      <c r="J38" s="6"/>
      <c r="K38" s="6"/>
      <c r="P38" s="6"/>
      <c r="Q38" s="6"/>
      <c r="V38" s="6"/>
    </row>
    <row r="39" spans="4:22">
      <c r="D39" s="10"/>
      <c r="I39" s="6"/>
      <c r="J39" s="6"/>
      <c r="K39" s="6"/>
      <c r="P39" s="6"/>
      <c r="Q39" s="6"/>
      <c r="V39" s="6"/>
    </row>
    <row r="40" spans="4:22">
      <c r="D40" s="10"/>
      <c r="I40" s="6"/>
      <c r="J40" s="6"/>
      <c r="K40" s="6"/>
      <c r="P40" s="6"/>
      <c r="Q40" s="6"/>
      <c r="V40" s="6"/>
    </row>
    <row r="41" spans="4:22">
      <c r="D41" s="10"/>
      <c r="I41" s="6"/>
      <c r="J41" s="6"/>
      <c r="K41" s="6"/>
      <c r="P41" s="6"/>
      <c r="Q41" s="6"/>
      <c r="V41" s="6"/>
    </row>
    <row r="42" spans="4:22">
      <c r="D42" s="10"/>
      <c r="I42" s="6"/>
      <c r="J42" s="6"/>
      <c r="K42" s="6"/>
      <c r="P42" s="6"/>
      <c r="Q42" s="6"/>
      <c r="V42" s="6"/>
    </row>
    <row r="43" spans="4:22">
      <c r="D43" s="10"/>
      <c r="I43" s="6"/>
      <c r="J43" s="6"/>
      <c r="K43" s="6"/>
      <c r="P43" s="6"/>
      <c r="Q43" s="6"/>
      <c r="V43" s="6"/>
    </row>
    <row r="44" spans="4:22">
      <c r="D44" s="10"/>
      <c r="I44" s="6"/>
      <c r="J44" s="6"/>
      <c r="K44" s="6"/>
      <c r="P44" s="6"/>
      <c r="Q44" s="6"/>
      <c r="V44" s="6"/>
    </row>
    <row r="45" spans="4:22">
      <c r="D45" s="10"/>
      <c r="I45" s="6"/>
      <c r="J45" s="6"/>
      <c r="K45" s="6"/>
      <c r="P45" s="6"/>
      <c r="Q45" s="6"/>
      <c r="V45" s="6"/>
    </row>
    <row r="46" spans="4:22">
      <c r="D46" s="10"/>
      <c r="I46" s="6"/>
      <c r="J46" s="6"/>
      <c r="K46" s="6"/>
      <c r="P46" s="6"/>
      <c r="Q46" s="6"/>
      <c r="V46" s="6"/>
    </row>
    <row r="47" spans="4:22">
      <c r="D47" s="10"/>
      <c r="I47" s="6"/>
      <c r="J47" s="6"/>
      <c r="K47" s="6"/>
      <c r="P47" s="6"/>
      <c r="Q47" s="6"/>
      <c r="V47" s="6"/>
    </row>
    <row r="48" spans="4:22">
      <c r="D48" s="10"/>
      <c r="I48" s="6"/>
      <c r="J48" s="6"/>
      <c r="K48" s="6"/>
      <c r="P48" s="6"/>
      <c r="Q48" s="6"/>
      <c r="V48" s="6"/>
    </row>
    <row r="49" spans="4:22">
      <c r="D49" s="10"/>
      <c r="I49" s="6"/>
      <c r="J49" s="6"/>
      <c r="K49" s="6"/>
      <c r="P49" s="6"/>
      <c r="Q49" s="6"/>
      <c r="V49" s="6"/>
    </row>
    <row r="50" spans="4:22">
      <c r="D50" s="10"/>
      <c r="I50" s="6"/>
      <c r="J50" s="6"/>
      <c r="K50" s="6"/>
      <c r="P50" s="6"/>
      <c r="Q50" s="6"/>
      <c r="V50" s="6"/>
    </row>
    <row r="51" spans="4:22">
      <c r="D51" s="10"/>
      <c r="I51" s="6"/>
      <c r="J51" s="6"/>
      <c r="K51" s="6"/>
      <c r="P51" s="6"/>
      <c r="Q51" s="6"/>
      <c r="V51" s="6"/>
    </row>
    <row r="52" spans="4:22">
      <c r="D52" s="10"/>
      <c r="I52" s="6"/>
      <c r="J52" s="6"/>
      <c r="K52" s="6"/>
      <c r="P52" s="6"/>
      <c r="Q52" s="6"/>
      <c r="V52" s="6"/>
    </row>
    <row r="53" spans="4:22">
      <c r="D53" s="10"/>
      <c r="I53" s="6"/>
      <c r="J53" s="6"/>
      <c r="K53" s="6"/>
      <c r="P53" s="6"/>
      <c r="Q53" s="6"/>
      <c r="V53" s="6"/>
    </row>
    <row r="54" spans="4:22">
      <c r="D54" s="10"/>
      <c r="I54" s="6"/>
      <c r="J54" s="6"/>
      <c r="K54" s="6"/>
      <c r="P54" s="6"/>
      <c r="Q54" s="6"/>
      <c r="V54" s="6"/>
    </row>
  </sheetData>
  <sheetProtection password="A4A3" sheet="1" objects="1" scenarios="1" selectLockedCells="1" selectUnlockedCells="1"/>
  <customSheetViews>
    <customSheetView guid="{B83C9EB8-C964-4489-98C8-19C81BFAE010}"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
    </customSheetView>
    <customSheetView guid="{42BB51DB-DC3E-4DA5-9499-5574EB19780E}"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2"/>
    </customSheetView>
    <customSheetView guid="{D8BB7E15-0E8F-45FC-AD1A-6D8C295A087C}"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3"/>
    </customSheetView>
    <customSheetView guid="{F7D68F61-F89A-4541-9A78-C25C58CA23E3}" fitToPage="1" printArea="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4"/>
    </customSheetView>
    <customSheetView guid="{4890415D-ABA4-4363-9A7D-9DAD39F08A9F}" fitToPage="1" printArea="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D504B807-AE7E-4042-848D-21D8E9CBBAC1}"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C9A812A3-B23E-4057-8694-158B0DEE8D06}"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B74BB35E-E214-422E-BB39-6D168553F4C5}"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915A0EBC-A358-405B-93F7-90752DA34B9F}"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0"/>
    </customSheetView>
    <customSheetView guid="{C8C25E0F-313C-40E1-BC27-B55128053FAD}"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1"/>
    </customSheetView>
    <customSheetView guid="{D674221F-3F50-45D7-B99E-107AE99970DE}"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2"/>
    </customSheetView>
    <customSheetView guid="{E51A7B7A-B72C-4D0D-BEC9-3100296DDB1B}"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3"/>
    </customSheetView>
    <customSheetView guid="{C9A17BF0-2451-44C4-898F-CFB8403323EA}"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4"/>
    </customSheetView>
    <customSheetView guid="{DC041AD4-35AB-4F1B-9F3D-F08C88A9A16C}"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5"/>
    </customSheetView>
    <customSheetView guid="{CC42E740-ADA2-4B3E-AB77-9BBCCE9EC444}"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6"/>
    </customSheetView>
    <customSheetView guid="{AF3BF2A1-5C19-43AE-A08B-3E418E8AE543}"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7"/>
    </customSheetView>
    <customSheetView guid="{ADD38025-F4B2-44E2-9D06-07A9BF0F3A51}" scale="55" printArea="1" hiddenColumns="1">
      <selection activeCell="U16" sqref="A1:V16"/>
      <pageMargins left="1.1000000000000001" right="0.51181102362204722" top="0.46" bottom="0.35433070866141736" header="0.31496062992125984" footer="0.31496062992125984"/>
      <printOptions horizontalCentered="1"/>
      <pageSetup paperSize="5" scale="75" fitToHeight="99" orientation="landscape" r:id="rId18"/>
    </customSheetView>
    <customSheetView guid="{97D65C1E-976A-4956-97FC-0E8188ABCFAA}" scale="55" printArea="1" hiddenColumns="1">
      <selection activeCell="U16" sqref="A1:V16"/>
      <pageMargins left="1.1000000000000001" right="0.51181102362204722" top="0.46" bottom="0.35433070866141736" header="0.31496062992125984" footer="0.31496062992125984"/>
      <printOptions horizontalCentered="1"/>
      <pageSetup paperSize="5" scale="75" fitToHeight="99" orientation="landscape" r:id="rId19"/>
    </customSheetView>
  </customSheetViews>
  <mergeCells count="36">
    <mergeCell ref="B14:F14"/>
    <mergeCell ref="G14:H14"/>
    <mergeCell ref="N14:O14"/>
    <mergeCell ref="G15:H15"/>
    <mergeCell ref="N15:O15"/>
    <mergeCell ref="G16:H16"/>
    <mergeCell ref="N16:O16"/>
    <mergeCell ref="S7:S8"/>
    <mergeCell ref="T7:T8"/>
    <mergeCell ref="V7:V8"/>
    <mergeCell ref="M7:M8"/>
    <mergeCell ref="U7:U8"/>
    <mergeCell ref="K7:L7"/>
    <mergeCell ref="W7:X7"/>
    <mergeCell ref="G13:H13"/>
    <mergeCell ref="N13:O13"/>
    <mergeCell ref="N7:O7"/>
    <mergeCell ref="P7:P8"/>
    <mergeCell ref="Q7:Q8"/>
    <mergeCell ref="R7:R8"/>
    <mergeCell ref="D5:E5"/>
    <mergeCell ref="F5:V5"/>
    <mergeCell ref="B7:B8"/>
    <mergeCell ref="C7:C8"/>
    <mergeCell ref="D7:D8"/>
    <mergeCell ref="E7:E8"/>
    <mergeCell ref="F7:F8"/>
    <mergeCell ref="G7:H7"/>
    <mergeCell ref="I7:I8"/>
    <mergeCell ref="J7:J8"/>
    <mergeCell ref="D1:V1"/>
    <mergeCell ref="D2:V2"/>
    <mergeCell ref="D4:E4"/>
    <mergeCell ref="F4:Q4"/>
    <mergeCell ref="R4:S4"/>
    <mergeCell ref="T4:V4"/>
  </mergeCells>
  <conditionalFormatting sqref="I3 P3 I6 P6 I12:I1048576 P12:P1048576">
    <cfRule type="cellIs" dxfId="322" priority="77" operator="equal">
      <formula>"BAJA"</formula>
    </cfRule>
  </conditionalFormatting>
  <conditionalFormatting sqref="I3 P3 I6 P6 I12:I1048576 P12:P1048576">
    <cfRule type="cellIs" dxfId="321" priority="74" operator="equal">
      <formula>"EXTREMA"</formula>
    </cfRule>
    <cfRule type="cellIs" dxfId="320" priority="75" operator="equal">
      <formula>"ALTA"</formula>
    </cfRule>
    <cfRule type="cellIs" dxfId="319" priority="76" operator="equal">
      <formula>"MODERADA"</formula>
    </cfRule>
  </conditionalFormatting>
  <conditionalFormatting sqref="F12:G1048576 F3:G3 N3:O3 F6:G6 N6:O6 G9:H11 N12:O1048576">
    <cfRule type="colorScale" priority="73">
      <colorScale>
        <cfvo type="num" val="1"/>
        <cfvo type="num" val="3"/>
        <cfvo type="num" val="5"/>
        <color theme="6" tint="-0.499984740745262"/>
        <color rgb="FFFFFF00"/>
        <color rgb="FFC00000"/>
      </colorScale>
    </cfRule>
  </conditionalFormatting>
  <conditionalFormatting sqref="I13:I16">
    <cfRule type="cellIs" dxfId="318" priority="72" operator="equal">
      <formula>"BAJA"</formula>
    </cfRule>
  </conditionalFormatting>
  <conditionalFormatting sqref="I13:I16">
    <cfRule type="cellIs" dxfId="317" priority="69" operator="equal">
      <formula>"EXTREMA"</formula>
    </cfRule>
    <cfRule type="cellIs" dxfId="316" priority="70" operator="equal">
      <formula>"ALTA"</formula>
    </cfRule>
    <cfRule type="cellIs" dxfId="315" priority="71" operator="equal">
      <formula>"MODERADA"</formula>
    </cfRule>
  </conditionalFormatting>
  <conditionalFormatting sqref="G13:G16">
    <cfRule type="colorScale" priority="68">
      <colorScale>
        <cfvo type="num" val="1"/>
        <cfvo type="num" val="3"/>
        <cfvo type="num" val="5"/>
        <color theme="6" tint="-0.499984740745262"/>
        <color rgb="FFFFFF00"/>
        <color rgb="FFC00000"/>
      </colorScale>
    </cfRule>
  </conditionalFormatting>
  <conditionalFormatting sqref="I13:I16">
    <cfRule type="cellIs" dxfId="314" priority="67" operator="equal">
      <formula>"BAJA"</formula>
    </cfRule>
  </conditionalFormatting>
  <conditionalFormatting sqref="I13:I16">
    <cfRule type="cellIs" dxfId="313" priority="64" operator="equal">
      <formula>"EXTREMA"</formula>
    </cfRule>
    <cfRule type="cellIs" dxfId="312" priority="65" operator="equal">
      <formula>"ALTA"</formula>
    </cfRule>
    <cfRule type="cellIs" dxfId="311" priority="66" operator="equal">
      <formula>"MODERADA"</formula>
    </cfRule>
  </conditionalFormatting>
  <conditionalFormatting sqref="G13:G16">
    <cfRule type="colorScale" priority="63">
      <colorScale>
        <cfvo type="num" val="1"/>
        <cfvo type="num" val="3"/>
        <cfvo type="num" val="5"/>
        <color theme="6" tint="-0.499984740745262"/>
        <color rgb="FFFFFF00"/>
        <color rgb="FFC00000"/>
      </colorScale>
    </cfRule>
  </conditionalFormatting>
  <conditionalFormatting sqref="I13:I16">
    <cfRule type="cellIs" dxfId="310" priority="62" operator="equal">
      <formula>"BAJA"</formula>
    </cfRule>
  </conditionalFormatting>
  <conditionalFormatting sqref="I13:I16">
    <cfRule type="cellIs" dxfId="309" priority="59" operator="equal">
      <formula>"EXTREMA"</formula>
    </cfRule>
    <cfRule type="cellIs" dxfId="308" priority="60" operator="equal">
      <formula>"ALTA"</formula>
    </cfRule>
    <cfRule type="cellIs" dxfId="307" priority="61" operator="equal">
      <formula>"MODERADA"</formula>
    </cfRule>
  </conditionalFormatting>
  <conditionalFormatting sqref="G13:G16">
    <cfRule type="colorScale" priority="58">
      <colorScale>
        <cfvo type="num" val="1"/>
        <cfvo type="num" val="3"/>
        <cfvo type="num" val="5"/>
        <color theme="6" tint="-0.499984740745262"/>
        <color rgb="FFFFFF00"/>
        <color rgb="FFC00000"/>
      </colorScale>
    </cfRule>
  </conditionalFormatting>
  <conditionalFormatting sqref="I13:I16">
    <cfRule type="cellIs" dxfId="306" priority="57" operator="equal">
      <formula>"BAJA"</formula>
    </cfRule>
  </conditionalFormatting>
  <conditionalFormatting sqref="I13:I16">
    <cfRule type="cellIs" dxfId="305" priority="54" operator="equal">
      <formula>"EXTREMA"</formula>
    </cfRule>
    <cfRule type="cellIs" dxfId="304" priority="55" operator="equal">
      <formula>"ALTA"</formula>
    </cfRule>
    <cfRule type="cellIs" dxfId="303" priority="56" operator="equal">
      <formula>"MODERADA"</formula>
    </cfRule>
  </conditionalFormatting>
  <conditionalFormatting sqref="G13:G16">
    <cfRule type="colorScale" priority="53">
      <colorScale>
        <cfvo type="num" val="1"/>
        <cfvo type="num" val="3"/>
        <cfvo type="num" val="5"/>
        <color theme="6" tint="-0.499984740745262"/>
        <color rgb="FFFFFF00"/>
        <color rgb="FFC00000"/>
      </colorScale>
    </cfRule>
  </conditionalFormatting>
  <conditionalFormatting sqref="I13:I16">
    <cfRule type="cellIs" dxfId="302" priority="52" operator="equal">
      <formula>"BAJA"</formula>
    </cfRule>
  </conditionalFormatting>
  <conditionalFormatting sqref="I13:I16">
    <cfRule type="cellIs" dxfId="301" priority="49" operator="equal">
      <formula>"EXTREMA"</formula>
    </cfRule>
    <cfRule type="cellIs" dxfId="300" priority="50" operator="equal">
      <formula>"ALTA"</formula>
    </cfRule>
    <cfRule type="cellIs" dxfId="299" priority="51" operator="equal">
      <formula>"MODERADA"</formula>
    </cfRule>
  </conditionalFormatting>
  <conditionalFormatting sqref="G13:G16">
    <cfRule type="colorScale" priority="48">
      <colorScale>
        <cfvo type="num" val="1"/>
        <cfvo type="num" val="3"/>
        <cfvo type="num" val="5"/>
        <color theme="6" tint="-0.499984740745262"/>
        <color rgb="FFFFFF00"/>
        <color rgb="FFC00000"/>
      </colorScale>
    </cfRule>
  </conditionalFormatting>
  <conditionalFormatting sqref="I13:I16">
    <cfRule type="cellIs" dxfId="298" priority="47" operator="equal">
      <formula>"BAJA"</formula>
    </cfRule>
  </conditionalFormatting>
  <conditionalFormatting sqref="I13:I16">
    <cfRule type="cellIs" dxfId="297" priority="44" operator="equal">
      <formula>"EXTREMA"</formula>
    </cfRule>
    <cfRule type="cellIs" dxfId="296" priority="45" operator="equal">
      <formula>"ALTA"</formula>
    </cfRule>
    <cfRule type="cellIs" dxfId="295" priority="46" operator="equal">
      <formula>"MODERADA"</formula>
    </cfRule>
  </conditionalFormatting>
  <conditionalFormatting sqref="P13:P16">
    <cfRule type="cellIs" dxfId="294" priority="43" operator="equal">
      <formula>"BAJA"</formula>
    </cfRule>
  </conditionalFormatting>
  <conditionalFormatting sqref="P13:P16">
    <cfRule type="cellIs" dxfId="293" priority="40" operator="equal">
      <formula>"EXTREMA"</formula>
    </cfRule>
    <cfRule type="cellIs" dxfId="292" priority="41" operator="equal">
      <formula>"ALTA"</formula>
    </cfRule>
    <cfRule type="cellIs" dxfId="291" priority="42" operator="equal">
      <formula>"MODERADA"</formula>
    </cfRule>
  </conditionalFormatting>
  <conditionalFormatting sqref="N13:N16">
    <cfRule type="colorScale" priority="39">
      <colorScale>
        <cfvo type="num" val="1"/>
        <cfvo type="num" val="3"/>
        <cfvo type="num" val="5"/>
        <color theme="6" tint="-0.499984740745262"/>
        <color rgb="FFFFFF00"/>
        <color rgb="FFC00000"/>
      </colorScale>
    </cfRule>
  </conditionalFormatting>
  <conditionalFormatting sqref="P13:P16">
    <cfRule type="cellIs" dxfId="290" priority="38" operator="equal">
      <formula>"BAJA"</formula>
    </cfRule>
  </conditionalFormatting>
  <conditionalFormatting sqref="P13:P16">
    <cfRule type="cellIs" dxfId="289" priority="35" operator="equal">
      <formula>"EXTREMA"</formula>
    </cfRule>
    <cfRule type="cellIs" dxfId="288" priority="36" operator="equal">
      <formula>"ALTA"</formula>
    </cfRule>
    <cfRule type="cellIs" dxfId="287"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286" priority="33" operator="equal">
      <formula>"BAJA"</formula>
    </cfRule>
  </conditionalFormatting>
  <conditionalFormatting sqref="P13:P16">
    <cfRule type="cellIs" dxfId="285" priority="30" operator="equal">
      <formula>"EXTREMA"</formula>
    </cfRule>
    <cfRule type="cellIs" dxfId="284" priority="31" operator="equal">
      <formula>"ALTA"</formula>
    </cfRule>
    <cfRule type="cellIs" dxfId="283" priority="32" operator="equal">
      <formula>"MODERADA"</formula>
    </cfRule>
  </conditionalFormatting>
  <conditionalFormatting sqref="N13:N16">
    <cfRule type="colorScale" priority="29">
      <colorScale>
        <cfvo type="num" val="1"/>
        <cfvo type="num" val="3"/>
        <cfvo type="num" val="5"/>
        <color theme="6" tint="-0.499984740745262"/>
        <color rgb="FFFFFF00"/>
        <color rgb="FFC00000"/>
      </colorScale>
    </cfRule>
  </conditionalFormatting>
  <conditionalFormatting sqref="P13:P16">
    <cfRule type="cellIs" dxfId="282" priority="28" operator="equal">
      <formula>"BAJA"</formula>
    </cfRule>
  </conditionalFormatting>
  <conditionalFormatting sqref="P13:P16">
    <cfRule type="cellIs" dxfId="281" priority="25" operator="equal">
      <formula>"EXTREMA"</formula>
    </cfRule>
    <cfRule type="cellIs" dxfId="280" priority="26" operator="equal">
      <formula>"ALTA"</formula>
    </cfRule>
    <cfRule type="cellIs" dxfId="279" priority="27" operator="equal">
      <formula>"MODERADA"</formula>
    </cfRule>
  </conditionalFormatting>
  <conditionalFormatting sqref="N13:N16">
    <cfRule type="colorScale" priority="24">
      <colorScale>
        <cfvo type="num" val="1"/>
        <cfvo type="num" val="3"/>
        <cfvo type="num" val="5"/>
        <color theme="6" tint="-0.499984740745262"/>
        <color rgb="FFFFFF00"/>
        <color rgb="FFC00000"/>
      </colorScale>
    </cfRule>
  </conditionalFormatting>
  <conditionalFormatting sqref="P13:P16">
    <cfRule type="cellIs" dxfId="278" priority="23" operator="equal">
      <formula>"BAJA"</formula>
    </cfRule>
  </conditionalFormatting>
  <conditionalFormatting sqref="P13:P16">
    <cfRule type="cellIs" dxfId="277" priority="20" operator="equal">
      <formula>"EXTREMA"</formula>
    </cfRule>
    <cfRule type="cellIs" dxfId="276" priority="21" operator="equal">
      <formula>"ALTA"</formula>
    </cfRule>
    <cfRule type="cellIs" dxfId="275" priority="22" operator="equal">
      <formula>"MODERADA"</formula>
    </cfRule>
  </conditionalFormatting>
  <conditionalFormatting sqref="N13:N16">
    <cfRule type="colorScale" priority="19">
      <colorScale>
        <cfvo type="num" val="1"/>
        <cfvo type="num" val="3"/>
        <cfvo type="num" val="5"/>
        <color theme="6" tint="-0.499984740745262"/>
        <color rgb="FFFFFF00"/>
        <color rgb="FFC00000"/>
      </colorScale>
    </cfRule>
  </conditionalFormatting>
  <conditionalFormatting sqref="P13:P16">
    <cfRule type="cellIs" dxfId="274" priority="18" operator="equal">
      <formula>"BAJA"</formula>
    </cfRule>
  </conditionalFormatting>
  <conditionalFormatting sqref="P13:P16">
    <cfRule type="cellIs" dxfId="273" priority="15" operator="equal">
      <formula>"EXTREMA"</formula>
    </cfRule>
    <cfRule type="cellIs" dxfId="272" priority="16" operator="equal">
      <formula>"ALTA"</formula>
    </cfRule>
    <cfRule type="cellIs" dxfId="271" priority="17" operator="equal">
      <formula>"MODERADA"</formula>
    </cfRule>
  </conditionalFormatting>
  <conditionalFormatting sqref="I9:I11">
    <cfRule type="cellIs" dxfId="270" priority="11" operator="equal">
      <formula>"EXTREMA"</formula>
    </cfRule>
    <cfRule type="cellIs" dxfId="269" priority="12" operator="equal">
      <formula>"ALTA"</formula>
    </cfRule>
    <cfRule type="cellIs" dxfId="268" priority="13" operator="equal">
      <formula>"MODERADA"</formula>
    </cfRule>
    <cfRule type="cellIs" dxfId="267" priority="14" operator="equal">
      <formula>"BAJA"</formula>
    </cfRule>
  </conditionalFormatting>
  <conditionalFormatting sqref="P9:P11">
    <cfRule type="cellIs" dxfId="266" priority="7" operator="equal">
      <formula>"EXTREMA"</formula>
    </cfRule>
    <cfRule type="cellIs" dxfId="265" priority="8" operator="equal">
      <formula>"ALTA"</formula>
    </cfRule>
    <cfRule type="cellIs" dxfId="264" priority="9" operator="equal">
      <formula>"MODERADA"</formula>
    </cfRule>
    <cfRule type="cellIs" dxfId="263"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I7:I8 P7:P8">
    <cfRule type="cellIs" dxfId="262" priority="5" operator="equal">
      <formula>"BAJA"</formula>
    </cfRule>
  </conditionalFormatting>
  <conditionalFormatting sqref="I7:I8 P7:P8">
    <cfRule type="cellIs" dxfId="261" priority="2" operator="equal">
      <formula>"EXTREMA"</formula>
    </cfRule>
    <cfRule type="cellIs" dxfId="260" priority="3" operator="equal">
      <formula>"ALTA"</formula>
    </cfRule>
    <cfRule type="cellIs" dxfId="259"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0.59055118110236227" right="0.51181102362204722" top="0.94488188976377963" bottom="0.55118110236220474" header="0.31496062992125984" footer="0.31496062992125984"/>
  <pageSetup paperSize="220" scale="57"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27</vt:i4>
      </vt:variant>
    </vt:vector>
  </HeadingPairs>
  <TitlesOfParts>
    <vt:vector size="47" baseType="lpstr">
      <vt:lpstr>(1) Planeación</vt:lpstr>
      <vt:lpstr>(2) Control Interno</vt:lpstr>
      <vt:lpstr>(3) Juridica</vt:lpstr>
      <vt:lpstr>(4) Contratación</vt:lpstr>
      <vt:lpstr>(5) Talento Humano</vt:lpstr>
      <vt:lpstr>(6) Seguridad y Salud T</vt:lpstr>
      <vt:lpstr>(7) Sistemas</vt:lpstr>
      <vt:lpstr>(8) Archivo Central</vt:lpstr>
      <vt:lpstr>(9) Atencion Usuario</vt:lpstr>
      <vt:lpstr>(10) Contabilidad</vt:lpstr>
      <vt:lpstr>(11) Presupuesto</vt:lpstr>
      <vt:lpstr>(12) Tesorería</vt:lpstr>
      <vt:lpstr>(13) Almacén</vt:lpstr>
      <vt:lpstr>Evaluación de Controles</vt:lpstr>
      <vt:lpstr>Resumen</vt:lpstr>
      <vt:lpstr>Evolución</vt:lpstr>
      <vt:lpstr>Listas</vt:lpstr>
      <vt:lpstr>Impactos</vt:lpstr>
      <vt:lpstr>Idea Zonas</vt:lpstr>
      <vt:lpstr>formatos pre</vt:lpstr>
      <vt:lpstr>'(10) Contabilidad'!Área_de_impresión</vt:lpstr>
      <vt:lpstr>'(11) Presupuesto'!Área_de_impresión</vt:lpstr>
      <vt:lpstr>'(12) Tesorería'!Área_de_impresión</vt:lpstr>
      <vt:lpstr>'(13) Almacén'!Área_de_impresión</vt:lpstr>
      <vt:lpstr>'(2) Control Interno'!Área_de_impresión</vt:lpstr>
      <vt:lpstr>'(3) Juridica'!Área_de_impresión</vt:lpstr>
      <vt:lpstr>'(4) Contratación'!Área_de_impresión</vt:lpstr>
      <vt:lpstr>'(5) Talento Humano'!Área_de_impresión</vt:lpstr>
      <vt:lpstr>'(6) Seguridad y Salud T'!Área_de_impresión</vt:lpstr>
      <vt:lpstr>'(7) Sistemas'!Área_de_impresión</vt:lpstr>
      <vt:lpstr>'(8) Archivo Central'!Área_de_impresión</vt:lpstr>
      <vt:lpstr>'(9) Atencion Usuario'!Área_de_impresión</vt:lpstr>
      <vt:lpstr>'Evaluación de Controles'!Área_de_impresión</vt:lpstr>
      <vt:lpstr>Evolución!Área_de_impresión</vt:lpstr>
      <vt:lpstr>Impactos!Área_de_impresión</vt:lpstr>
      <vt:lpstr>Resumen!Área_de_impresión</vt:lpstr>
      <vt:lpstr>Listas!Criterios</vt:lpstr>
      <vt:lpstr>'(10) Contabilidad'!Títulos_a_imprimir</vt:lpstr>
      <vt:lpstr>'(11) Presupuesto'!Títulos_a_imprimir</vt:lpstr>
      <vt:lpstr>'(12) Tesorería'!Títulos_a_imprimir</vt:lpstr>
      <vt:lpstr>'(2) Control Interno'!Títulos_a_imprimir</vt:lpstr>
      <vt:lpstr>'(3) Juridica'!Títulos_a_imprimir</vt:lpstr>
      <vt:lpstr>'(5) Talento Humano'!Títulos_a_imprimir</vt:lpstr>
      <vt:lpstr>'(6) Seguridad y Salud T'!Títulos_a_imprimir</vt:lpstr>
      <vt:lpstr>'(7) Sistemas'!Títulos_a_imprimir</vt:lpstr>
      <vt:lpstr>'(8) Archivo Central'!Títulos_a_imprimir</vt:lpstr>
      <vt:lpstr>'Evaluación de Controles'!Títulos_a_imprimir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2018-09-25T22:14:21Z</dcterms:modified>
</cp:coreProperties>
</file>