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0" yWindow="0" windowWidth="20490" windowHeight="9045" tabRatio="961" activeTab="4"/>
  </bookViews>
  <sheets>
    <sheet name="(1) Deporte Asociado" sheetId="19" r:id="rId1"/>
    <sheet name="(2) Juegos Intercolegiados" sheetId="17" r:id="rId2"/>
    <sheet name="(3) Deporte Social y C" sheetId="9" r:id="rId3"/>
    <sheet name="(4) Recreacion y Aprove T" sheetId="15" r:id="rId4"/>
    <sheet name="(5) Habitos y Estilo VS" sheetId="11" r:id="rId5"/>
    <sheet name="Evaluación de Controles" sheetId="33" state="hidden" r:id="rId6"/>
    <sheet name="Resumen" sheetId="21" state="hidden" r:id="rId7"/>
    <sheet name="Evolución" sheetId="22" state="hidden" r:id="rId8"/>
    <sheet name="Listas" sheetId="4" state="hidden" r:id="rId9"/>
    <sheet name="Impactos" sheetId="24" state="hidden" r:id="rId10"/>
    <sheet name="Idea Zonas" sheetId="26" state="hidden" r:id="rId11"/>
    <sheet name="formatos pre" sheetId="34" state="hidden" r:id="rId12"/>
  </sheets>
  <definedNames>
    <definedName name="_xlnm._FilterDatabase" localSheetId="8" hidden="1">Listas!$AC$12:$AC$15</definedName>
    <definedName name="_xlnm.Print_Area" localSheetId="1">'(2) Juegos Intercolegiados'!$A$1:$V$15</definedName>
    <definedName name="_xlnm.Print_Area" localSheetId="2">'(3) Deporte Social y C'!$A$1:$V$11</definedName>
    <definedName name="_xlnm.Print_Area" localSheetId="3">'(4) Recreacion y Aprove T'!$A$1:$V$10</definedName>
    <definedName name="_xlnm.Print_Area" localSheetId="4">'(5) Habitos y Estilo VS'!$A$1:$V$10</definedName>
    <definedName name="_xlnm.Print_Area" localSheetId="5">'Evaluación de Controles'!$B$1:$Y$15</definedName>
    <definedName name="_xlnm.Print_Area" localSheetId="7">Evolución!$B$1:$Q$17</definedName>
    <definedName name="_xlnm.Print_Area" localSheetId="9">Impactos!$A$1:$G$12</definedName>
    <definedName name="_xlnm.Print_Area" localSheetId="6">Resumen!$A$1:$O$32</definedName>
    <definedName name="_xlnm.Criteria" localSheetId="8">Listas!$AC$12:$AC$15</definedName>
    <definedName name="_xlnm.Print_Titles" localSheetId="1">'(2) Juegos Intercolegiados'!$7:$8</definedName>
    <definedName name="_xlnm.Print_Titles" localSheetId="2">'(3) Deporte Social y C'!$7:$8</definedName>
    <definedName name="_xlnm.Print_Titles" localSheetId="4">'(5) Habitos y Estilo VS'!$7:$8</definedName>
    <definedName name="_xlnm.Print_Titles" localSheetId="5">'Evaluación de Controles'!$1:$3</definedName>
    <definedName name="Z_31578BE1_199E_4DDD_BD28_180CDA7042A3_.wvu.Cols" localSheetId="0" hidden="1">'(1) Deporte Asociado'!$D:$D,'(1) Deporte Asociado'!$F:$F,'(1) Deporte Asociado'!$K:$M,'(1) Deporte Asociado'!$Q:$Q,'(1) Deporte Asociado'!$S:$T,'(1) Deporte Asociado'!$V:$X</definedName>
    <definedName name="Z_31578BE1_199E_4DDD_BD28_180CDA7042A3_.wvu.Cols" localSheetId="1" hidden="1">'(2) Juegos Intercolegiados'!$D:$D,'(2) Juegos Intercolegiados'!$F:$F,'(2) Juegos Intercolegiados'!$K:$M,'(2) Juegos Intercolegiados'!$Q:$Q,'(2) Juegos Intercolegiados'!$S:$T,'(2) Juegos Intercolegiados'!$V:$X</definedName>
    <definedName name="Z_31578BE1_199E_4DDD_BD28_180CDA7042A3_.wvu.Cols" localSheetId="2" hidden="1">'(3) Deporte Social y C'!$D:$D,'(3) Deporte Social y C'!$F:$F,'(3) Deporte Social y C'!$K:$M,'(3) Deporte Social y C'!$Q:$Q,'(3) Deporte Social y C'!$S:$T,'(3) Deporte Social y C'!$V:$X</definedName>
    <definedName name="Z_31578BE1_199E_4DDD_BD28_180CDA7042A3_.wvu.Cols" localSheetId="3" hidden="1">'(4) Recreacion y Aprove T'!$D:$D,'(4) Recreacion y Aprove T'!$F:$F,'(4) Recreacion y Aprove T'!$K:$M,'(4) Recreacion y Aprove T'!$Q:$Q,'(4) Recreacion y Aprove T'!$S:$T,'(4) Recreacion y Aprove T'!$V:$X</definedName>
    <definedName name="Z_31578BE1_199E_4DDD_BD28_180CDA7042A3_.wvu.Cols" localSheetId="4" hidden="1">'(5) Habitos y Estilo VS'!$D:$D,'(5) Habitos y Estilo VS'!$F:$F,'(5) Habitos y Estilo VS'!$K:$M,'(5) Habitos y Estilo VS'!$Q:$Q,'(5) Habitos y Estilo VS'!$S:$T,'(5) Habitos y Estilo VS'!$V:$X</definedName>
    <definedName name="Z_31578BE1_199E_4DDD_BD28_180CDA7042A3_.wvu.Cols" localSheetId="6" hidden="1">Resumen!$Q:$AE,Resumen!$AH:$AX</definedName>
    <definedName name="Z_31578BE1_199E_4DDD_BD28_180CDA7042A3_.wvu.PrintArea" localSheetId="1" hidden="1">'(2) Juegos Intercolegiados'!$A$1:$V$15</definedName>
    <definedName name="Z_31578BE1_199E_4DDD_BD28_180CDA7042A3_.wvu.PrintArea" localSheetId="2" hidden="1">'(3) Deporte Social y C'!$A$1:$V$11</definedName>
    <definedName name="Z_31578BE1_199E_4DDD_BD28_180CDA7042A3_.wvu.PrintArea" localSheetId="3" hidden="1">'(4) Recreacion y Aprove T'!$A$1:$V$10</definedName>
    <definedName name="Z_31578BE1_199E_4DDD_BD28_180CDA7042A3_.wvu.PrintArea" localSheetId="4" hidden="1">'(5) Habitos y Estilo VS'!$A$1:$V$10</definedName>
    <definedName name="Z_31578BE1_199E_4DDD_BD28_180CDA7042A3_.wvu.PrintArea" localSheetId="5" hidden="1">'Evaluación de Controles'!$B$1:$Y$15</definedName>
    <definedName name="Z_31578BE1_199E_4DDD_BD28_180CDA7042A3_.wvu.PrintArea" localSheetId="7" hidden="1">Evolución!$K$1:$Q$10</definedName>
    <definedName name="Z_31578BE1_199E_4DDD_BD28_180CDA7042A3_.wvu.PrintArea" localSheetId="9" hidden="1">Impactos!$A$1:$G$12</definedName>
    <definedName name="Z_31578BE1_199E_4DDD_BD28_180CDA7042A3_.wvu.PrintArea" localSheetId="6" hidden="1">Resumen!$A$1:$O$30</definedName>
    <definedName name="Z_31578BE1_199E_4DDD_BD28_180CDA7042A3_.wvu.PrintTitles" localSheetId="1" hidden="1">'(2) Juegos Intercolegiados'!$7:$8</definedName>
    <definedName name="Z_31578BE1_199E_4DDD_BD28_180CDA7042A3_.wvu.PrintTitles" localSheetId="2" hidden="1">'(3) Deporte Social y C'!$7:$8</definedName>
    <definedName name="Z_31578BE1_199E_4DDD_BD28_180CDA7042A3_.wvu.PrintTitles" localSheetId="4" hidden="1">'(5) Habitos y Estilo VS'!$7:$8</definedName>
    <definedName name="Z_31578BE1_199E_4DDD_BD28_180CDA7042A3_.wvu.PrintTitles" localSheetId="5" hidden="1">'Evaluación de Controles'!$1:$3</definedName>
    <definedName name="Z_42BB51DB_DC3E_4DA5_9499_5574EB19780E_.wvu.Cols" localSheetId="0" hidden="1">'(1) Deporte Asociado'!$D:$D,'(1) Deporte Asociado'!$F:$F,'(1) Deporte Asociado'!$K:$M,'(1) Deporte Asociado'!$Q:$Q,'(1) Deporte Asociado'!$S:$T,'(1) Deporte Asociado'!$V:$X</definedName>
    <definedName name="Z_42BB51DB_DC3E_4DA5_9499_5574EB19780E_.wvu.Cols" localSheetId="1" hidden="1">'(2) Juegos Intercolegiados'!$D:$D,'(2) Juegos Intercolegiados'!$F:$F,'(2) Juegos Intercolegiados'!$K:$M,'(2) Juegos Intercolegiados'!$Q:$Q,'(2) Juegos Intercolegiados'!$S:$T,'(2) Juegos Intercolegiados'!$V:$X</definedName>
    <definedName name="Z_42BB51DB_DC3E_4DA5_9499_5574EB19780E_.wvu.Cols" localSheetId="2" hidden="1">'(3) Deporte Social y C'!$D:$D,'(3) Deporte Social y C'!$F:$F,'(3) Deporte Social y C'!$K:$M,'(3) Deporte Social y C'!$Q:$Q,'(3) Deporte Social y C'!$S:$T,'(3) Deporte Social y C'!$V:$X</definedName>
    <definedName name="Z_42BB51DB_DC3E_4DA5_9499_5574EB19780E_.wvu.Cols" localSheetId="3" hidden="1">'(4) Recreacion y Aprove T'!$D:$D,'(4) Recreacion y Aprove T'!$F:$F,'(4) Recreacion y Aprove T'!$K:$M,'(4) Recreacion y Aprove T'!$Q:$Q,'(4) Recreacion y Aprove T'!$S:$T,'(4) Recreacion y Aprove T'!$V:$X</definedName>
    <definedName name="Z_42BB51DB_DC3E_4DA5_9499_5574EB19780E_.wvu.Cols" localSheetId="4" hidden="1">'(5) Habitos y Estilo VS'!$D:$D,'(5) Habitos y Estilo VS'!$F:$F,'(5) Habitos y Estilo VS'!$K:$M,'(5) Habitos y Estilo VS'!$Q:$Q,'(5) Habitos y Estilo VS'!$S:$T,'(5) Habitos y Estilo VS'!$V:$X</definedName>
    <definedName name="Z_42BB51DB_DC3E_4DA5_9499_5574EB19780E_.wvu.Cols" localSheetId="6" hidden="1">Resumen!$Q:$AE,Resumen!$AH:$AX</definedName>
    <definedName name="Z_42BB51DB_DC3E_4DA5_9499_5574EB19780E_.wvu.PrintArea" localSheetId="1" hidden="1">'(2) Juegos Intercolegiados'!$A$1:$V$15</definedName>
    <definedName name="Z_42BB51DB_DC3E_4DA5_9499_5574EB19780E_.wvu.PrintArea" localSheetId="2" hidden="1">'(3) Deporte Social y C'!$A$1:$V$11</definedName>
    <definedName name="Z_42BB51DB_DC3E_4DA5_9499_5574EB19780E_.wvu.PrintArea" localSheetId="3" hidden="1">'(4) Recreacion y Aprove T'!$A$1:$V$10</definedName>
    <definedName name="Z_42BB51DB_DC3E_4DA5_9499_5574EB19780E_.wvu.PrintArea" localSheetId="4" hidden="1">'(5) Habitos y Estilo VS'!$A$1:$V$10</definedName>
    <definedName name="Z_42BB51DB_DC3E_4DA5_9499_5574EB19780E_.wvu.PrintArea" localSheetId="5" hidden="1">'Evaluación de Controles'!$B$1:$Y$15</definedName>
    <definedName name="Z_42BB51DB_DC3E_4DA5_9499_5574EB19780E_.wvu.PrintArea" localSheetId="7" hidden="1">Evolución!$K$1:$Q$10</definedName>
    <definedName name="Z_42BB51DB_DC3E_4DA5_9499_5574EB19780E_.wvu.PrintArea" localSheetId="9" hidden="1">Impactos!$A$1:$G$12</definedName>
    <definedName name="Z_42BB51DB_DC3E_4DA5_9499_5574EB19780E_.wvu.PrintArea" localSheetId="6" hidden="1">Resumen!$A$1:$O$30</definedName>
    <definedName name="Z_42BB51DB_DC3E_4DA5_9499_5574EB19780E_.wvu.PrintTitles" localSheetId="1" hidden="1">'(2) Juegos Intercolegiados'!$7:$8</definedName>
    <definedName name="Z_42BB51DB_DC3E_4DA5_9499_5574EB19780E_.wvu.PrintTitles" localSheetId="2" hidden="1">'(3) Deporte Social y C'!$7:$8</definedName>
    <definedName name="Z_42BB51DB_DC3E_4DA5_9499_5574EB19780E_.wvu.PrintTitles" localSheetId="4" hidden="1">'(5) Habitos y Estilo VS'!$7:$8</definedName>
    <definedName name="Z_42BB51DB_DC3E_4DA5_9499_5574EB19780E_.wvu.PrintTitles" localSheetId="5" hidden="1">'Evaluación de Controles'!$1:$3</definedName>
    <definedName name="Z_4890415D_ABA4_4363_9A7D_9DAD39F08A9F_.wvu.Cols" localSheetId="0" hidden="1">'(1) Deporte Asociado'!$D:$D,'(1) Deporte Asociado'!$F:$F,'(1) Deporte Asociado'!$K:$M,'(1) Deporte Asociado'!$Q:$Q,'(1) Deporte Asociado'!$S:$T,'(1) Deporte Asociado'!$V:$X</definedName>
    <definedName name="Z_4890415D_ABA4_4363_9A7D_9DAD39F08A9F_.wvu.Cols" localSheetId="6" hidden="1">Resumen!$Q:$AE,Resumen!$AH:$AX</definedName>
    <definedName name="Z_4890415D_ABA4_4363_9A7D_9DAD39F08A9F_.wvu.PrintArea" localSheetId="1" hidden="1">'(2) Juegos Intercolegiados'!$A$1:$V$10</definedName>
    <definedName name="Z_4890415D_ABA4_4363_9A7D_9DAD39F08A9F_.wvu.PrintArea" localSheetId="2" hidden="1">'(3) Deporte Social y C'!$A$1:$V$11</definedName>
    <definedName name="Z_4890415D_ABA4_4363_9A7D_9DAD39F08A9F_.wvu.PrintArea" localSheetId="3" hidden="1">'(4) Recreacion y Aprove T'!$A$1:$V$10</definedName>
    <definedName name="Z_4890415D_ABA4_4363_9A7D_9DAD39F08A9F_.wvu.PrintArea" localSheetId="4" hidden="1">'(5) Habitos y Estilo VS'!$A$1:$V$10</definedName>
    <definedName name="Z_4890415D_ABA4_4363_9A7D_9DAD39F08A9F_.wvu.PrintArea" localSheetId="5" hidden="1">'Evaluación de Controles'!$B$1:$Y$15</definedName>
    <definedName name="Z_4890415D_ABA4_4363_9A7D_9DAD39F08A9F_.wvu.PrintArea" localSheetId="7" hidden="1">Evolución!$K$1:$Q$10</definedName>
    <definedName name="Z_4890415D_ABA4_4363_9A7D_9DAD39F08A9F_.wvu.PrintArea" localSheetId="9" hidden="1">Impactos!$A$1:$G$12</definedName>
    <definedName name="Z_4890415D_ABA4_4363_9A7D_9DAD39F08A9F_.wvu.PrintArea" localSheetId="6" hidden="1">Resumen!$A$1:$O$30</definedName>
    <definedName name="Z_4890415D_ABA4_4363_9A7D_9DAD39F08A9F_.wvu.PrintTitles" localSheetId="1" hidden="1">'(2) Juegos Intercolegiados'!$7:$8</definedName>
    <definedName name="Z_4890415D_ABA4_4363_9A7D_9DAD39F08A9F_.wvu.PrintTitles" localSheetId="2" hidden="1">'(3) Deporte Social y C'!$7:$8</definedName>
    <definedName name="Z_4890415D_ABA4_4363_9A7D_9DAD39F08A9F_.wvu.PrintTitles" localSheetId="4" hidden="1">'(5) Habitos y Estilo VS'!$7:$8</definedName>
    <definedName name="Z_4890415D_ABA4_4363_9A7D_9DAD39F08A9F_.wvu.PrintTitles" localSheetId="5" hidden="1">'Evaluación de Controles'!$1:$3</definedName>
    <definedName name="Z_915A0EBC_A358_405B_93F7_90752DA34B9F_.wvu.Cols" localSheetId="0" hidden="1">'(1) Deporte Asociado'!$D:$D,'(1) Deporte Asociado'!$F:$F,'(1) Deporte Asociado'!$K:$M,'(1) Deporte Asociado'!$Q:$Q,'(1) Deporte Asociado'!$S:$T,'(1) Deporte Asociado'!$V:$X</definedName>
    <definedName name="Z_915A0EBC_A358_405B_93F7_90752DA34B9F_.wvu.Cols" localSheetId="1" hidden="1">'(2) Juegos Intercolegiados'!$D:$D,'(2) Juegos Intercolegiados'!$F:$F,'(2) Juegos Intercolegiados'!$K:$M,'(2) Juegos Intercolegiados'!$Q:$Q,'(2) Juegos Intercolegiados'!$S:$T,'(2) Juegos Intercolegiados'!$V:$X</definedName>
    <definedName name="Z_915A0EBC_A358_405B_93F7_90752DA34B9F_.wvu.Cols" localSheetId="2" hidden="1">'(3) Deporte Social y C'!$D:$D,'(3) Deporte Social y C'!$F:$F,'(3) Deporte Social y C'!$K:$M,'(3) Deporte Social y C'!$Q:$Q,'(3) Deporte Social y C'!$S:$T,'(3) Deporte Social y C'!$V:$X</definedName>
    <definedName name="Z_915A0EBC_A358_405B_93F7_90752DA34B9F_.wvu.Cols" localSheetId="3" hidden="1">'(4) Recreacion y Aprove T'!$D:$D,'(4) Recreacion y Aprove T'!$F:$F,'(4) Recreacion y Aprove T'!$K:$M,'(4) Recreacion y Aprove T'!$Q:$Q,'(4) Recreacion y Aprove T'!$S:$T,'(4) Recreacion y Aprove T'!$V:$X</definedName>
    <definedName name="Z_915A0EBC_A358_405B_93F7_90752DA34B9F_.wvu.Cols" localSheetId="4" hidden="1">'(5) Habitos y Estilo VS'!$D:$D,'(5) Habitos y Estilo VS'!$F:$F,'(5) Habitos y Estilo VS'!$K:$M,'(5) Habitos y Estilo VS'!$Q:$Q,'(5) Habitos y Estilo VS'!$S:$T,'(5) Habitos y Estilo VS'!$V:$X</definedName>
    <definedName name="Z_915A0EBC_A358_405B_93F7_90752DA34B9F_.wvu.Cols" localSheetId="6" hidden="1">Resumen!$Q:$AE,Resumen!$AH:$AX</definedName>
    <definedName name="Z_915A0EBC_A358_405B_93F7_90752DA34B9F_.wvu.PrintArea" localSheetId="1" hidden="1">'(2) Juegos Intercolegiados'!$A$1:$V$15</definedName>
    <definedName name="Z_915A0EBC_A358_405B_93F7_90752DA34B9F_.wvu.PrintArea" localSheetId="2" hidden="1">'(3) Deporte Social y C'!$A$1:$V$11</definedName>
    <definedName name="Z_915A0EBC_A358_405B_93F7_90752DA34B9F_.wvu.PrintArea" localSheetId="3" hidden="1">'(4) Recreacion y Aprove T'!$A$1:$V$10</definedName>
    <definedName name="Z_915A0EBC_A358_405B_93F7_90752DA34B9F_.wvu.PrintArea" localSheetId="4" hidden="1">'(5) Habitos y Estilo VS'!$A$1:$V$10</definedName>
    <definedName name="Z_915A0EBC_A358_405B_93F7_90752DA34B9F_.wvu.PrintArea" localSheetId="5" hidden="1">'Evaluación de Controles'!$B$1:$Y$15</definedName>
    <definedName name="Z_915A0EBC_A358_405B_93F7_90752DA34B9F_.wvu.PrintArea" localSheetId="7" hidden="1">Evolución!$K$1:$Q$10</definedName>
    <definedName name="Z_915A0EBC_A358_405B_93F7_90752DA34B9F_.wvu.PrintArea" localSheetId="9" hidden="1">Impactos!$A$1:$G$12</definedName>
    <definedName name="Z_915A0EBC_A358_405B_93F7_90752DA34B9F_.wvu.PrintArea" localSheetId="6" hidden="1">Resumen!$A$1:$O$30</definedName>
    <definedName name="Z_915A0EBC_A358_405B_93F7_90752DA34B9F_.wvu.PrintTitles" localSheetId="1" hidden="1">'(2) Juegos Intercolegiados'!$7:$8</definedName>
    <definedName name="Z_915A0EBC_A358_405B_93F7_90752DA34B9F_.wvu.PrintTitles" localSheetId="2" hidden="1">'(3) Deporte Social y C'!$7:$8</definedName>
    <definedName name="Z_915A0EBC_A358_405B_93F7_90752DA34B9F_.wvu.PrintTitles" localSheetId="4" hidden="1">'(5) Habitos y Estilo VS'!$7:$8</definedName>
    <definedName name="Z_915A0EBC_A358_405B_93F7_90752DA34B9F_.wvu.PrintTitles" localSheetId="5" hidden="1">'Evaluación de Controles'!$1:$3</definedName>
    <definedName name="Z_97D65C1E_976A_4956_97FC_0E8188ABCFAA_.wvu.Cols" localSheetId="0" hidden="1">'(1) Deporte Asociado'!$D:$D,'(1) Deporte Asociado'!$F:$F,'(1) Deporte Asociado'!$K:$M,'(1) Deporte Asociado'!$Q:$Q,'(1) Deporte Asociado'!$S:$T,'(1) Deporte Asociado'!$V:$X</definedName>
    <definedName name="Z_97D65C1E_976A_4956_97FC_0E8188ABCFAA_.wvu.Cols" localSheetId="1" hidden="1">'(2) Juegos Intercolegiados'!$D:$D,'(2) Juegos Intercolegiados'!$F:$F,'(2) Juegos Intercolegiados'!$K:$M,'(2) Juegos Intercolegiados'!$Q:$Q,'(2) Juegos Intercolegiados'!$S:$T,'(2) Juegos Intercolegiados'!$V:$X</definedName>
    <definedName name="Z_97D65C1E_976A_4956_97FC_0E8188ABCFAA_.wvu.Cols" localSheetId="2" hidden="1">'(3) Deporte Social y C'!$D:$D,'(3) Deporte Social y C'!$F:$F,'(3) Deporte Social y C'!$K:$M,'(3) Deporte Social y C'!$Q:$Q,'(3) Deporte Social y C'!$S:$T,'(3) Deporte Social y C'!$V:$X</definedName>
    <definedName name="Z_97D65C1E_976A_4956_97FC_0E8188ABCFAA_.wvu.Cols" localSheetId="3" hidden="1">'(4) Recreacion y Aprove T'!$D:$D,'(4) Recreacion y Aprove T'!$F:$F,'(4) Recreacion y Aprove T'!$K:$M,'(4) Recreacion y Aprove T'!$Q:$Q,'(4) Recreacion y Aprove T'!$S:$T,'(4) Recreacion y Aprove T'!$V:$X</definedName>
    <definedName name="Z_97D65C1E_976A_4956_97FC_0E8188ABCFAA_.wvu.Cols" localSheetId="4" hidden="1">'(5) Habitos y Estilo VS'!$D:$D,'(5) Habitos y Estilo VS'!$F:$F,'(5) Habitos y Estilo VS'!$K:$M,'(5) Habitos y Estilo VS'!$Q:$Q,'(5) Habitos y Estilo VS'!$S:$T,'(5) Habitos y Estilo VS'!$V:$X</definedName>
    <definedName name="Z_97D65C1E_976A_4956_97FC_0E8188ABCFAA_.wvu.Cols" localSheetId="6" hidden="1">Resumen!$Q:$AE,Resumen!$AH:$AX</definedName>
    <definedName name="Z_97D65C1E_976A_4956_97FC_0E8188ABCFAA_.wvu.PrintArea" localSheetId="1" hidden="1">'(2) Juegos Intercolegiados'!$A$1:$V$15</definedName>
    <definedName name="Z_97D65C1E_976A_4956_97FC_0E8188ABCFAA_.wvu.PrintArea" localSheetId="2" hidden="1">'(3) Deporte Social y C'!$A$1:$V$11</definedName>
    <definedName name="Z_97D65C1E_976A_4956_97FC_0E8188ABCFAA_.wvu.PrintArea" localSheetId="3" hidden="1">'(4) Recreacion y Aprove T'!$A$1:$V$10</definedName>
    <definedName name="Z_97D65C1E_976A_4956_97FC_0E8188ABCFAA_.wvu.PrintArea" localSheetId="4" hidden="1">'(5) Habitos y Estilo VS'!$A$1:$V$10</definedName>
    <definedName name="Z_97D65C1E_976A_4956_97FC_0E8188ABCFAA_.wvu.PrintArea" localSheetId="5" hidden="1">'Evaluación de Controles'!$B$1:$Y$15</definedName>
    <definedName name="Z_97D65C1E_976A_4956_97FC_0E8188ABCFAA_.wvu.PrintArea" localSheetId="7" hidden="1">Evolución!$K$1:$Q$10</definedName>
    <definedName name="Z_97D65C1E_976A_4956_97FC_0E8188ABCFAA_.wvu.PrintArea" localSheetId="9" hidden="1">Impactos!$A$1:$G$12</definedName>
    <definedName name="Z_97D65C1E_976A_4956_97FC_0E8188ABCFAA_.wvu.PrintArea" localSheetId="6" hidden="1">Resumen!$A$1:$O$30</definedName>
    <definedName name="Z_97D65C1E_976A_4956_97FC_0E8188ABCFAA_.wvu.PrintTitles" localSheetId="1" hidden="1">'(2) Juegos Intercolegiados'!$7:$8</definedName>
    <definedName name="Z_97D65C1E_976A_4956_97FC_0E8188ABCFAA_.wvu.PrintTitles" localSheetId="2" hidden="1">'(3) Deporte Social y C'!$7:$8</definedName>
    <definedName name="Z_97D65C1E_976A_4956_97FC_0E8188ABCFAA_.wvu.PrintTitles" localSheetId="4" hidden="1">'(5) Habitos y Estilo VS'!$7:$8</definedName>
    <definedName name="Z_97D65C1E_976A_4956_97FC_0E8188ABCFAA_.wvu.PrintTitles" localSheetId="5" hidden="1">'Evaluación de Controles'!$1:$3</definedName>
    <definedName name="Z_ADD38025_F4B2_44E2_9D06_07A9BF0F3A51_.wvu.Cols" localSheetId="0" hidden="1">'(1) Deporte Asociado'!$D:$D,'(1) Deporte Asociado'!$F:$F,'(1) Deporte Asociado'!$K:$M,'(1) Deporte Asociado'!$Q:$Q,'(1) Deporte Asociado'!$S:$T,'(1) Deporte Asociado'!$V:$X</definedName>
    <definedName name="Z_ADD38025_F4B2_44E2_9D06_07A9BF0F3A51_.wvu.Cols" localSheetId="1" hidden="1">'(2) Juegos Intercolegiados'!$D:$D,'(2) Juegos Intercolegiados'!$F:$F,'(2) Juegos Intercolegiados'!$K:$M,'(2) Juegos Intercolegiados'!$Q:$Q,'(2) Juegos Intercolegiados'!$S:$T,'(2) Juegos Intercolegiados'!$V:$X</definedName>
    <definedName name="Z_ADD38025_F4B2_44E2_9D06_07A9BF0F3A51_.wvu.Cols" localSheetId="2" hidden="1">'(3) Deporte Social y C'!$D:$D,'(3) Deporte Social y C'!$F:$F,'(3) Deporte Social y C'!$K:$M,'(3) Deporte Social y C'!$Q:$Q,'(3) Deporte Social y C'!$S:$T,'(3) Deporte Social y C'!$V:$X</definedName>
    <definedName name="Z_ADD38025_F4B2_44E2_9D06_07A9BF0F3A51_.wvu.Cols" localSheetId="3" hidden="1">'(4) Recreacion y Aprove T'!$D:$D,'(4) Recreacion y Aprove T'!$F:$F,'(4) Recreacion y Aprove T'!$K:$M,'(4) Recreacion y Aprove T'!$Q:$Q,'(4) Recreacion y Aprove T'!$S:$T,'(4) Recreacion y Aprove T'!$V:$X</definedName>
    <definedName name="Z_ADD38025_F4B2_44E2_9D06_07A9BF0F3A51_.wvu.Cols" localSheetId="4" hidden="1">'(5) Habitos y Estilo VS'!$D:$D,'(5) Habitos y Estilo VS'!$F:$F,'(5) Habitos y Estilo VS'!$K:$M,'(5) Habitos y Estilo VS'!$Q:$Q,'(5) Habitos y Estilo VS'!$S:$T,'(5) Habitos y Estilo VS'!$V:$X</definedName>
    <definedName name="Z_ADD38025_F4B2_44E2_9D06_07A9BF0F3A51_.wvu.Cols" localSheetId="6" hidden="1">Resumen!$Q:$AE,Resumen!$AH:$AX</definedName>
    <definedName name="Z_ADD38025_F4B2_44E2_9D06_07A9BF0F3A51_.wvu.PrintArea" localSheetId="1" hidden="1">'(2) Juegos Intercolegiados'!$A$1:$V$15</definedName>
    <definedName name="Z_ADD38025_F4B2_44E2_9D06_07A9BF0F3A51_.wvu.PrintArea" localSheetId="2" hidden="1">'(3) Deporte Social y C'!$A$1:$V$11</definedName>
    <definedName name="Z_ADD38025_F4B2_44E2_9D06_07A9BF0F3A51_.wvu.PrintArea" localSheetId="3" hidden="1">'(4) Recreacion y Aprove T'!$A$1:$V$10</definedName>
    <definedName name="Z_ADD38025_F4B2_44E2_9D06_07A9BF0F3A51_.wvu.PrintArea" localSheetId="4" hidden="1">'(5) Habitos y Estilo VS'!$A$1:$V$10</definedName>
    <definedName name="Z_ADD38025_F4B2_44E2_9D06_07A9BF0F3A51_.wvu.PrintArea" localSheetId="5" hidden="1">'Evaluación de Controles'!$B$1:$Y$15</definedName>
    <definedName name="Z_ADD38025_F4B2_44E2_9D06_07A9BF0F3A51_.wvu.PrintArea" localSheetId="7" hidden="1">Evolución!$K$1:$Q$10</definedName>
    <definedName name="Z_ADD38025_F4B2_44E2_9D06_07A9BF0F3A51_.wvu.PrintArea" localSheetId="9" hidden="1">Impactos!$A$1:$G$12</definedName>
    <definedName name="Z_ADD38025_F4B2_44E2_9D06_07A9BF0F3A51_.wvu.PrintArea" localSheetId="6" hidden="1">Resumen!$A$1:$O$30</definedName>
    <definedName name="Z_ADD38025_F4B2_44E2_9D06_07A9BF0F3A51_.wvu.PrintTitles" localSheetId="1" hidden="1">'(2) Juegos Intercolegiados'!$7:$8</definedName>
    <definedName name="Z_ADD38025_F4B2_44E2_9D06_07A9BF0F3A51_.wvu.PrintTitles" localSheetId="2" hidden="1">'(3) Deporte Social y C'!$7:$8</definedName>
    <definedName name="Z_ADD38025_F4B2_44E2_9D06_07A9BF0F3A51_.wvu.PrintTitles" localSheetId="4" hidden="1">'(5) Habitos y Estilo VS'!$7:$8</definedName>
    <definedName name="Z_ADD38025_F4B2_44E2_9D06_07A9BF0F3A51_.wvu.PrintTitles" localSheetId="5" hidden="1">'Evaluación de Controles'!$1:$3</definedName>
    <definedName name="Z_AF3BF2A1_5C19_43AE_A08B_3E418E8AE543_.wvu.Cols" localSheetId="0" hidden="1">'(1) Deporte Asociado'!$D:$D,'(1) Deporte Asociado'!$F:$F,'(1) Deporte Asociado'!$K:$M,'(1) Deporte Asociado'!$Q:$Q,'(1) Deporte Asociado'!$S:$T,'(1) Deporte Asociado'!$V:$X</definedName>
    <definedName name="Z_AF3BF2A1_5C19_43AE_A08B_3E418E8AE543_.wvu.Cols" localSheetId="1" hidden="1">'(2) Juegos Intercolegiados'!$D:$D,'(2) Juegos Intercolegiados'!$F:$F,'(2) Juegos Intercolegiados'!$K:$M,'(2) Juegos Intercolegiados'!$Q:$Q,'(2) Juegos Intercolegiados'!$S:$T,'(2) Juegos Intercolegiados'!$V:$X</definedName>
    <definedName name="Z_AF3BF2A1_5C19_43AE_A08B_3E418E8AE543_.wvu.Cols" localSheetId="2" hidden="1">'(3) Deporte Social y C'!$D:$D,'(3) Deporte Social y C'!$F:$F,'(3) Deporte Social y C'!$K:$M,'(3) Deporte Social y C'!$Q:$Q,'(3) Deporte Social y C'!$S:$T,'(3) Deporte Social y C'!$V:$X</definedName>
    <definedName name="Z_AF3BF2A1_5C19_43AE_A08B_3E418E8AE543_.wvu.Cols" localSheetId="3" hidden="1">'(4) Recreacion y Aprove T'!$D:$D,'(4) Recreacion y Aprove T'!$F:$F,'(4) Recreacion y Aprove T'!$K:$M,'(4) Recreacion y Aprove T'!$Q:$Q,'(4) Recreacion y Aprove T'!$S:$T,'(4) Recreacion y Aprove T'!$V:$X</definedName>
    <definedName name="Z_AF3BF2A1_5C19_43AE_A08B_3E418E8AE543_.wvu.Cols" localSheetId="4" hidden="1">'(5) Habitos y Estilo VS'!$D:$D,'(5) Habitos y Estilo VS'!$F:$F,'(5) Habitos y Estilo VS'!$K:$M,'(5) Habitos y Estilo VS'!$Q:$Q,'(5) Habitos y Estilo VS'!$S:$T,'(5) Habitos y Estilo VS'!$V:$X</definedName>
    <definedName name="Z_AF3BF2A1_5C19_43AE_A08B_3E418E8AE543_.wvu.Cols" localSheetId="6" hidden="1">Resumen!$Q:$AE,Resumen!$AH:$AX</definedName>
    <definedName name="Z_AF3BF2A1_5C19_43AE_A08B_3E418E8AE543_.wvu.PrintArea" localSheetId="1" hidden="1">'(2) Juegos Intercolegiados'!$A$1:$V$15</definedName>
    <definedName name="Z_AF3BF2A1_5C19_43AE_A08B_3E418E8AE543_.wvu.PrintArea" localSheetId="2" hidden="1">'(3) Deporte Social y C'!$A$1:$V$11</definedName>
    <definedName name="Z_AF3BF2A1_5C19_43AE_A08B_3E418E8AE543_.wvu.PrintArea" localSheetId="3" hidden="1">'(4) Recreacion y Aprove T'!$A$1:$V$10</definedName>
    <definedName name="Z_AF3BF2A1_5C19_43AE_A08B_3E418E8AE543_.wvu.PrintArea" localSheetId="4" hidden="1">'(5) Habitos y Estilo VS'!$A$1:$V$10</definedName>
    <definedName name="Z_AF3BF2A1_5C19_43AE_A08B_3E418E8AE543_.wvu.PrintArea" localSheetId="5" hidden="1">'Evaluación de Controles'!$B$1:$Y$15</definedName>
    <definedName name="Z_AF3BF2A1_5C19_43AE_A08B_3E418E8AE543_.wvu.PrintArea" localSheetId="7" hidden="1">Evolución!$K$1:$Q$10</definedName>
    <definedName name="Z_AF3BF2A1_5C19_43AE_A08B_3E418E8AE543_.wvu.PrintArea" localSheetId="9" hidden="1">Impactos!$A$1:$G$12</definedName>
    <definedName name="Z_AF3BF2A1_5C19_43AE_A08B_3E418E8AE543_.wvu.PrintArea" localSheetId="6" hidden="1">Resumen!$A$1:$O$30</definedName>
    <definedName name="Z_AF3BF2A1_5C19_43AE_A08B_3E418E8AE543_.wvu.PrintTitles" localSheetId="1" hidden="1">'(2) Juegos Intercolegiados'!$7:$8</definedName>
    <definedName name="Z_AF3BF2A1_5C19_43AE_A08B_3E418E8AE543_.wvu.PrintTitles" localSheetId="2" hidden="1">'(3) Deporte Social y C'!$7:$8</definedName>
    <definedName name="Z_AF3BF2A1_5C19_43AE_A08B_3E418E8AE543_.wvu.PrintTitles" localSheetId="4" hidden="1">'(5) Habitos y Estilo VS'!$7:$8</definedName>
    <definedName name="Z_AF3BF2A1_5C19_43AE_A08B_3E418E8AE543_.wvu.PrintTitles" localSheetId="5" hidden="1">'Evaluación de Controles'!$1:$3</definedName>
    <definedName name="Z_B74BB35E_E214_422E_BB39_6D168553F4C5_.wvu.Cols" localSheetId="0" hidden="1">'(1) Deporte Asociado'!$D:$D,'(1) Deporte Asociado'!$F:$F,'(1) Deporte Asociado'!$K:$M,'(1) Deporte Asociado'!$Q:$Q,'(1) Deporte Asociado'!$S:$T,'(1) Deporte Asociado'!$V:$X</definedName>
    <definedName name="Z_B74BB35E_E214_422E_BB39_6D168553F4C5_.wvu.Cols" localSheetId="1" hidden="1">'(2) Juegos Intercolegiados'!$D:$D,'(2) Juegos Intercolegiados'!$F:$F,'(2) Juegos Intercolegiados'!$K:$M,'(2) Juegos Intercolegiados'!$Q:$Q,'(2) Juegos Intercolegiados'!$S:$T,'(2) Juegos Intercolegiados'!$V:$X</definedName>
    <definedName name="Z_B74BB35E_E214_422E_BB39_6D168553F4C5_.wvu.Cols" localSheetId="2" hidden="1">'(3) Deporte Social y C'!$D:$D,'(3) Deporte Social y C'!$F:$F,'(3) Deporte Social y C'!$K:$M,'(3) Deporte Social y C'!$Q:$Q,'(3) Deporte Social y C'!$S:$T,'(3) Deporte Social y C'!$V:$X</definedName>
    <definedName name="Z_B74BB35E_E214_422E_BB39_6D168553F4C5_.wvu.Cols" localSheetId="3" hidden="1">'(4) Recreacion y Aprove T'!$D:$D,'(4) Recreacion y Aprove T'!$F:$F,'(4) Recreacion y Aprove T'!$K:$M,'(4) Recreacion y Aprove T'!$Q:$Q,'(4) Recreacion y Aprove T'!$S:$T,'(4) Recreacion y Aprove T'!$V:$X</definedName>
    <definedName name="Z_B74BB35E_E214_422E_BB39_6D168553F4C5_.wvu.Cols" localSheetId="6" hidden="1">Resumen!$Q:$AE,Resumen!$AH:$AX</definedName>
    <definedName name="Z_B74BB35E_E214_422E_BB39_6D168553F4C5_.wvu.PrintArea" localSheetId="1" hidden="1">'(2) Juegos Intercolegiados'!$A$1:$V$15</definedName>
    <definedName name="Z_B74BB35E_E214_422E_BB39_6D168553F4C5_.wvu.PrintArea" localSheetId="2" hidden="1">'(3) Deporte Social y C'!$A$1:$V$11</definedName>
    <definedName name="Z_B74BB35E_E214_422E_BB39_6D168553F4C5_.wvu.PrintArea" localSheetId="3" hidden="1">'(4) Recreacion y Aprove T'!$A$1:$V$10</definedName>
    <definedName name="Z_B74BB35E_E214_422E_BB39_6D168553F4C5_.wvu.PrintArea" localSheetId="4" hidden="1">'(5) Habitos y Estilo VS'!$A$1:$V$10</definedName>
    <definedName name="Z_B74BB35E_E214_422E_BB39_6D168553F4C5_.wvu.PrintArea" localSheetId="5" hidden="1">'Evaluación de Controles'!$B$1:$Y$15</definedName>
    <definedName name="Z_B74BB35E_E214_422E_BB39_6D168553F4C5_.wvu.PrintArea" localSheetId="7" hidden="1">Evolución!$K$1:$Q$10</definedName>
    <definedName name="Z_B74BB35E_E214_422E_BB39_6D168553F4C5_.wvu.PrintArea" localSheetId="9" hidden="1">Impactos!$A$1:$G$12</definedName>
    <definedName name="Z_B74BB35E_E214_422E_BB39_6D168553F4C5_.wvu.PrintArea" localSheetId="6" hidden="1">Resumen!$A$1:$O$30</definedName>
    <definedName name="Z_B74BB35E_E214_422E_BB39_6D168553F4C5_.wvu.PrintTitles" localSheetId="1" hidden="1">'(2) Juegos Intercolegiados'!$7:$8</definedName>
    <definedName name="Z_B74BB35E_E214_422E_BB39_6D168553F4C5_.wvu.PrintTitles" localSheetId="2" hidden="1">'(3) Deporte Social y C'!$7:$8</definedName>
    <definedName name="Z_B74BB35E_E214_422E_BB39_6D168553F4C5_.wvu.PrintTitles" localSheetId="4" hidden="1">'(5) Habitos y Estilo VS'!$7:$8</definedName>
    <definedName name="Z_B74BB35E_E214_422E_BB39_6D168553F4C5_.wvu.PrintTitles" localSheetId="5" hidden="1">'Evaluación de Controles'!$1:$3</definedName>
    <definedName name="Z_B83C9EB8_C964_4489_98C8_19C81BFAE010_.wvu.Cols" localSheetId="0" hidden="1">'(1) Deporte Asociado'!$D:$D,'(1) Deporte Asociado'!$F:$F,'(1) Deporte Asociado'!$K:$M,'(1) Deporte Asociado'!$Q:$Q,'(1) Deporte Asociado'!$S:$T,'(1) Deporte Asociado'!$V:$X</definedName>
    <definedName name="Z_B83C9EB8_C964_4489_98C8_19C81BFAE010_.wvu.Cols" localSheetId="1" hidden="1">'(2) Juegos Intercolegiados'!$D:$D,'(2) Juegos Intercolegiados'!$F:$F,'(2) Juegos Intercolegiados'!$K:$M,'(2) Juegos Intercolegiados'!$Q:$Q,'(2) Juegos Intercolegiados'!$S:$T,'(2) Juegos Intercolegiados'!$V:$X</definedName>
    <definedName name="Z_B83C9EB8_C964_4489_98C8_19C81BFAE010_.wvu.Cols" localSheetId="2" hidden="1">'(3) Deporte Social y C'!$D:$D,'(3) Deporte Social y C'!$F:$F,'(3) Deporte Social y C'!$K:$M,'(3) Deporte Social y C'!$Q:$Q,'(3) Deporte Social y C'!$S:$T,'(3) Deporte Social y C'!$V:$X</definedName>
    <definedName name="Z_B83C9EB8_C964_4489_98C8_19C81BFAE010_.wvu.Cols" localSheetId="3" hidden="1">'(4) Recreacion y Aprove T'!$D:$D,'(4) Recreacion y Aprove T'!$F:$F,'(4) Recreacion y Aprove T'!$K:$M,'(4) Recreacion y Aprove T'!$Q:$Q,'(4) Recreacion y Aprove T'!$S:$T,'(4) Recreacion y Aprove T'!$V:$X</definedName>
    <definedName name="Z_B83C9EB8_C964_4489_98C8_19C81BFAE010_.wvu.Cols" localSheetId="4" hidden="1">'(5) Habitos y Estilo VS'!$D:$D,'(5) Habitos y Estilo VS'!$F:$F,'(5) Habitos y Estilo VS'!$K:$M,'(5) Habitos y Estilo VS'!$Q:$Q,'(5) Habitos y Estilo VS'!$S:$T,'(5) Habitos y Estilo VS'!$V:$X</definedName>
    <definedName name="Z_B83C9EB8_C964_4489_98C8_19C81BFAE010_.wvu.Cols" localSheetId="6" hidden="1">Resumen!$Q:$AE,Resumen!$AH:$AX</definedName>
    <definedName name="Z_B83C9EB8_C964_4489_98C8_19C81BFAE010_.wvu.PrintArea" localSheetId="1" hidden="1">'(2) Juegos Intercolegiados'!$A$1:$V$15</definedName>
    <definedName name="Z_B83C9EB8_C964_4489_98C8_19C81BFAE010_.wvu.PrintArea" localSheetId="2" hidden="1">'(3) Deporte Social y C'!$A$1:$V$11</definedName>
    <definedName name="Z_B83C9EB8_C964_4489_98C8_19C81BFAE010_.wvu.PrintArea" localSheetId="3" hidden="1">'(4) Recreacion y Aprove T'!$A$1:$V$10</definedName>
    <definedName name="Z_B83C9EB8_C964_4489_98C8_19C81BFAE010_.wvu.PrintArea" localSheetId="4" hidden="1">'(5) Habitos y Estilo VS'!$A$1:$V$10</definedName>
    <definedName name="Z_B83C9EB8_C964_4489_98C8_19C81BFAE010_.wvu.PrintArea" localSheetId="5" hidden="1">'Evaluación de Controles'!$B$1:$Y$15</definedName>
    <definedName name="Z_B83C9EB8_C964_4489_98C8_19C81BFAE010_.wvu.PrintArea" localSheetId="7" hidden="1">Evolución!$K$1:$Q$10</definedName>
    <definedName name="Z_B83C9EB8_C964_4489_98C8_19C81BFAE010_.wvu.PrintArea" localSheetId="9" hidden="1">Impactos!$A$1:$G$12</definedName>
    <definedName name="Z_B83C9EB8_C964_4489_98C8_19C81BFAE010_.wvu.PrintArea" localSheetId="6" hidden="1">Resumen!$A$1:$O$30</definedName>
    <definedName name="Z_B83C9EB8_C964_4489_98C8_19C81BFAE010_.wvu.PrintTitles" localSheetId="1" hidden="1">'(2) Juegos Intercolegiados'!$7:$8</definedName>
    <definedName name="Z_B83C9EB8_C964_4489_98C8_19C81BFAE010_.wvu.PrintTitles" localSheetId="2" hidden="1">'(3) Deporte Social y C'!$7:$8</definedName>
    <definedName name="Z_B83C9EB8_C964_4489_98C8_19C81BFAE010_.wvu.PrintTitles" localSheetId="4" hidden="1">'(5) Habitos y Estilo VS'!$7:$8</definedName>
    <definedName name="Z_B83C9EB8_C964_4489_98C8_19C81BFAE010_.wvu.PrintTitles" localSheetId="5" hidden="1">'Evaluación de Controles'!$1:$3</definedName>
    <definedName name="Z_C8C25E0F_313C_40E1_BC27_B55128053FAD_.wvu.Cols" localSheetId="0" hidden="1">'(1) Deporte Asociado'!$D:$D,'(1) Deporte Asociado'!$F:$F,'(1) Deporte Asociado'!$K:$M,'(1) Deporte Asociado'!$Q:$Q,'(1) Deporte Asociado'!$S:$T,'(1) Deporte Asociado'!$V:$X</definedName>
    <definedName name="Z_C8C25E0F_313C_40E1_BC27_B55128053FAD_.wvu.Cols" localSheetId="1" hidden="1">'(2) Juegos Intercolegiados'!$D:$D,'(2) Juegos Intercolegiados'!$F:$F,'(2) Juegos Intercolegiados'!$K:$M,'(2) Juegos Intercolegiados'!$Q:$Q,'(2) Juegos Intercolegiados'!$S:$T,'(2) Juegos Intercolegiados'!$V:$X</definedName>
    <definedName name="Z_C8C25E0F_313C_40E1_BC27_B55128053FAD_.wvu.Cols" localSheetId="2" hidden="1">'(3) Deporte Social y C'!$D:$D,'(3) Deporte Social y C'!$F:$F,'(3) Deporte Social y C'!$K:$M,'(3) Deporte Social y C'!$Q:$Q,'(3) Deporte Social y C'!$S:$T,'(3) Deporte Social y C'!$V:$X</definedName>
    <definedName name="Z_C8C25E0F_313C_40E1_BC27_B55128053FAD_.wvu.Cols" localSheetId="3" hidden="1">'(4) Recreacion y Aprove T'!$D:$D,'(4) Recreacion y Aprove T'!$F:$F,'(4) Recreacion y Aprove T'!$K:$M,'(4) Recreacion y Aprove T'!$Q:$Q,'(4) Recreacion y Aprove T'!$S:$T,'(4) Recreacion y Aprove T'!$V:$X</definedName>
    <definedName name="Z_C8C25E0F_313C_40E1_BC27_B55128053FAD_.wvu.Cols" localSheetId="4" hidden="1">'(5) Habitos y Estilo VS'!$D:$D,'(5) Habitos y Estilo VS'!$F:$F,'(5) Habitos y Estilo VS'!$K:$M,'(5) Habitos y Estilo VS'!$Q:$Q,'(5) Habitos y Estilo VS'!$S:$T,'(5) Habitos y Estilo VS'!$V:$X</definedName>
    <definedName name="Z_C8C25E0F_313C_40E1_BC27_B55128053FAD_.wvu.Cols" localSheetId="6" hidden="1">Resumen!$Q:$AE,Resumen!$AH:$AX</definedName>
    <definedName name="Z_C8C25E0F_313C_40E1_BC27_B55128053FAD_.wvu.PrintArea" localSheetId="1" hidden="1">'(2) Juegos Intercolegiados'!$A$1:$V$15</definedName>
    <definedName name="Z_C8C25E0F_313C_40E1_BC27_B55128053FAD_.wvu.PrintArea" localSheetId="2" hidden="1">'(3) Deporte Social y C'!$A$1:$V$11</definedName>
    <definedName name="Z_C8C25E0F_313C_40E1_BC27_B55128053FAD_.wvu.PrintArea" localSheetId="3" hidden="1">'(4) Recreacion y Aprove T'!$A$1:$V$10</definedName>
    <definedName name="Z_C8C25E0F_313C_40E1_BC27_B55128053FAD_.wvu.PrintArea" localSheetId="4" hidden="1">'(5) Habitos y Estilo VS'!$A$1:$V$10</definedName>
    <definedName name="Z_C8C25E0F_313C_40E1_BC27_B55128053FAD_.wvu.PrintArea" localSheetId="5" hidden="1">'Evaluación de Controles'!$B$1:$Y$15</definedName>
    <definedName name="Z_C8C25E0F_313C_40E1_BC27_B55128053FAD_.wvu.PrintArea" localSheetId="7" hidden="1">Evolución!$K$1:$Q$10</definedName>
    <definedName name="Z_C8C25E0F_313C_40E1_BC27_B55128053FAD_.wvu.PrintArea" localSheetId="9" hidden="1">Impactos!$A$1:$G$12</definedName>
    <definedName name="Z_C8C25E0F_313C_40E1_BC27_B55128053FAD_.wvu.PrintArea" localSheetId="6" hidden="1">Resumen!$A$1:$O$30</definedName>
    <definedName name="Z_C8C25E0F_313C_40E1_BC27_B55128053FAD_.wvu.PrintTitles" localSheetId="1" hidden="1">'(2) Juegos Intercolegiados'!$7:$8</definedName>
    <definedName name="Z_C8C25E0F_313C_40E1_BC27_B55128053FAD_.wvu.PrintTitles" localSheetId="2" hidden="1">'(3) Deporte Social y C'!$7:$8</definedName>
    <definedName name="Z_C8C25E0F_313C_40E1_BC27_B55128053FAD_.wvu.PrintTitles" localSheetId="4" hidden="1">'(5) Habitos y Estilo VS'!$7:$8</definedName>
    <definedName name="Z_C8C25E0F_313C_40E1_BC27_B55128053FAD_.wvu.PrintTitles" localSheetId="5" hidden="1">'Evaluación de Controles'!$1:$3</definedName>
    <definedName name="Z_C9A17BF0_2451_44C4_898F_CFB8403323EA_.wvu.Cols" localSheetId="0" hidden="1">'(1) Deporte Asociado'!$D:$D,'(1) Deporte Asociado'!$F:$F,'(1) Deporte Asociado'!$K:$M,'(1) Deporte Asociado'!$Q:$Q,'(1) Deporte Asociado'!$S:$T,'(1) Deporte Asociado'!$V:$X</definedName>
    <definedName name="Z_C9A17BF0_2451_44C4_898F_CFB8403323EA_.wvu.Cols" localSheetId="1" hidden="1">'(2) Juegos Intercolegiados'!$D:$D,'(2) Juegos Intercolegiados'!$F:$F,'(2) Juegos Intercolegiados'!$K:$M,'(2) Juegos Intercolegiados'!$Q:$Q,'(2) Juegos Intercolegiados'!$S:$T,'(2) Juegos Intercolegiados'!$V:$X</definedName>
    <definedName name="Z_C9A17BF0_2451_44C4_898F_CFB8403323EA_.wvu.Cols" localSheetId="2" hidden="1">'(3) Deporte Social y C'!$D:$D,'(3) Deporte Social y C'!$F:$F,'(3) Deporte Social y C'!$K:$M,'(3) Deporte Social y C'!$Q:$Q,'(3) Deporte Social y C'!$S:$T,'(3) Deporte Social y C'!$V:$X</definedName>
    <definedName name="Z_C9A17BF0_2451_44C4_898F_CFB8403323EA_.wvu.Cols" localSheetId="3" hidden="1">'(4) Recreacion y Aprove T'!$D:$D,'(4) Recreacion y Aprove T'!$F:$F,'(4) Recreacion y Aprove T'!$K:$M,'(4) Recreacion y Aprove T'!$Q:$Q,'(4) Recreacion y Aprove T'!$S:$T,'(4) Recreacion y Aprove T'!$V:$X</definedName>
    <definedName name="Z_C9A17BF0_2451_44C4_898F_CFB8403323EA_.wvu.Cols" localSheetId="4" hidden="1">'(5) Habitos y Estilo VS'!$D:$D,'(5) Habitos y Estilo VS'!$F:$F,'(5) Habitos y Estilo VS'!$K:$M,'(5) Habitos y Estilo VS'!$Q:$Q,'(5) Habitos y Estilo VS'!$S:$T,'(5) Habitos y Estilo VS'!$V:$X</definedName>
    <definedName name="Z_C9A17BF0_2451_44C4_898F_CFB8403323EA_.wvu.Cols" localSheetId="6" hidden="1">Resumen!$Q:$AE,Resumen!$AH:$AX</definedName>
    <definedName name="Z_C9A17BF0_2451_44C4_898F_CFB8403323EA_.wvu.PrintArea" localSheetId="1" hidden="1">'(2) Juegos Intercolegiados'!$A$1:$V$15</definedName>
    <definedName name="Z_C9A17BF0_2451_44C4_898F_CFB8403323EA_.wvu.PrintArea" localSheetId="2" hidden="1">'(3) Deporte Social y C'!$A$1:$V$11</definedName>
    <definedName name="Z_C9A17BF0_2451_44C4_898F_CFB8403323EA_.wvu.PrintArea" localSheetId="3" hidden="1">'(4) Recreacion y Aprove T'!$A$1:$V$10</definedName>
    <definedName name="Z_C9A17BF0_2451_44C4_898F_CFB8403323EA_.wvu.PrintArea" localSheetId="4" hidden="1">'(5) Habitos y Estilo VS'!$A$1:$V$10</definedName>
    <definedName name="Z_C9A17BF0_2451_44C4_898F_CFB8403323EA_.wvu.PrintArea" localSheetId="5" hidden="1">'Evaluación de Controles'!$B$1:$Y$15</definedName>
    <definedName name="Z_C9A17BF0_2451_44C4_898F_CFB8403323EA_.wvu.PrintArea" localSheetId="7" hidden="1">Evolución!$K$1:$Q$10</definedName>
    <definedName name="Z_C9A17BF0_2451_44C4_898F_CFB8403323EA_.wvu.PrintArea" localSheetId="9" hidden="1">Impactos!$A$1:$G$12</definedName>
    <definedName name="Z_C9A17BF0_2451_44C4_898F_CFB8403323EA_.wvu.PrintArea" localSheetId="6" hidden="1">Resumen!$A$1:$O$30</definedName>
    <definedName name="Z_C9A17BF0_2451_44C4_898F_CFB8403323EA_.wvu.PrintTitles" localSheetId="1" hidden="1">'(2) Juegos Intercolegiados'!$7:$8</definedName>
    <definedName name="Z_C9A17BF0_2451_44C4_898F_CFB8403323EA_.wvu.PrintTitles" localSheetId="2" hidden="1">'(3) Deporte Social y C'!$7:$8</definedName>
    <definedName name="Z_C9A17BF0_2451_44C4_898F_CFB8403323EA_.wvu.PrintTitles" localSheetId="4" hidden="1">'(5) Habitos y Estilo VS'!$7:$8</definedName>
    <definedName name="Z_C9A17BF0_2451_44C4_898F_CFB8403323EA_.wvu.PrintTitles" localSheetId="5" hidden="1">'Evaluación de Controles'!$1:$3</definedName>
    <definedName name="Z_C9A812A3_B23E_4057_8694_158B0DEE8D06_.wvu.Cols" localSheetId="0" hidden="1">'(1) Deporte Asociado'!$D:$D,'(1) Deporte Asociado'!$F:$F,'(1) Deporte Asociado'!$K:$M,'(1) Deporte Asociado'!$Q:$Q,'(1) Deporte Asociado'!$S:$T,'(1) Deporte Asociado'!$V:$X</definedName>
    <definedName name="Z_C9A812A3_B23E_4057_8694_158B0DEE8D06_.wvu.Cols" localSheetId="1" hidden="1">'(2) Juegos Intercolegiados'!$D:$D,'(2) Juegos Intercolegiados'!$F:$F,'(2) Juegos Intercolegiados'!$K:$M,'(2) Juegos Intercolegiados'!$Q:$Q,'(2) Juegos Intercolegiados'!$S:$T,'(2) Juegos Intercolegiados'!$V:$X</definedName>
    <definedName name="Z_C9A812A3_B23E_4057_8694_158B0DEE8D06_.wvu.Cols" localSheetId="2" hidden="1">'(3) Deporte Social y C'!$D:$D,'(3) Deporte Social y C'!$F:$F,'(3) Deporte Social y C'!$K:$M,'(3) Deporte Social y C'!$Q:$Q,'(3) Deporte Social y C'!$S:$T,'(3) Deporte Social y C'!$V:$X</definedName>
    <definedName name="Z_C9A812A3_B23E_4057_8694_158B0DEE8D06_.wvu.Cols" localSheetId="6" hidden="1">Resumen!$Q:$AE,Resumen!$AH:$AX</definedName>
    <definedName name="Z_C9A812A3_B23E_4057_8694_158B0DEE8D06_.wvu.PrintArea" localSheetId="1" hidden="1">'(2) Juegos Intercolegiados'!$A$1:$V$15</definedName>
    <definedName name="Z_C9A812A3_B23E_4057_8694_158B0DEE8D06_.wvu.PrintArea" localSheetId="2" hidden="1">'(3) Deporte Social y C'!$A$1:$V$11</definedName>
    <definedName name="Z_C9A812A3_B23E_4057_8694_158B0DEE8D06_.wvu.PrintArea" localSheetId="3" hidden="1">'(4) Recreacion y Aprove T'!$A$1:$V$10</definedName>
    <definedName name="Z_C9A812A3_B23E_4057_8694_158B0DEE8D06_.wvu.PrintArea" localSheetId="4" hidden="1">'(5) Habitos y Estilo VS'!$A$1:$V$10</definedName>
    <definedName name="Z_C9A812A3_B23E_4057_8694_158B0DEE8D06_.wvu.PrintArea" localSheetId="5" hidden="1">'Evaluación de Controles'!$B$1:$Y$15</definedName>
    <definedName name="Z_C9A812A3_B23E_4057_8694_158B0DEE8D06_.wvu.PrintArea" localSheetId="7" hidden="1">Evolución!$K$1:$Q$10</definedName>
    <definedName name="Z_C9A812A3_B23E_4057_8694_158B0DEE8D06_.wvu.PrintArea" localSheetId="9" hidden="1">Impactos!$A$1:$G$12</definedName>
    <definedName name="Z_C9A812A3_B23E_4057_8694_158B0DEE8D06_.wvu.PrintArea" localSheetId="6" hidden="1">Resumen!$A$1:$O$30</definedName>
    <definedName name="Z_C9A812A3_B23E_4057_8694_158B0DEE8D06_.wvu.PrintTitles" localSheetId="1" hidden="1">'(2) Juegos Intercolegiados'!$7:$8</definedName>
    <definedName name="Z_C9A812A3_B23E_4057_8694_158B0DEE8D06_.wvu.PrintTitles" localSheetId="2" hidden="1">'(3) Deporte Social y C'!$7:$8</definedName>
    <definedName name="Z_C9A812A3_B23E_4057_8694_158B0DEE8D06_.wvu.PrintTitles" localSheetId="4" hidden="1">'(5) Habitos y Estilo VS'!$7:$8</definedName>
    <definedName name="Z_C9A812A3_B23E_4057_8694_158B0DEE8D06_.wvu.PrintTitles" localSheetId="5" hidden="1">'Evaluación de Controles'!$1:$3</definedName>
    <definedName name="Z_CC42E740_ADA2_4B3E_AB77_9BBCCE9EC444_.wvu.Cols" localSheetId="0" hidden="1">'(1) Deporte Asociado'!$D:$D,'(1) Deporte Asociado'!$F:$F,'(1) Deporte Asociado'!$K:$M,'(1) Deporte Asociado'!$Q:$Q,'(1) Deporte Asociado'!$S:$T,'(1) Deporte Asociado'!$V:$X</definedName>
    <definedName name="Z_CC42E740_ADA2_4B3E_AB77_9BBCCE9EC444_.wvu.Cols" localSheetId="1" hidden="1">'(2) Juegos Intercolegiados'!$D:$D,'(2) Juegos Intercolegiados'!$F:$F,'(2) Juegos Intercolegiados'!$K:$M,'(2) Juegos Intercolegiados'!$Q:$Q,'(2) Juegos Intercolegiados'!$S:$T,'(2) Juegos Intercolegiados'!$V:$X</definedName>
    <definedName name="Z_CC42E740_ADA2_4B3E_AB77_9BBCCE9EC444_.wvu.Cols" localSheetId="2" hidden="1">'(3) Deporte Social y C'!$D:$D,'(3) Deporte Social y C'!$F:$F,'(3) Deporte Social y C'!$K:$M,'(3) Deporte Social y C'!$Q:$Q,'(3) Deporte Social y C'!$S:$T,'(3) Deporte Social y C'!$V:$X</definedName>
    <definedName name="Z_CC42E740_ADA2_4B3E_AB77_9BBCCE9EC444_.wvu.Cols" localSheetId="3" hidden="1">'(4) Recreacion y Aprove T'!$D:$D,'(4) Recreacion y Aprove T'!$F:$F,'(4) Recreacion y Aprove T'!$K:$M,'(4) Recreacion y Aprove T'!$Q:$Q,'(4) Recreacion y Aprove T'!$S:$T,'(4) Recreacion y Aprove T'!$V:$X</definedName>
    <definedName name="Z_CC42E740_ADA2_4B3E_AB77_9BBCCE9EC444_.wvu.Cols" localSheetId="4" hidden="1">'(5) Habitos y Estilo VS'!$D:$D,'(5) Habitos y Estilo VS'!$F:$F,'(5) Habitos y Estilo VS'!$K:$M,'(5) Habitos y Estilo VS'!$Q:$Q,'(5) Habitos y Estilo VS'!$S:$T,'(5) Habitos y Estilo VS'!$V:$X</definedName>
    <definedName name="Z_CC42E740_ADA2_4B3E_AB77_9BBCCE9EC444_.wvu.Cols" localSheetId="6" hidden="1">Resumen!$Q:$AE,Resumen!$AH:$AX</definedName>
    <definedName name="Z_CC42E740_ADA2_4B3E_AB77_9BBCCE9EC444_.wvu.PrintArea" localSheetId="1" hidden="1">'(2) Juegos Intercolegiados'!$A$1:$V$15</definedName>
    <definedName name="Z_CC42E740_ADA2_4B3E_AB77_9BBCCE9EC444_.wvu.PrintArea" localSheetId="2" hidden="1">'(3) Deporte Social y C'!$A$1:$V$11</definedName>
    <definedName name="Z_CC42E740_ADA2_4B3E_AB77_9BBCCE9EC444_.wvu.PrintArea" localSheetId="3" hidden="1">'(4) Recreacion y Aprove T'!$A$1:$V$10</definedName>
    <definedName name="Z_CC42E740_ADA2_4B3E_AB77_9BBCCE9EC444_.wvu.PrintArea" localSheetId="4" hidden="1">'(5) Habitos y Estilo VS'!$A$1:$V$10</definedName>
    <definedName name="Z_CC42E740_ADA2_4B3E_AB77_9BBCCE9EC444_.wvu.PrintArea" localSheetId="5" hidden="1">'Evaluación de Controles'!$B$1:$Y$15</definedName>
    <definedName name="Z_CC42E740_ADA2_4B3E_AB77_9BBCCE9EC444_.wvu.PrintArea" localSheetId="7" hidden="1">Evolución!$K$1:$Q$10</definedName>
    <definedName name="Z_CC42E740_ADA2_4B3E_AB77_9BBCCE9EC444_.wvu.PrintArea" localSheetId="9" hidden="1">Impactos!$A$1:$G$12</definedName>
    <definedName name="Z_CC42E740_ADA2_4B3E_AB77_9BBCCE9EC444_.wvu.PrintArea" localSheetId="6" hidden="1">Resumen!$A$1:$O$30</definedName>
    <definedName name="Z_CC42E740_ADA2_4B3E_AB77_9BBCCE9EC444_.wvu.PrintTitles" localSheetId="1" hidden="1">'(2) Juegos Intercolegiados'!$7:$8</definedName>
    <definedName name="Z_CC42E740_ADA2_4B3E_AB77_9BBCCE9EC444_.wvu.PrintTitles" localSheetId="2" hidden="1">'(3) Deporte Social y C'!$7:$8</definedName>
    <definedName name="Z_CC42E740_ADA2_4B3E_AB77_9BBCCE9EC444_.wvu.PrintTitles" localSheetId="4" hidden="1">'(5) Habitos y Estilo VS'!$7:$8</definedName>
    <definedName name="Z_CC42E740_ADA2_4B3E_AB77_9BBCCE9EC444_.wvu.PrintTitles" localSheetId="5" hidden="1">'Evaluación de Controles'!$1:$3</definedName>
    <definedName name="Z_D504B807_AE7E_4042_848D_21D8E9CBBAC1_.wvu.Cols" localSheetId="0" hidden="1">'(1) Deporte Asociado'!$D:$D,'(1) Deporte Asociado'!$F:$F,'(1) Deporte Asociado'!$K:$M,'(1) Deporte Asociado'!$Q:$Q,'(1) Deporte Asociado'!$S:$T,'(1) Deporte Asociado'!$V:$X</definedName>
    <definedName name="Z_D504B807_AE7E_4042_848D_21D8E9CBBAC1_.wvu.Cols" localSheetId="1" hidden="1">'(2) Juegos Intercolegiados'!$D:$D,'(2) Juegos Intercolegiados'!$F:$F,'(2) Juegos Intercolegiados'!$K:$M,'(2) Juegos Intercolegiados'!$Q:$Q,'(2) Juegos Intercolegiados'!$S:$T,'(2) Juegos Intercolegiados'!$V:$X</definedName>
    <definedName name="Z_D504B807_AE7E_4042_848D_21D8E9CBBAC1_.wvu.Cols" localSheetId="6" hidden="1">Resumen!$Q:$AE,Resumen!$AH:$AX</definedName>
    <definedName name="Z_D504B807_AE7E_4042_848D_21D8E9CBBAC1_.wvu.PrintArea" localSheetId="1" hidden="1">'(2) Juegos Intercolegiados'!$A$1:$V$10</definedName>
    <definedName name="Z_D504B807_AE7E_4042_848D_21D8E9CBBAC1_.wvu.PrintArea" localSheetId="2" hidden="1">'(3) Deporte Social y C'!$A$1:$V$11</definedName>
    <definedName name="Z_D504B807_AE7E_4042_848D_21D8E9CBBAC1_.wvu.PrintArea" localSheetId="3" hidden="1">'(4) Recreacion y Aprove T'!$A$1:$V$10</definedName>
    <definedName name="Z_D504B807_AE7E_4042_848D_21D8E9CBBAC1_.wvu.PrintArea" localSheetId="4" hidden="1">'(5) Habitos y Estilo VS'!$A$1:$V$10</definedName>
    <definedName name="Z_D504B807_AE7E_4042_848D_21D8E9CBBAC1_.wvu.PrintArea" localSheetId="5" hidden="1">'Evaluación de Controles'!$B$1:$Y$15</definedName>
    <definedName name="Z_D504B807_AE7E_4042_848D_21D8E9CBBAC1_.wvu.PrintArea" localSheetId="7" hidden="1">Evolución!$K$1:$Q$10</definedName>
    <definedName name="Z_D504B807_AE7E_4042_848D_21D8E9CBBAC1_.wvu.PrintArea" localSheetId="9" hidden="1">Impactos!$A$1:$G$12</definedName>
    <definedName name="Z_D504B807_AE7E_4042_848D_21D8E9CBBAC1_.wvu.PrintArea" localSheetId="6" hidden="1">Resumen!$A$1:$O$30</definedName>
    <definedName name="Z_D504B807_AE7E_4042_848D_21D8E9CBBAC1_.wvu.PrintTitles" localSheetId="1" hidden="1">'(2) Juegos Intercolegiados'!$7:$8</definedName>
    <definedName name="Z_D504B807_AE7E_4042_848D_21D8E9CBBAC1_.wvu.PrintTitles" localSheetId="2" hidden="1">'(3) Deporte Social y C'!$7:$8</definedName>
    <definedName name="Z_D504B807_AE7E_4042_848D_21D8E9CBBAC1_.wvu.PrintTitles" localSheetId="4" hidden="1">'(5) Habitos y Estilo VS'!$7:$8</definedName>
    <definedName name="Z_D504B807_AE7E_4042_848D_21D8E9CBBAC1_.wvu.PrintTitles" localSheetId="5" hidden="1">'Evaluación de Controles'!$1:$3</definedName>
    <definedName name="Z_D674221F_3F50_45D7_B99E_107AE99970DE_.wvu.Cols" localSheetId="0" hidden="1">'(1) Deporte Asociado'!$D:$D,'(1) Deporte Asociado'!$F:$F,'(1) Deporte Asociado'!$K:$M,'(1) Deporte Asociado'!$Q:$Q,'(1) Deporte Asociado'!$S:$T,'(1) Deporte Asociado'!$V:$X</definedName>
    <definedName name="Z_D674221F_3F50_45D7_B99E_107AE99970DE_.wvu.Cols" localSheetId="1" hidden="1">'(2) Juegos Intercolegiados'!$D:$D,'(2) Juegos Intercolegiados'!$F:$F,'(2) Juegos Intercolegiados'!$K:$M,'(2) Juegos Intercolegiados'!$Q:$Q,'(2) Juegos Intercolegiados'!$S:$T,'(2) Juegos Intercolegiados'!$V:$X</definedName>
    <definedName name="Z_D674221F_3F50_45D7_B99E_107AE99970DE_.wvu.Cols" localSheetId="2" hidden="1">'(3) Deporte Social y C'!$D:$D,'(3) Deporte Social y C'!$F:$F,'(3) Deporte Social y C'!$K:$M,'(3) Deporte Social y C'!$Q:$Q,'(3) Deporte Social y C'!$S:$T,'(3) Deporte Social y C'!$V:$X</definedName>
    <definedName name="Z_D674221F_3F50_45D7_B99E_107AE99970DE_.wvu.Cols" localSheetId="3" hidden="1">'(4) Recreacion y Aprove T'!$D:$D,'(4) Recreacion y Aprove T'!$F:$F,'(4) Recreacion y Aprove T'!$K:$M,'(4) Recreacion y Aprove T'!$Q:$Q,'(4) Recreacion y Aprove T'!$S:$T,'(4) Recreacion y Aprove T'!$V:$X</definedName>
    <definedName name="Z_D674221F_3F50_45D7_B99E_107AE99970DE_.wvu.Cols" localSheetId="4" hidden="1">'(5) Habitos y Estilo VS'!$D:$D,'(5) Habitos y Estilo VS'!$F:$F,'(5) Habitos y Estilo VS'!$K:$M,'(5) Habitos y Estilo VS'!$Q:$Q,'(5) Habitos y Estilo VS'!$S:$T,'(5) Habitos y Estilo VS'!$V:$X</definedName>
    <definedName name="Z_D674221F_3F50_45D7_B99E_107AE99970DE_.wvu.Cols" localSheetId="6" hidden="1">Resumen!$Q:$AE,Resumen!$AH:$AX</definedName>
    <definedName name="Z_D674221F_3F50_45D7_B99E_107AE99970DE_.wvu.PrintArea" localSheetId="1" hidden="1">'(2) Juegos Intercolegiados'!$A$1:$V$15</definedName>
    <definedName name="Z_D674221F_3F50_45D7_B99E_107AE99970DE_.wvu.PrintArea" localSheetId="2" hidden="1">'(3) Deporte Social y C'!$A$1:$V$11</definedName>
    <definedName name="Z_D674221F_3F50_45D7_B99E_107AE99970DE_.wvu.PrintArea" localSheetId="3" hidden="1">'(4) Recreacion y Aprove T'!$A$1:$V$10</definedName>
    <definedName name="Z_D674221F_3F50_45D7_B99E_107AE99970DE_.wvu.PrintArea" localSheetId="4" hidden="1">'(5) Habitos y Estilo VS'!$A$1:$V$10</definedName>
    <definedName name="Z_D674221F_3F50_45D7_B99E_107AE99970DE_.wvu.PrintArea" localSheetId="5" hidden="1">'Evaluación de Controles'!$B$1:$Y$15</definedName>
    <definedName name="Z_D674221F_3F50_45D7_B99E_107AE99970DE_.wvu.PrintArea" localSheetId="7" hidden="1">Evolución!$K$1:$Q$10</definedName>
    <definedName name="Z_D674221F_3F50_45D7_B99E_107AE99970DE_.wvu.PrintArea" localSheetId="9" hidden="1">Impactos!$A$1:$G$12</definedName>
    <definedName name="Z_D674221F_3F50_45D7_B99E_107AE99970DE_.wvu.PrintArea" localSheetId="6" hidden="1">Resumen!$A$1:$O$30</definedName>
    <definedName name="Z_D674221F_3F50_45D7_B99E_107AE99970DE_.wvu.PrintTitles" localSheetId="1" hidden="1">'(2) Juegos Intercolegiados'!$7:$8</definedName>
    <definedName name="Z_D674221F_3F50_45D7_B99E_107AE99970DE_.wvu.PrintTitles" localSheetId="2" hidden="1">'(3) Deporte Social y C'!$7:$8</definedName>
    <definedName name="Z_D674221F_3F50_45D7_B99E_107AE99970DE_.wvu.PrintTitles" localSheetId="4" hidden="1">'(5) Habitos y Estilo VS'!$7:$8</definedName>
    <definedName name="Z_D674221F_3F50_45D7_B99E_107AE99970DE_.wvu.PrintTitles" localSheetId="5" hidden="1">'Evaluación de Controles'!$1:$3</definedName>
    <definedName name="Z_D8BB7E15_0E8F_45FC_AD1A_6D8C295A087C_.wvu.Cols" localSheetId="0" hidden="1">'(1) Deporte Asociado'!$D:$D,'(1) Deporte Asociado'!$F:$F,'(1) Deporte Asociado'!$K:$M,'(1) Deporte Asociado'!$Q:$Q,'(1) Deporte Asociado'!$S:$T,'(1) Deporte Asociado'!$V:$X</definedName>
    <definedName name="Z_D8BB7E15_0E8F_45FC_AD1A_6D8C295A087C_.wvu.Cols" localSheetId="1" hidden="1">'(2) Juegos Intercolegiados'!$D:$D,'(2) Juegos Intercolegiados'!$F:$F,'(2) Juegos Intercolegiados'!$K:$M,'(2) Juegos Intercolegiados'!$Q:$Q,'(2) Juegos Intercolegiados'!$S:$T,'(2) Juegos Intercolegiados'!$V:$X</definedName>
    <definedName name="Z_D8BB7E15_0E8F_45FC_AD1A_6D8C295A087C_.wvu.Cols" localSheetId="2" hidden="1">'(3) Deporte Social y C'!$D:$D,'(3) Deporte Social y C'!$F:$F,'(3) Deporte Social y C'!$K:$M,'(3) Deporte Social y C'!$Q:$Q,'(3) Deporte Social y C'!$S:$T,'(3) Deporte Social y C'!$V:$X</definedName>
    <definedName name="Z_D8BB7E15_0E8F_45FC_AD1A_6D8C295A087C_.wvu.Cols" localSheetId="3" hidden="1">'(4) Recreacion y Aprove T'!$D:$D,'(4) Recreacion y Aprove T'!$F:$F,'(4) Recreacion y Aprove T'!$K:$M,'(4) Recreacion y Aprove T'!$Q:$Q,'(4) Recreacion y Aprove T'!$S:$T,'(4) Recreacion y Aprove T'!$V:$X</definedName>
    <definedName name="Z_D8BB7E15_0E8F_45FC_AD1A_6D8C295A087C_.wvu.Cols" localSheetId="4" hidden="1">'(5) Habitos y Estilo VS'!$D:$D,'(5) Habitos y Estilo VS'!$F:$F,'(5) Habitos y Estilo VS'!$K:$M,'(5) Habitos y Estilo VS'!$Q:$Q,'(5) Habitos y Estilo VS'!$S:$T,'(5) Habitos y Estilo VS'!$V:$X</definedName>
    <definedName name="Z_D8BB7E15_0E8F_45FC_AD1A_6D8C295A087C_.wvu.Cols" localSheetId="6" hidden="1">Resumen!$Q:$AE,Resumen!$AH:$AX</definedName>
    <definedName name="Z_D8BB7E15_0E8F_45FC_AD1A_6D8C295A087C_.wvu.PrintArea" localSheetId="1" hidden="1">'(2) Juegos Intercolegiados'!$A$1:$V$15</definedName>
    <definedName name="Z_D8BB7E15_0E8F_45FC_AD1A_6D8C295A087C_.wvu.PrintArea" localSheetId="2" hidden="1">'(3) Deporte Social y C'!$A$1:$V$11</definedName>
    <definedName name="Z_D8BB7E15_0E8F_45FC_AD1A_6D8C295A087C_.wvu.PrintArea" localSheetId="3" hidden="1">'(4) Recreacion y Aprove T'!$A$1:$V$10</definedName>
    <definedName name="Z_D8BB7E15_0E8F_45FC_AD1A_6D8C295A087C_.wvu.PrintArea" localSheetId="4" hidden="1">'(5) Habitos y Estilo VS'!$A$1:$V$10</definedName>
    <definedName name="Z_D8BB7E15_0E8F_45FC_AD1A_6D8C295A087C_.wvu.PrintArea" localSheetId="5" hidden="1">'Evaluación de Controles'!$B$1:$Y$15</definedName>
    <definedName name="Z_D8BB7E15_0E8F_45FC_AD1A_6D8C295A087C_.wvu.PrintArea" localSheetId="7" hidden="1">Evolución!$K$1:$Q$10</definedName>
    <definedName name="Z_D8BB7E15_0E8F_45FC_AD1A_6D8C295A087C_.wvu.PrintArea" localSheetId="9" hidden="1">Impactos!$A$1:$G$12</definedName>
    <definedName name="Z_D8BB7E15_0E8F_45FC_AD1A_6D8C295A087C_.wvu.PrintArea" localSheetId="6" hidden="1">Resumen!$A$1:$O$30</definedName>
    <definedName name="Z_D8BB7E15_0E8F_45FC_AD1A_6D8C295A087C_.wvu.PrintTitles" localSheetId="1" hidden="1">'(2) Juegos Intercolegiados'!$7:$8</definedName>
    <definedName name="Z_D8BB7E15_0E8F_45FC_AD1A_6D8C295A087C_.wvu.PrintTitles" localSheetId="2" hidden="1">'(3) Deporte Social y C'!$7:$8</definedName>
    <definedName name="Z_D8BB7E15_0E8F_45FC_AD1A_6D8C295A087C_.wvu.PrintTitles" localSheetId="4" hidden="1">'(5) Habitos y Estilo VS'!$7:$8</definedName>
    <definedName name="Z_D8BB7E15_0E8F_45FC_AD1A_6D8C295A087C_.wvu.PrintTitles" localSheetId="5" hidden="1">'Evaluación de Controles'!$1:$3</definedName>
    <definedName name="Z_DC041AD4_35AB_4F1B_9F3D_F08C88A9A16C_.wvu.Cols" localSheetId="0" hidden="1">'(1) Deporte Asociado'!$D:$D,'(1) Deporte Asociado'!$F:$F,'(1) Deporte Asociado'!$K:$M,'(1) Deporte Asociado'!$Q:$Q,'(1) Deporte Asociado'!$S:$T,'(1) Deporte Asociado'!$V:$X</definedName>
    <definedName name="Z_DC041AD4_35AB_4F1B_9F3D_F08C88A9A16C_.wvu.Cols" localSheetId="1" hidden="1">'(2) Juegos Intercolegiados'!$D:$D,'(2) Juegos Intercolegiados'!$F:$F,'(2) Juegos Intercolegiados'!$K:$M,'(2) Juegos Intercolegiados'!$Q:$Q,'(2) Juegos Intercolegiados'!$S:$T,'(2) Juegos Intercolegiados'!$V:$X</definedName>
    <definedName name="Z_DC041AD4_35AB_4F1B_9F3D_F08C88A9A16C_.wvu.Cols" localSheetId="2" hidden="1">'(3) Deporte Social y C'!$D:$D,'(3) Deporte Social y C'!$F:$F,'(3) Deporte Social y C'!$K:$M,'(3) Deporte Social y C'!$Q:$Q,'(3) Deporte Social y C'!$S:$T,'(3) Deporte Social y C'!$V:$X</definedName>
    <definedName name="Z_DC041AD4_35AB_4F1B_9F3D_F08C88A9A16C_.wvu.Cols" localSheetId="3" hidden="1">'(4) Recreacion y Aprove T'!$D:$D,'(4) Recreacion y Aprove T'!$F:$F,'(4) Recreacion y Aprove T'!$K:$M,'(4) Recreacion y Aprove T'!$Q:$Q,'(4) Recreacion y Aprove T'!$S:$T,'(4) Recreacion y Aprove T'!$V:$X</definedName>
    <definedName name="Z_DC041AD4_35AB_4F1B_9F3D_F08C88A9A16C_.wvu.Cols" localSheetId="4" hidden="1">'(5) Habitos y Estilo VS'!$D:$D,'(5) Habitos y Estilo VS'!$F:$F,'(5) Habitos y Estilo VS'!$K:$M,'(5) Habitos y Estilo VS'!$Q:$Q,'(5) Habitos y Estilo VS'!$S:$T,'(5) Habitos y Estilo VS'!$V:$X</definedName>
    <definedName name="Z_DC041AD4_35AB_4F1B_9F3D_F08C88A9A16C_.wvu.Cols" localSheetId="6" hidden="1">Resumen!$Q:$AE,Resumen!$AH:$AX</definedName>
    <definedName name="Z_DC041AD4_35AB_4F1B_9F3D_F08C88A9A16C_.wvu.PrintArea" localSheetId="1" hidden="1">'(2) Juegos Intercolegiados'!$A$1:$V$15</definedName>
    <definedName name="Z_DC041AD4_35AB_4F1B_9F3D_F08C88A9A16C_.wvu.PrintArea" localSheetId="2" hidden="1">'(3) Deporte Social y C'!$A$1:$V$11</definedName>
    <definedName name="Z_DC041AD4_35AB_4F1B_9F3D_F08C88A9A16C_.wvu.PrintArea" localSheetId="3" hidden="1">'(4) Recreacion y Aprove T'!$A$1:$V$10</definedName>
    <definedName name="Z_DC041AD4_35AB_4F1B_9F3D_F08C88A9A16C_.wvu.PrintArea" localSheetId="4" hidden="1">'(5) Habitos y Estilo VS'!$A$1:$V$10</definedName>
    <definedName name="Z_DC041AD4_35AB_4F1B_9F3D_F08C88A9A16C_.wvu.PrintArea" localSheetId="5" hidden="1">'Evaluación de Controles'!$B$1:$Y$15</definedName>
    <definedName name="Z_DC041AD4_35AB_4F1B_9F3D_F08C88A9A16C_.wvu.PrintArea" localSheetId="7" hidden="1">Evolución!$K$1:$Q$10</definedName>
    <definedName name="Z_DC041AD4_35AB_4F1B_9F3D_F08C88A9A16C_.wvu.PrintArea" localSheetId="9" hidden="1">Impactos!$A$1:$G$12</definedName>
    <definedName name="Z_DC041AD4_35AB_4F1B_9F3D_F08C88A9A16C_.wvu.PrintArea" localSheetId="6" hidden="1">Resumen!$A$1:$O$30</definedName>
    <definedName name="Z_DC041AD4_35AB_4F1B_9F3D_F08C88A9A16C_.wvu.PrintTitles" localSheetId="1" hidden="1">'(2) Juegos Intercolegiados'!$7:$8</definedName>
    <definedName name="Z_DC041AD4_35AB_4F1B_9F3D_F08C88A9A16C_.wvu.PrintTitles" localSheetId="2" hidden="1">'(3) Deporte Social y C'!$7:$8</definedName>
    <definedName name="Z_DC041AD4_35AB_4F1B_9F3D_F08C88A9A16C_.wvu.PrintTitles" localSheetId="4" hidden="1">'(5) Habitos y Estilo VS'!$7:$8</definedName>
    <definedName name="Z_DC041AD4_35AB_4F1B_9F3D_F08C88A9A16C_.wvu.PrintTitles" localSheetId="5" hidden="1">'Evaluación de Controles'!$1:$3</definedName>
    <definedName name="Z_E51A7B7A_B72C_4D0D_BEC9_3100296DDB1B_.wvu.Cols" localSheetId="0" hidden="1">'(1) Deporte Asociado'!$D:$D,'(1) Deporte Asociado'!$F:$F,'(1) Deporte Asociado'!$K:$M,'(1) Deporte Asociado'!$Q:$Q,'(1) Deporte Asociado'!$S:$T,'(1) Deporte Asociado'!$V:$X</definedName>
    <definedName name="Z_E51A7B7A_B72C_4D0D_BEC9_3100296DDB1B_.wvu.Cols" localSheetId="1" hidden="1">'(2) Juegos Intercolegiados'!$D:$D,'(2) Juegos Intercolegiados'!$F:$F,'(2) Juegos Intercolegiados'!$K:$M,'(2) Juegos Intercolegiados'!$Q:$Q,'(2) Juegos Intercolegiados'!$S:$T,'(2) Juegos Intercolegiados'!$V:$X</definedName>
    <definedName name="Z_E51A7B7A_B72C_4D0D_BEC9_3100296DDB1B_.wvu.Cols" localSheetId="2" hidden="1">'(3) Deporte Social y C'!$D:$D,'(3) Deporte Social y C'!$F:$F,'(3) Deporte Social y C'!$K:$M,'(3) Deporte Social y C'!$Q:$Q,'(3) Deporte Social y C'!$S:$T,'(3) Deporte Social y C'!$V:$X</definedName>
    <definedName name="Z_E51A7B7A_B72C_4D0D_BEC9_3100296DDB1B_.wvu.Cols" localSheetId="3" hidden="1">'(4) Recreacion y Aprove T'!$D:$D,'(4) Recreacion y Aprove T'!$F:$F,'(4) Recreacion y Aprove T'!$K:$M,'(4) Recreacion y Aprove T'!$Q:$Q,'(4) Recreacion y Aprove T'!$S:$T,'(4) Recreacion y Aprove T'!$V:$X</definedName>
    <definedName name="Z_E51A7B7A_B72C_4D0D_BEC9_3100296DDB1B_.wvu.Cols" localSheetId="4" hidden="1">'(5) Habitos y Estilo VS'!$D:$D,'(5) Habitos y Estilo VS'!$F:$F,'(5) Habitos y Estilo VS'!$K:$M,'(5) Habitos y Estilo VS'!$Q:$Q,'(5) Habitos y Estilo VS'!$S:$T,'(5) Habitos y Estilo VS'!$V:$X</definedName>
    <definedName name="Z_E51A7B7A_B72C_4D0D_BEC9_3100296DDB1B_.wvu.Cols" localSheetId="6" hidden="1">Resumen!$Q:$AE,Resumen!$AH:$AX</definedName>
    <definedName name="Z_E51A7B7A_B72C_4D0D_BEC9_3100296DDB1B_.wvu.PrintArea" localSheetId="1" hidden="1">'(2) Juegos Intercolegiados'!$A$1:$V$15</definedName>
    <definedName name="Z_E51A7B7A_B72C_4D0D_BEC9_3100296DDB1B_.wvu.PrintArea" localSheetId="2" hidden="1">'(3) Deporte Social y C'!$A$1:$V$11</definedName>
    <definedName name="Z_E51A7B7A_B72C_4D0D_BEC9_3100296DDB1B_.wvu.PrintArea" localSheetId="3" hidden="1">'(4) Recreacion y Aprove T'!$A$1:$V$10</definedName>
    <definedName name="Z_E51A7B7A_B72C_4D0D_BEC9_3100296DDB1B_.wvu.PrintArea" localSheetId="4" hidden="1">'(5) Habitos y Estilo VS'!$A$1:$V$10</definedName>
    <definedName name="Z_E51A7B7A_B72C_4D0D_BEC9_3100296DDB1B_.wvu.PrintArea" localSheetId="5" hidden="1">'Evaluación de Controles'!$B$1:$Y$15</definedName>
    <definedName name="Z_E51A7B7A_B72C_4D0D_BEC9_3100296DDB1B_.wvu.PrintArea" localSheetId="7" hidden="1">Evolución!$K$1:$Q$10</definedName>
    <definedName name="Z_E51A7B7A_B72C_4D0D_BEC9_3100296DDB1B_.wvu.PrintArea" localSheetId="9" hidden="1">Impactos!$A$1:$G$12</definedName>
    <definedName name="Z_E51A7B7A_B72C_4D0D_BEC9_3100296DDB1B_.wvu.PrintArea" localSheetId="6" hidden="1">Resumen!$A$1:$O$30</definedName>
    <definedName name="Z_E51A7B7A_B72C_4D0D_BEC9_3100296DDB1B_.wvu.PrintTitles" localSheetId="1" hidden="1">'(2) Juegos Intercolegiados'!$7:$8</definedName>
    <definedName name="Z_E51A7B7A_B72C_4D0D_BEC9_3100296DDB1B_.wvu.PrintTitles" localSheetId="2" hidden="1">'(3) Deporte Social y C'!$7:$8</definedName>
    <definedName name="Z_E51A7B7A_B72C_4D0D_BEC9_3100296DDB1B_.wvu.PrintTitles" localSheetId="4" hidden="1">'(5) Habitos y Estilo VS'!$7:$8</definedName>
    <definedName name="Z_E51A7B7A_B72C_4D0D_BEC9_3100296DDB1B_.wvu.PrintTitles" localSheetId="5" hidden="1">'Evaluación de Controles'!$1:$3</definedName>
    <definedName name="Z_F7D68F61_F89A_4541_9A78_C25C58CA23E3_.wvu.Cols" localSheetId="0" hidden="1">'(1) Deporte Asociado'!$D:$D,'(1) Deporte Asociado'!$F:$F,'(1) Deporte Asociado'!$K:$M,'(1) Deporte Asociado'!$Q:$Q,'(1) Deporte Asociado'!$S:$T,'(1) Deporte Asociado'!$V:$X</definedName>
    <definedName name="Z_F7D68F61_F89A_4541_9A78_C25C58CA23E3_.wvu.Cols" localSheetId="6" hidden="1">Resumen!$Q:$AE,Resumen!$AH:$AX</definedName>
    <definedName name="Z_F7D68F61_F89A_4541_9A78_C25C58CA23E3_.wvu.PrintArea" localSheetId="1" hidden="1">'(2) Juegos Intercolegiados'!$A$1:$V$10</definedName>
    <definedName name="Z_F7D68F61_F89A_4541_9A78_C25C58CA23E3_.wvu.PrintArea" localSheetId="2" hidden="1">'(3) Deporte Social y C'!$A$1:$V$11</definedName>
    <definedName name="Z_F7D68F61_F89A_4541_9A78_C25C58CA23E3_.wvu.PrintArea" localSheetId="3" hidden="1">'(4) Recreacion y Aprove T'!$A$1:$V$10</definedName>
    <definedName name="Z_F7D68F61_F89A_4541_9A78_C25C58CA23E3_.wvu.PrintArea" localSheetId="4" hidden="1">'(5) Habitos y Estilo VS'!$A$1:$V$10</definedName>
    <definedName name="Z_F7D68F61_F89A_4541_9A78_C25C58CA23E3_.wvu.PrintArea" localSheetId="5" hidden="1">'Evaluación de Controles'!$B$1:$Y$15</definedName>
    <definedName name="Z_F7D68F61_F89A_4541_9A78_C25C58CA23E3_.wvu.PrintArea" localSheetId="7" hidden="1">Evolución!$K$1:$Q$10</definedName>
    <definedName name="Z_F7D68F61_F89A_4541_9A78_C25C58CA23E3_.wvu.PrintArea" localSheetId="9" hidden="1">Impactos!$A$1:$G$12</definedName>
    <definedName name="Z_F7D68F61_F89A_4541_9A78_C25C58CA23E3_.wvu.PrintArea" localSheetId="6" hidden="1">Resumen!$A$1:$O$30</definedName>
    <definedName name="Z_F7D68F61_F89A_4541_9A78_C25C58CA23E3_.wvu.PrintTitles" localSheetId="1" hidden="1">'(2) Juegos Intercolegiados'!$7:$8</definedName>
    <definedName name="Z_F7D68F61_F89A_4541_9A78_C25C58CA23E3_.wvu.PrintTitles" localSheetId="2" hidden="1">'(3) Deporte Social y C'!$7:$8</definedName>
    <definedName name="Z_F7D68F61_F89A_4541_9A78_C25C58CA23E3_.wvu.PrintTitles" localSheetId="4" hidden="1">'(5) Habitos y Estilo VS'!$7:$8</definedName>
    <definedName name="Z_F7D68F61_F89A_4541_9A78_C25C58CA23E3_.wvu.PrintTitles" localSheetId="5" hidden="1">'Evaluación de Controles'!$1:$3</definedName>
  </definedNames>
  <calcPr calcId="124519"/>
  <customWorkbookViews>
    <customWorkbookView name="mapa_20" guid="{97D65C1E-976A-4956-97FC-0E8188ABCFAA}" maximized="1" xWindow="-8" yWindow="-8" windowWidth="1382" windowHeight="744" tabRatio="961" activeSheetId="31"/>
    <customWorkbookView name="mapa_19" guid="{ADD38025-F4B2-44E2-9D06-07A9BF0F3A51}" maximized="1" xWindow="-8" yWindow="-8" windowWidth="1382" windowHeight="744" tabRatio="961" activeSheetId="28"/>
    <customWorkbookView name="mapa_14" guid="{AF3BF2A1-5C19-43AE-A08B-3E418E8AE543}" maximized="1" xWindow="-8" yWindow="-8" windowWidth="1382" windowHeight="744" tabRatio="961" activeSheetId="13"/>
    <customWorkbookView name="mapa_13" guid="{CC42E740-ADA2-4B3E-AB77-9BBCCE9EC444}" maximized="1" xWindow="-8" yWindow="-8" windowWidth="1382" windowHeight="744" tabRatio="961" activeSheetId="5"/>
    <customWorkbookView name="mapa_12" guid="{DC041AD4-35AB-4F1B-9F3D-F08C88A9A16C}" maximized="1" xWindow="-8" yWindow="-8" windowWidth="1382" windowHeight="744" tabRatio="961" activeSheetId="12"/>
    <customWorkbookView name="mapa_11" guid="{C9A17BF0-2451-44C4-898F-CFB8403323EA}" maximized="1" xWindow="-8" yWindow="-8" windowWidth="1382" windowHeight="744" tabRatio="961" activeSheetId="2"/>
    <customWorkbookView name="mapa_10" guid="{E51A7B7A-B72C-4D0D-BEC9-3100296DDB1B}" maximized="1" xWindow="-8" yWindow="-8" windowWidth="1382" windowHeight="744" tabRatio="961" activeSheetId="16"/>
    <customWorkbookView name="mapa_09" guid="{D674221F-3F50-45D7-B99E-107AE99970DE}" maximized="1" xWindow="-8" yWindow="-8" windowWidth="1382" windowHeight="744" tabRatio="961" activeSheetId="1"/>
    <customWorkbookView name="mapa_08" guid="{C8C25E0F-313C-40E1-BC27-B55128053FAD}" maximized="1" xWindow="-8" yWindow="-8" windowWidth="1382" windowHeight="744" tabRatio="961" activeSheetId="3"/>
    <customWorkbookView name="mapa_07" guid="{31578BE1-199E-4DDD-BD28-180CDA7042A3}" maximized="1" xWindow="-8" yWindow="-8" windowWidth="1382" windowHeight="744" tabRatio="961" activeSheetId="20"/>
    <customWorkbookView name="mapa_06" guid="{915A0EBC-A358-405B-93F7-90752DA34B9F}" maximized="1" xWindow="-8" yWindow="-8" windowWidth="1382" windowHeight="744" tabRatio="961" activeSheetId="11"/>
    <customWorkbookView name="mapa_05" guid="{B74BB35E-E214-422E-BB39-6D168553F4C5}" maximized="1" xWindow="-8" yWindow="-8" windowWidth="1382" windowHeight="744" tabRatio="961" activeSheetId="15"/>
    <customWorkbookView name="mapa_04" guid="{C9A812A3-B23E-4057-8694-158B0DEE8D06}" maximized="1" xWindow="-8" yWindow="-8" windowWidth="1382" windowHeight="744" tabRatio="961" activeSheetId="9"/>
    <customWorkbookView name="mapa_03" guid="{D504B807-AE7E-4042-848D-21D8E9CBBAC1}" maximized="1" xWindow="-8" yWindow="-8" windowWidth="1382" windowHeight="744" tabRatio="961" activeSheetId="17"/>
    <customWorkbookView name="Mapa_01" guid="{4890415D-ABA4-4363-9A7D-9DAD39F08A9F}" maximized="1" xWindow="-8" yWindow="-8" windowWidth="1382" windowHeight="744" tabRatio="961" activeSheetId="19"/>
    <customWorkbookView name="Mapa_02" guid="{F7D68F61-F89A-4541-9A78-C25C58CA23E3}" maximized="1" xWindow="-8" yWindow="-8" windowWidth="1382" windowHeight="744" tabRatio="961" activeSheetId="18"/>
    <customWorkbookView name="mapa_15" guid="{D8BB7E15-0E8F-45FC-AD1A-6D8C295A087C}" maximized="1" xWindow="-8" yWindow="-8" windowWidth="1382" windowHeight="744" tabRatio="961" activeSheetId="14"/>
    <customWorkbookView name="mapa_16" guid="{42BB51DB-DC3E-4DA5-9499-5574EB19780E}" maximized="1" xWindow="-8" yWindow="-8" windowWidth="1382" windowHeight="744" tabRatio="961" activeSheetId="10"/>
    <customWorkbookView name="mapa_17" guid="{B83C9EB8-C964-4489-98C8-19C81BFAE010}" maximized="1" xWindow="-8" yWindow="-8" windowWidth="1382" windowHeight="744" tabRatio="961" activeSheetId="6"/>
  </customWorkbookViews>
</workbook>
</file>

<file path=xl/calcChain.xml><?xml version="1.0" encoding="utf-8"?>
<calcChain xmlns="http://schemas.openxmlformats.org/spreadsheetml/2006/main">
  <c r="I9" i="9"/>
  <c r="O10" i="11"/>
  <c r="O10" i="15"/>
  <c r="L9" i="11"/>
  <c r="Y11" i="9" l="1"/>
  <c r="Y9" i="17"/>
  <c r="Y9" i="19"/>
  <c r="W9" i="11" l="1"/>
  <c r="W11" i="9"/>
  <c r="W9" i="17"/>
  <c r="W9" i="19"/>
  <c r="D2" i="26" l="1"/>
  <c r="L9" i="9"/>
  <c r="I10"/>
  <c r="L10"/>
  <c r="I11"/>
  <c r="L11"/>
  <c r="L10" i="17" l="1"/>
  <c r="X4" i="33" l="1"/>
  <c r="X5"/>
  <c r="L9" i="19" l="1"/>
  <c r="Z11" i="21" l="1"/>
  <c r="AA11"/>
  <c r="AB11"/>
  <c r="Y11"/>
  <c r="AC7"/>
  <c r="AC8"/>
  <c r="AC9"/>
  <c r="AC6"/>
  <c r="AC5"/>
  <c r="AC11" s="1"/>
  <c r="T11"/>
  <c r="U11"/>
  <c r="V11"/>
  <c r="S11"/>
  <c r="W6"/>
  <c r="W7"/>
  <c r="W8"/>
  <c r="W9"/>
  <c r="W5"/>
  <c r="AY10"/>
  <c r="AY9"/>
  <c r="AY8"/>
  <c r="AY7"/>
  <c r="AY6"/>
  <c r="AY5"/>
  <c r="X6" i="33"/>
  <c r="M9" i="17" s="1"/>
  <c r="L9"/>
  <c r="W11" i="21" l="1"/>
  <c r="O9" i="11"/>
  <c r="O9" i="15"/>
  <c r="O10" i="17" l="1"/>
  <c r="L10" i="11" l="1"/>
  <c r="L10" i="15"/>
  <c r="L9"/>
  <c r="X7" i="33" l="1"/>
  <c r="M10" i="17" s="1"/>
  <c r="N10" s="1"/>
  <c r="N9"/>
  <c r="X10" i="33"/>
  <c r="M11" i="9" s="1"/>
  <c r="X9" i="33"/>
  <c r="M10" i="9" s="1"/>
  <c r="X8" i="33"/>
  <c r="M9" i="9" s="1"/>
  <c r="X14" i="33"/>
  <c r="M10" i="11" s="1"/>
  <c r="N10" s="1"/>
  <c r="X13" i="33"/>
  <c r="M9" i="11" s="1"/>
  <c r="N9" s="1"/>
  <c r="X12" i="33"/>
  <c r="X11"/>
  <c r="M10" i="19"/>
  <c r="M9"/>
  <c r="M10" i="15" l="1"/>
  <c r="N10" s="1"/>
  <c r="M9"/>
  <c r="N9" s="1"/>
  <c r="O10" i="9"/>
  <c r="N10"/>
  <c r="O9"/>
  <c r="N9"/>
  <c r="O11"/>
  <c r="N11"/>
  <c r="N10" i="19"/>
  <c r="O10"/>
  <c r="N9"/>
  <c r="O9"/>
  <c r="O9" i="17"/>
  <c r="P11" i="9" l="1"/>
  <c r="P9"/>
  <c r="P10"/>
  <c r="AY11" i="21"/>
  <c r="AZ6" l="1"/>
  <c r="AZ5"/>
  <c r="AZ9"/>
  <c r="AZ8"/>
  <c r="AZ7"/>
  <c r="AZ10"/>
  <c r="E2" i="26" l="1"/>
  <c r="F2"/>
  <c r="G2"/>
  <c r="H2"/>
  <c r="D3"/>
  <c r="E3"/>
  <c r="F3"/>
  <c r="G3"/>
  <c r="H3"/>
  <c r="D4"/>
  <c r="E4"/>
  <c r="F4"/>
  <c r="G4"/>
  <c r="H4"/>
  <c r="D5"/>
  <c r="E5"/>
  <c r="F5"/>
  <c r="G5"/>
  <c r="H5"/>
  <c r="D6"/>
  <c r="E6"/>
  <c r="F6"/>
  <c r="G6"/>
  <c r="H6"/>
  <c r="P10" i="19" l="1"/>
  <c r="I10"/>
  <c r="P9"/>
  <c r="I9"/>
  <c r="I12" s="1"/>
  <c r="P10" i="17"/>
  <c r="I10"/>
  <c r="P9"/>
  <c r="I9"/>
  <c r="P10" i="15"/>
  <c r="I10"/>
  <c r="P9"/>
  <c r="I9"/>
  <c r="P10" i="11"/>
  <c r="I10"/>
  <c r="P9"/>
  <c r="I9"/>
  <c r="I13" i="15" l="1"/>
  <c r="D8" i="21" s="1"/>
  <c r="I12" i="15"/>
  <c r="C8" i="21" s="1"/>
  <c r="I15" i="15"/>
  <c r="F8" i="21" s="1"/>
  <c r="I14" i="15"/>
  <c r="E8" i="21" s="1"/>
  <c r="P15" i="15"/>
  <c r="L8" i="21" s="1"/>
  <c r="P14" i="15"/>
  <c r="K8" i="21" s="1"/>
  <c r="P13" i="15"/>
  <c r="J8" i="21" s="1"/>
  <c r="P12" i="15"/>
  <c r="I8" i="21" s="1"/>
  <c r="P15" i="19"/>
  <c r="L5" i="21" s="1"/>
  <c r="P12" i="19"/>
  <c r="I5" i="21" s="1"/>
  <c r="P14" i="19"/>
  <c r="K5" i="21" s="1"/>
  <c r="P13" i="19"/>
  <c r="J5" i="21" s="1"/>
  <c r="I15" i="19"/>
  <c r="F5" i="21" s="1"/>
  <c r="I14" i="19"/>
  <c r="E5" i="21" s="1"/>
  <c r="C5"/>
  <c r="I13" i="19"/>
  <c r="D5" i="21" s="1"/>
  <c r="P13" i="9"/>
  <c r="I7" i="21" s="1"/>
  <c r="P14" i="11"/>
  <c r="K9" i="21" s="1"/>
  <c r="P15" i="17"/>
  <c r="L6" i="21" s="1"/>
  <c r="I14" i="9"/>
  <c r="D7" i="21" s="1"/>
  <c r="I14" i="11"/>
  <c r="E9" i="21" s="1"/>
  <c r="I15" i="17"/>
  <c r="F6" i="21" s="1"/>
  <c r="P15" i="11"/>
  <c r="L9" i="21" s="1"/>
  <c r="I15" i="11"/>
  <c r="F9" i="21" s="1"/>
  <c r="P16" i="9"/>
  <c r="L7" i="21" s="1"/>
  <c r="I16" i="9"/>
  <c r="F7" i="21" s="1"/>
  <c r="P15" i="9"/>
  <c r="K7" i="21" s="1"/>
  <c r="I15" i="9"/>
  <c r="E7" i="21" s="1"/>
  <c r="P14" i="9"/>
  <c r="J7" i="21" s="1"/>
  <c r="I12" i="11"/>
  <c r="C9" i="21" s="1"/>
  <c r="I13" i="11"/>
  <c r="D9" i="21" s="1"/>
  <c r="P12" i="11"/>
  <c r="I9" i="21" s="1"/>
  <c r="P13" i="11"/>
  <c r="J9" i="21" s="1"/>
  <c r="I12" i="17"/>
  <c r="C6" i="21" s="1"/>
  <c r="I13" i="17"/>
  <c r="D6" i="21" s="1"/>
  <c r="I14" i="17"/>
  <c r="E6" i="21" s="1"/>
  <c r="P12" i="17"/>
  <c r="I6" i="21" s="1"/>
  <c r="P13" i="17"/>
  <c r="J6" i="21" s="1"/>
  <c r="P14" i="17"/>
  <c r="K6" i="21" s="1"/>
  <c r="I13" i="9"/>
  <c r="C7" i="21" s="1"/>
  <c r="G7" l="1"/>
  <c r="H7" s="1"/>
  <c r="G9"/>
  <c r="G6"/>
  <c r="G8"/>
  <c r="H8" s="1"/>
  <c r="M7"/>
  <c r="N7" s="1"/>
  <c r="M8"/>
  <c r="N8" s="1"/>
  <c r="M9"/>
  <c r="N9" s="1"/>
  <c r="M6"/>
  <c r="N6" s="1"/>
  <c r="G5"/>
  <c r="H5" s="1"/>
  <c r="M5"/>
  <c r="N5" s="1"/>
  <c r="O8" l="1"/>
  <c r="O5"/>
  <c r="C10"/>
  <c r="F10"/>
  <c r="L10"/>
  <c r="D10"/>
  <c r="K10"/>
  <c r="I10"/>
  <c r="J10"/>
  <c r="E10"/>
  <c r="H6"/>
  <c r="O6" s="1"/>
  <c r="H9"/>
  <c r="O9" s="1"/>
  <c r="O7"/>
  <c r="G10" l="1"/>
  <c r="H10" s="1"/>
  <c r="M10"/>
  <c r="N10" s="1"/>
  <c r="O10" l="1"/>
</calcChain>
</file>

<file path=xl/sharedStrings.xml><?xml version="1.0" encoding="utf-8"?>
<sst xmlns="http://schemas.openxmlformats.org/spreadsheetml/2006/main" count="918" uniqueCount="350">
  <si>
    <t>Proceso:</t>
  </si>
  <si>
    <t>Objetivo del Proceso:</t>
  </si>
  <si>
    <t>CAUSAS</t>
  </si>
  <si>
    <t>RIESGO</t>
  </si>
  <si>
    <t>DESCRIPCIÓN</t>
  </si>
  <si>
    <t>CONSECUENCIAS POTENCIALES</t>
  </si>
  <si>
    <t>Probabilidad</t>
  </si>
  <si>
    <t>Impacto</t>
  </si>
  <si>
    <t>ACCIONES</t>
  </si>
  <si>
    <t>INDICADOR</t>
  </si>
  <si>
    <t>OPCIÓN DE MANEJO</t>
  </si>
  <si>
    <t>CONTROLES</t>
  </si>
  <si>
    <t>Legal</t>
  </si>
  <si>
    <t>Moderado</t>
  </si>
  <si>
    <t>Financiero</t>
  </si>
  <si>
    <t xml:space="preserve">             MAPA DE RIESGOS INSTITUCIONAL </t>
  </si>
  <si>
    <t>PERIODICIDAD</t>
  </si>
  <si>
    <t>Mensual</t>
  </si>
  <si>
    <t>Trimestral</t>
  </si>
  <si>
    <t>Anual</t>
  </si>
  <si>
    <t xml:space="preserve"> </t>
  </si>
  <si>
    <t>Semanal</t>
  </si>
  <si>
    <t>Zona de Riesgo</t>
  </si>
  <si>
    <t xml:space="preserve">Año: </t>
  </si>
  <si>
    <t>Cumplimiento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</si>
  <si>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</si>
  <si>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</si>
  <si>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</si>
  <si>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</si>
  <si>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</si>
  <si>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</si>
  <si>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</si>
  <si>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</si>
  <si>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</si>
  <si>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</si>
  <si>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</si>
  <si>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</si>
  <si>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</si>
  <si>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</si>
  <si>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</si>
  <si>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</si>
  <si>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</si>
  <si>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</si>
  <si>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</si>
  <si>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</si>
  <si>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</si>
  <si>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</si>
  <si>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</si>
  <si>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</si>
  <si>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</si>
  <si>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</si>
  <si>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</si>
  <si>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</si>
  <si>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</si>
  <si>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Semestral</t>
  </si>
  <si>
    <t>Talento Humano</t>
  </si>
  <si>
    <t>Control Interno</t>
  </si>
  <si>
    <t>Salud Ocupacional</t>
  </si>
  <si>
    <t>Bimestral</t>
  </si>
  <si>
    <t>Confianza e imagen</t>
  </si>
  <si>
    <t>Reducir el riesgo</t>
  </si>
  <si>
    <t>Evitar el riesgo</t>
  </si>
  <si>
    <t>Transferir el riesgo</t>
  </si>
  <si>
    <t>Planeación</t>
  </si>
  <si>
    <t>Jurídica</t>
  </si>
  <si>
    <t>Contratación</t>
  </si>
  <si>
    <t>PROCESO:</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</si>
  <si>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</si>
  <si>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</si>
  <si>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</si>
  <si>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</si>
  <si>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</si>
  <si>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</si>
  <si>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</si>
  <si>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</si>
  <si>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</si>
  <si>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</si>
  <si>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</si>
  <si>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</si>
  <si>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</si>
  <si>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</si>
  <si>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</si>
  <si>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</si>
  <si>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</si>
  <si>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</si>
  <si>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</si>
  <si>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</si>
  <si>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</si>
  <si>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</si>
  <si>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</si>
  <si>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</si>
  <si>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</si>
  <si>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</si>
  <si>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</si>
  <si>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</si>
  <si>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</si>
  <si>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</si>
  <si>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</si>
  <si>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</si>
  <si>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</si>
  <si>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</si>
  <si>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</si>
  <si>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EVOLUCIÓN DEL MAPA DE RIESGOS AREA ADMINISTRATIVA</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</si>
  <si>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</si>
  <si>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</si>
  <si>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</si>
  <si>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</si>
  <si>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</si>
  <si>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</si>
  <si>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</si>
  <si>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</si>
  <si>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</si>
  <si>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</si>
  <si>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</si>
  <si>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</si>
  <si>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</si>
  <si>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</si>
  <si>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</si>
  <si>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</si>
  <si>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</si>
  <si>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</si>
  <si>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</si>
  <si>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</si>
  <si>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</si>
  <si>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</si>
  <si>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</si>
  <si>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</si>
  <si>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</si>
  <si>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</si>
  <si>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</si>
  <si>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</si>
  <si>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</si>
  <si>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</si>
  <si>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</si>
  <si>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</si>
  <si>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</si>
  <si>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</si>
  <si>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</si>
  <si>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</si>
  <si>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</si>
  <si>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</si>
  <si>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</si>
  <si>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</si>
  <si>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</si>
  <si>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</si>
  <si>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</si>
  <si>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</si>
  <si>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</si>
  <si>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</si>
  <si>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</si>
  <si>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</si>
  <si>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</si>
  <si>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</si>
  <si>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</si>
  <si>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</si>
  <si>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</si>
  <si>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</si>
  <si>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</si>
  <si>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</si>
  <si>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</si>
  <si>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</si>
  <si>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</si>
  <si>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</si>
  <si>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</si>
  <si>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</si>
  <si>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</si>
  <si>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</si>
  <si>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</si>
  <si>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</si>
  <si>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</si>
  <si>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</si>
  <si>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</si>
  <si>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</si>
  <si>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</si>
  <si>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</si>
  <si>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</si>
  <si>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</si>
  <si>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</si>
  <si>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</si>
  <si>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</si>
  <si>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</si>
  <si>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Avance 
en la reducción del Riesgo</t>
  </si>
  <si>
    <t xml:space="preserve">Elaboró: </t>
  </si>
  <si>
    <t xml:space="preserve">Guardado en: </t>
  </si>
  <si>
    <t>Evaluación del Control</t>
  </si>
  <si>
    <t>Descripción del Control</t>
  </si>
  <si>
    <t>Observaciones</t>
  </si>
  <si>
    <t>Si</t>
  </si>
  <si>
    <t>No</t>
  </si>
  <si>
    <t>Cód</t>
  </si>
  <si>
    <t xml:space="preserve">Riesgo </t>
  </si>
  <si>
    <t>15 pts</t>
  </si>
  <si>
    <t>5 pts</t>
  </si>
  <si>
    <t>10 pts</t>
  </si>
  <si>
    <t>30 pts</t>
  </si>
  <si>
    <t>TOTAL</t>
  </si>
  <si>
    <t>*  Sistemas o software que permiten incluir contraseñas de acceso, o con controles de seguimiento a aprobaciones o ejecuciones que se realizan a través de este, generación de reportes o indicadores, sistemas de seguridad con scanner, sistemas de grabación, entre otros.
**  Políticas de operación aplicables, autorizaciones a través de firmas o confirmaciones vía correo electrónico, archivos físicos, consecutivos, listas de chequeo, controles de seguridad con personal especializado, entre otros.</t>
  </si>
  <si>
    <t xml:space="preserve">Dep </t>
  </si>
  <si>
    <t>Evaluación a los 
          Controles de Riesgos</t>
  </si>
  <si>
    <t xml:space="preserve">Evitar el Riesgo </t>
  </si>
  <si>
    <t>Riesgo Inherente</t>
  </si>
  <si>
    <t>Riesgo Residual</t>
  </si>
  <si>
    <t>REGISTROS</t>
  </si>
  <si>
    <t>X</t>
  </si>
  <si>
    <t>Situación a Junio 30 de 2017</t>
  </si>
  <si>
    <t>Elaboró:</t>
  </si>
  <si>
    <t xml:space="preserve">Revisó: </t>
  </si>
  <si>
    <t>A Marzo 30 de 2018</t>
  </si>
  <si>
    <t>A Junio 30 de 2018</t>
  </si>
  <si>
    <t>INSTITUTO DEPARTAMENTAL DE DEPORTE Y RECREACION DEL QUINDIO "INDEPORTES QUINDIO".</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</si>
  <si>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</si>
  <si>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</si>
  <si>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</si>
  <si>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</si>
  <si>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</si>
  <si>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</si>
  <si>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</si>
  <si>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</si>
  <si>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</si>
  <si>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</si>
  <si>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</si>
  <si>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</si>
  <si>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</si>
  <si>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</si>
  <si>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RESPONSABLE </t>
  </si>
  <si>
    <t xml:space="preserve">Eventual </t>
  </si>
  <si>
    <t xml:space="preserve">Reducir el Riesgo </t>
  </si>
  <si>
    <t>Objetivos del Proceso:</t>
  </si>
  <si>
    <t xml:space="preserve">Elaboro y Proyecto </t>
  </si>
  <si>
    <t>Recibio</t>
  </si>
  <si>
    <t>Fecha de Seguimiento:  
30 / 04 / 2018</t>
  </si>
  <si>
    <t xml:space="preserve">Elaboro y proyecto </t>
  </si>
  <si>
    <t>Recibio y aprobo</t>
  </si>
  <si>
    <t>Se realiza la evaluacion de los controles al inicio de la suscripcion.</t>
  </si>
  <si>
    <t xml:space="preserve">Nelson Mauricio Carvajal Carrillo - Jefe Oficina de Control Interno </t>
  </si>
  <si>
    <t>D:\CONTROL INTERNO\DOCUMENTOS 2018\4. MAPA DE RIESGOS\Identificacion de los riesgos</t>
  </si>
  <si>
    <t xml:space="preserve">Olga Lucia Fernandez cardenas - Gerente </t>
  </si>
  <si>
    <t>Aprobo:</t>
  </si>
  <si>
    <t xml:space="preserve">Olga Lucia Fernandez Cardenas </t>
  </si>
  <si>
    <t>RESPONSABLE</t>
  </si>
  <si>
    <t xml:space="preserve">Permanente </t>
  </si>
  <si>
    <t>ligas que no esten legalmente consitutiodad y no poderlas apoyar.</t>
  </si>
  <si>
    <t xml:space="preserve">Asesorias y acompañamientos tecnica, juridica y financiera a las ligas deportivas.                      </t>
  </si>
  <si>
    <t># de ligas Atendidas / # total de ligas del departamento</t>
  </si>
  <si>
    <t xml:space="preserve">Apoyar a deportistas que no pertenezcan al departamento </t>
  </si>
  <si>
    <t>Exigir a los deportistas la inscripcion a la liga y el paz y salvo si son de otras ciudades.                Caracterizacion del proceso. Cumpliento de lleno de requisitos legales.</t>
  </si>
  <si>
    <t xml:space="preserve">DEPORTE ASOCIADO </t>
  </si>
  <si>
    <t>JUEGOS INTERCOLEGIADOS (SUPERATE)</t>
  </si>
  <si>
    <t xml:space="preserve">JUEGOS INTERCOLEGIADOS </t>
  </si>
  <si>
    <t xml:space="preserve">DEPORTE SOCIAL Y COMUNITARIO </t>
  </si>
  <si>
    <t xml:space="preserve">RECREACION Y APROVECHAMIENTO DEL TIEMPO </t>
  </si>
  <si>
    <t xml:space="preserve">HABITOS Y ESTILOS DE VIDA SALUDABLE </t>
  </si>
  <si>
    <t xml:space="preserve">Calificación Mapa de Riesgos General Area Tecnica </t>
  </si>
  <si>
    <t>No participación de los deportistas en eventos federados.                             -La no representación del departamento en las justas deportivas de carácter nacional e internacional.</t>
  </si>
  <si>
    <t xml:space="preserve">Asesorías y acompañamientos técnica, jurídica y financiera a las ligas deportivas.                      </t>
  </si>
  <si>
    <t>Capacitaciones en la normatividad .                                    -Asesorías personalizadas en cada una de las disciplinas deportivas                                            -Acompañamiento en las diferentes asambleas y de manera permanente en el desarrollo de cada uno de sus procesos.</t>
  </si>
  <si>
    <t>Jefe área técnica y equipo deporte asociado</t>
  </si>
  <si>
    <t xml:space="preserve">Actas asistencias de capacitaciones.                          Listados de asistencia.                      - Comunicados y oficios. </t>
  </si>
  <si>
    <t xml:space="preserve">Falta de control en la revisión de los documentos legales para la transferencia de los deportistas por parte de las ligas </t>
  </si>
  <si>
    <t>Exigir a los deportistas la inscripción a la liga y el paz y salvo si son de otras ciudades.                Caracterización del proceso. Cumplimento de lleno de requisitos legales.</t>
  </si>
  <si>
    <t xml:space="preserve">Caracterizar el proceso. Implementación de Lista de verificación o cheque </t>
  </si>
  <si>
    <t xml:space="preserve">Proceso caracterizado                    - Lista de verificación firmada.                                                    </t>
  </si>
  <si>
    <t>Recibió</t>
  </si>
  <si>
    <t>Apoyar los deportistas inscritos en las ligas del departamento del Quindío</t>
  </si>
  <si>
    <t xml:space="preserve">Falta de interés de las ligas y organización -                   Desconocimiento de la normatividad vigente.                            </t>
  </si>
  <si>
    <t>representaciones del departamento  invalidad por parte del deportistas.                                 El departamento no tiene representación en las en las competencias nacionales e internacionales.</t>
  </si>
  <si>
    <t>Ligas del Dpto Existentes sin apoyo porque no estan constituidas legalmente.</t>
  </si>
  <si>
    <t>Deportistas apoyados que no pertenezcan al departamento.</t>
  </si>
  <si>
    <t>Escenarios deportivos disponibles sin autorizacio de prestamo</t>
  </si>
  <si>
    <t xml:space="preserve">Juegos programados en los municipios  sin apoyo y recursos por las alcaldias </t>
  </si>
  <si>
    <t>Poblacion beneficiada que no participa en las actividades recreativas que convoca la entidad.</t>
  </si>
  <si>
    <t>Actividades recreodeportivas programadas con alta oferta institucional.</t>
  </si>
  <si>
    <t>Profesionales que cuenta la entidad no capcitados para el programa.</t>
  </si>
  <si>
    <t>Poblacion beneficida que no participa en las actividades de Habitos y estilos de vida saludable.</t>
  </si>
  <si>
    <t xml:space="preserve">Colegios beneficiados que no se inscriben en las diferentes disciplinas deportivas </t>
  </si>
  <si>
    <t>Falta de intereses de la institucion,                                                 Por falta de compromiso con e instituto.</t>
  </si>
  <si>
    <t>No participacion del departamento en las fases regionales y nacionales.                                 - No cumplimientyo de metas del instituto.</t>
  </si>
  <si>
    <t>Hacer convocatorias y socializaciones en los diferntes colegios.                         - Hacer seguiemitno constante en el proceso de inscripcion.                                       - Base de datos actualizada de los colegios.</t>
  </si>
  <si>
    <t>Oficios y correso electronicos y actas para convocatoriaos, reuniones de socializacion, actulizar base de datos de colegio constante.</t>
  </si>
  <si>
    <t xml:space="preserve">Mensual </t>
  </si>
  <si>
    <t xml:space="preserve">Lider Area Tecnica - Tecnica juegos intercolegiados </t>
  </si>
  <si>
    <t>Actas de asistencia, oficio radicados, correos electronics , actas de reunion, Base de dastos actualizada</t>
  </si>
  <si>
    <t># de colegios inscritos / # de colegios proyectados.</t>
  </si>
  <si>
    <t>Los escenarios no son propiedad de nosotros.                                        - Por se crucen con otros eventos.                       _ Esten dañados por falta de mantenimiento</t>
  </si>
  <si>
    <t xml:space="preserve">No realizacion del evento.               El no cumplimiento de metas.        </t>
  </si>
  <si>
    <t xml:space="preserve">Solicitud por escrito de escenarios con antelacion.                       Trabajo articulado con adminstradores de los escenarios.                              </t>
  </si>
  <si>
    <t>Reuniones, oficios a los adminsitratores, seguimiento en la plataforma de superate, cronograma de eventos.</t>
  </si>
  <si>
    <t>Acta de reuniones, assitencia, crongrama elaboradoy actualizado.</t>
  </si>
  <si>
    <t># escenarios deportivos utilizados / # de eventos proyectados.</t>
  </si>
  <si>
    <t>Poblacion beneficiada que no paticipa en los juegos de deporte social y comunitario.</t>
  </si>
  <si>
    <t>Actvidiades que no tiene mayor impacto en la comunidad.                            -Incumplimiento de meta.</t>
  </si>
  <si>
    <t>Reuniones de sensbilidacion y organización con la comunidad.                 Seguimiento a las actividades realizadas.</t>
  </si>
  <si>
    <t xml:space="preserve">Desarrollos de las actividades en el tiempo de libre de la gente, reuniones periodicas de concertacion de los deportes a desarrollo </t>
  </si>
  <si>
    <t>Lider area tecnica - lider Deporte social y comunitario</t>
  </si>
  <si>
    <t xml:space="preserve">Listados de assitencias,              Actas de reuniones                -Oficios.                    Cronograma de activdades </t>
  </si>
  <si>
    <t xml:space="preserve">#de eventos desarrollados # de eventos proyectados </t>
  </si>
  <si>
    <t xml:space="preserve">Horario no se ajusta alas disponibildiades de tiempo de la poblacion.                                 -las actividades a desarrollar no son de su interes.                                    -Incumplimiento por parte de los                      promotores deportivos.                     -Las distancias de las locaciones </t>
  </si>
  <si>
    <t>Falta de intereses del municipio.                           -El desconocimiento del muncipio.                                    -Falta de comunciacion y corodinacion de los envetnos con el municipio.                                          -Desconsnociemto del funcionario encargado</t>
  </si>
  <si>
    <t>No desarrollo de eventos deportivos.              -Falta de programas deportivos para la poblacion.                              -No cumplimiento de metas.</t>
  </si>
  <si>
    <t>Reuniones de concertacion con los lideres de los municipos.                           -Programacion anticpada de los eventos.                        -Ubicación de los escenarios estrategicamente.</t>
  </si>
  <si>
    <t xml:space="preserve">Reuniones concertando objetivos.                                                - Cronograma y lista de necesidades.                             </t>
  </si>
  <si>
    <t>Actas de reunion firmadas, cronograma establecido.                       -Acta de necesidades de los eventos. Todo firmado</t>
  </si>
  <si>
    <t># juegos realizados en lso municipios / # de juegos apoyagos con recursos por las alcaldias.</t>
  </si>
  <si>
    <t xml:space="preserve">DEPORTE FORMATIVO, DEPORTE SOCIAL COMUNITARIO Y JUEGOS TRADICIONALES </t>
  </si>
  <si>
    <t>RECREACION PARA EL BIEN COMUN.</t>
  </si>
  <si>
    <t>Recurso tranferidos a los municipios sin control en el desarrollo de proyectos deportivos.</t>
  </si>
  <si>
    <t>Desconocimiento de los municipos.                      -Falta de articulacion entre el ente departametal y ente municipal.                             -Proceso no identificado en el instituto.</t>
  </si>
  <si>
    <t xml:space="preserve">El no desarrollo de programas deportivos en los municipoios.                     -No creacion de espacios deportivos.                   -Incumplimieto de metas. </t>
  </si>
  <si>
    <t xml:space="preserve">Articular con los muncipios.                      -Realizar asesorias a los municipios.                       Planiificacion de los recursos disponibles                   </t>
  </si>
  <si>
    <t>Reuniones con los munciipos.                                  Asesorias.                               Planificaciond de destinacion de los recursos.</t>
  </si>
  <si>
    <t>Actas de reunion firmadas, cronograma establecido.                       -Proyectos y planificacion recursos.</t>
  </si>
  <si>
    <t># de municipios asesorados /# de municipios del departamento.</t>
  </si>
  <si>
    <t>Lider area tecnica - lider Recreacion y aprovechamiento.</t>
  </si>
  <si>
    <t xml:space="preserve">#de poblacion asistida al evento  desarrollados # de poblacion  proyectados </t>
  </si>
  <si>
    <t xml:space="preserve">Portafolio de servicios institucional no competitivo y sin fortalecimeitno en actividades  </t>
  </si>
  <si>
    <t xml:space="preserve">No cumplimiento de metas.                               Mala imagen y credibilidad de la entidad                                        </t>
  </si>
  <si>
    <t>Plan de accion estructurada del programa.                     -Capacitaciones permanente,                            -Plan de trabajo.</t>
  </si>
  <si>
    <t xml:space="preserve">Elaborar Matriz de plan de trabajo  .                            Realizar capacitaciones  a monitores.               </t>
  </si>
  <si>
    <t xml:space="preserve">Matriz de plan de trabajo anticipada.                      Actas de reunion y asistencia firmadas.                                        -Cronograma plan e trabajo                           </t>
  </si>
  <si>
    <t xml:space="preserve">HABITOS Y ESTILODE VIDA SALUDABLE </t>
  </si>
  <si>
    <t>los contratistas no vienen con los conocimientos especificos en la labor que van a desempeñar..                   Manula y procedimiento del programa no especificados.</t>
  </si>
  <si>
    <t xml:space="preserve">No se puede dedsarrollar el prorgrama bajo los lienamiento establecidos bajo el ente nacional.                       No cumplimiento de metas.                                       Insatisfaccion de la comunicad                                </t>
  </si>
  <si>
    <t xml:space="preserve">Capacitaciones en el programa a desarrollar.                          </t>
  </si>
  <si>
    <t xml:space="preserve">Realizar capacitaciones al personal. </t>
  </si>
  <si>
    <t>Lider area Tecnica -        Lider de HYSVS</t>
  </si>
  <si>
    <t>Cronograma de capacitaciones                            -Actas de reuniones  con listado de asistencia.</t>
  </si>
  <si>
    <t xml:space="preserve"># Capactiaciones realizadas / # capacitacioens programadas </t>
  </si>
  <si>
    <t>Estado a septiembre 30 de 2018</t>
  </si>
  <si>
    <t xml:space="preserve">Se evidencia que se hiciweron las capacirtaciones, a las ligas se les dio ola asesoria y se logro los reconocimientos deportivos vigentes como la protocolizacion, se hizo todo el proceso de capacitacion de las cuales se atendieron 23 ligas atendidas del 23 que cumplien con los requisitos, la informacion reposa en el archivo gestion de area tecnica en las carpatas de cada una de las ligas y carpetads de capacitaciones </t>
  </si>
  <si>
    <t>AVANCE EN %</t>
  </si>
  <si>
    <t xml:space="preserve">Se evidencia que a la fecha la caracterizacion del proceso de implemtacion h la lista de chequeo no esta establecidad. Se tiene programado para el trimestre de 2018 , en cuanto al ap oyo a deportistas la metas eran 20 pero se realizo el apoyo 22 del departamento como se puede evidenciar en en las carpetasd de cada uno de los deportistas apoyados qu e reposan en el area tecnica </t>
  </si>
  <si>
    <t>Se evidencia que se logro la particiin de los colegios en las fases municipales departamentales y nacionales de los juegos intercolegiados comos e puedne en los informes que reposan en el area tecnica en el programa juegos intercolesgiados, encuanto asesorias se le brindo a 56 colegios de distiantas localidades.</t>
  </si>
  <si>
    <t xml:space="preserve">Se evidencia que se utiliza todos los escenarios deportivos ya que todos los programaqs del insititot se desarrollan en los escenarios del departamento, esta meta se cumple al 100% el numero de escenarios se puede evidenciar en ls informes de planeacion al seguimeitnoal tercer trimestre se tiene el dato de la cantidad de escenarios </t>
  </si>
  <si>
    <t>Se atendieron el 35% delas veredas del depatamento, participarton en los campeonatos de rana, futbol de salon y baloncesto, futbol de salon. En los juegos veredales la evidencia reposa en las carpetas del area tecnica y en el informe de juegos veredales final</t>
  </si>
  <si>
    <t>Se evidencia que se realizo los juegos comunales, en las disciplinas de bolevol  y futbol, en los doce municipiso del departamento se realizaron las reunions  en la carpeta de juegos comunales de 2018,  esta evidencia es parte del cumplmiento del plan de accion vigencia 2018.</t>
  </si>
  <si>
    <t>Se hicieorn reuniones y se realizaron asesorias a todos los municipois y clubes, toda la informacion reposa en el archivo de gestion del area tecnica</t>
  </si>
  <si>
    <t>Se realizaron las fases municpales de campamentos junveniles en cada uno de los municipios, esta pendiente para el mes de octubre la realizacon del campemento departamental, se dio asistencias  a infancia primera infiacion y adolecencias d elos municipios, se realizaron festivales recreodeprotivos todos con un acompañamiento de la poblacion beneficiada</t>
  </si>
  <si>
    <t>{se realizaron las capacitacion es en primer respondientes, campamentos, para el desarrollo de las actividades dictadas por coldeportes y el sena toda la evidencia reposa en el archivo del area tecnica,  faltan hacer mas capacitacioens ya que no estan todos los certificados de primer respondientes</t>
  </si>
  <si>
    <t>Se realizaron  dos capacitacion es al perosnal la evidencia reposa en el archivo de gestion del area tecnica, se realzaron con coldeportes.</t>
  </si>
  <si>
    <t>Se atendieron todos los municipios con una atencion por municpio de 40 personasl, hicieron actividades regulares y no regulares,  la evidencia no esta complentamente organizada se pide mayor control para el ultimo seguimeinto al 30 diciembre de 2018</t>
  </si>
  <si>
    <t>Estado a Diciembre 30 de 2018</t>
  </si>
  <si>
    <t xml:space="preserve">Implementacion lista de cheque </t>
  </si>
  <si>
    <t xml:space="preserve">Se evidencia que a la fecha la caracterizacion del proceso de implemtacion h la lista de chequeo se establecio en el mes de octubre solo esta esta pendiente la caracterizacion.. Se tiene programado para el segundo trimestre de 2019 , en cuanto al ap oyo a deportistas la metas eran 20 pero se realizo el apoyo 22 del departamento como se puede evidenciar en en las carpetasd de cada uno de los deportistas apoyados qu e reposan en el area tecnica </t>
  </si>
  <si>
    <t xml:space="preserve">Se evidencia que se utiliza todos los escenarios deportivos ya que todos los programaqs del insititot se desarrollan en los escenarios del departamento, esta meta se cumple al 100% el numero de escenarios se puede evidenciar en ls informes de planeacion al seguimeitnoal cuarto trimestre se tiene el dato de la cantidad de escenarios </t>
  </si>
  <si>
    <t xml:space="preserve">Se atendieron el 35% delas veredas del depatamento, participarton en los campeonatos de rana, futbol de salon y baloncesto, futbol de salon. En los juegos veredales la evidencia reposa en las carpetas del area tecnica y en el informe de juegos veredales final todo esto se realiza en un solo envento en el marco del campeonato de juegos veredales,  se evidencio en los informes de cierre de campeonato </t>
  </si>
  <si>
    <t>Se realizaron las fases municpales de campamentos junveniles en cada uno de los municipios, se realizo en el mes de octubre el campemento departamental en el parque de guadua y el agua ubicado en el municipo de cordoba con la particpacion de 230 campistas de diferentes municipos del departamento del quindio, se dio asistencias  a infancia primera infiacion y adolecencias d elos municipios, se realizaron festivales recreodeprotivos todos con un acompañamiento de la poblacion beneficiada. la evidencia reposa en las carpeta campamentos.</t>
  </si>
  <si>
    <t>{se realizaron las capacitacion es en primer respondientes, campamentos, para el desarrollo de las actividades dictadas por coldeportes y el sena toda la evidencia reposa en el archivo del area tecnica,se realizo la capcaciacion de primer respondiente en el mes d eoctubre con la participacion de 17 contratistas con una intensidad horaria de 40 hotas.</t>
  </si>
  <si>
    <t>N/A</t>
  </si>
  <si>
    <t>Para este trimestre no se presentaron capaciacion ya que se realizan según programacion dada por coldeportes nacional.</t>
  </si>
  <si>
    <t>Se atendieron todos los municipios con una atencion por municpio de 40 personasl, hicieron actividades regulares con calarca 3 grupos circasia 4 grupos tebaida 5 grupos, montenegro 6 y quimbaya 2  para un total de poblacion de 987 personas atendidas y no regulares en calarca 2, circasia 1, tebaida 1 y montengro 1 para un total de poblacion de 257 personas atendidas,  encuanto a eventos realizados en quimbaya 9 calarca 13 tebaida 12 y montengro 7 para un total de 9,711 personas participantes , se atendieron en asesorias: 7 en quimbaya, calarca 8 y en circasia 7 para un total de 3,028 personas asesoradas en consejerias hogares: quimbaya 6 calarca 7 y circasia 7 para un total de 72 personas asesoradas, capacitaciones: se realizon una capacitacion con los municipios de armniaca, carlarca crficasias genova montengro quimbaya y salento donde particparon 112 asistentas y se graduraon 35</t>
  </si>
</sst>
</file>

<file path=xl/styles.xml><?xml version="1.0" encoding="utf-8"?>
<styleSheet xmlns="http://schemas.openxmlformats.org/spreadsheetml/2006/main">
  <numFmts count="1">
    <numFmt numFmtId="164" formatCode="_-* #,##0.00_-;\-* #,##0.00_-;_-* &quot;-&quot;??_-;_-@_-"/>
  </numFmts>
  <fonts count="6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sz val="18"/>
      <color rgb="FFFFFFFF"/>
      <name val="Calibri"/>
      <family val="2"/>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b/>
      <i/>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b/>
      <sz val="11"/>
      <name val="Arial"/>
      <family val="2"/>
    </font>
    <font>
      <sz val="11"/>
      <name val="Arial"/>
      <family val="2"/>
    </font>
    <font>
      <i/>
      <sz val="14"/>
      <color theme="1"/>
      <name val="Calibri"/>
      <family val="2"/>
      <scheme val="minor"/>
    </font>
    <font>
      <b/>
      <sz val="14"/>
      <name val="Arial"/>
      <family val="2"/>
    </font>
    <font>
      <sz val="22"/>
      <color rgb="FFFF0000"/>
      <name val="Calibri"/>
      <family val="2"/>
      <scheme val="minor"/>
    </font>
  </fonts>
  <fills count="2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s>
  <cellStyleXfs count="4">
    <xf numFmtId="0" fontId="0" fillId="0" borderId="0"/>
    <xf numFmtId="9" fontId="4" fillId="0" borderId="0" applyFont="0" applyFill="0" applyBorder="0" applyAlignment="0" applyProtection="0"/>
    <xf numFmtId="0" fontId="9" fillId="0" borderId="0"/>
    <xf numFmtId="164" fontId="4" fillId="0" borderId="0" applyFont="0" applyFill="0" applyBorder="0" applyAlignment="0" applyProtection="0"/>
  </cellStyleXfs>
  <cellXfs count="400">
    <xf numFmtId="0" fontId="0" fillId="0" borderId="0" xfId="0"/>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0" fillId="0" borderId="0" xfId="0" applyFill="1" applyBorder="1" applyAlignment="1">
      <alignment vertical="center" wrapText="1"/>
    </xf>
    <xf numFmtId="0" fontId="5" fillId="0" borderId="0" xfId="0" applyFont="1" applyAlignment="1">
      <alignment textRotation="90" wrapText="1"/>
    </xf>
    <xf numFmtId="0" fontId="0" fillId="0" borderId="0" xfId="0" applyAlignment="1">
      <alignment vertical="center" wrapText="1"/>
    </xf>
    <xf numFmtId="0" fontId="5" fillId="0" borderId="0" xfId="0" applyFont="1" applyAlignment="1">
      <alignment horizontal="center" textRotation="90" wrapText="1"/>
    </xf>
    <xf numFmtId="0" fontId="8" fillId="0" borderId="0" xfId="0" applyFont="1" applyAlignment="1">
      <alignment wrapText="1"/>
    </xf>
    <xf numFmtId="0" fontId="1" fillId="0" borderId="0" xfId="0" applyFont="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 fillId="0" borderId="1" xfId="0" applyFont="1" applyFill="1" applyBorder="1" applyAlignment="1">
      <alignment horizontal="center" vertical="center"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16" fillId="7"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6" fillId="7" borderId="33" xfId="0" applyFont="1" applyFill="1" applyBorder="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1" fillId="0" borderId="30" xfId="0" applyFont="1" applyBorder="1" applyAlignment="1">
      <alignment horizontal="center" vertical="center" textRotation="90" wrapText="1"/>
    </xf>
    <xf numFmtId="0" fontId="2" fillId="0" borderId="2" xfId="0" applyFont="1" applyBorder="1" applyAlignment="1">
      <alignment horizontal="center" vertical="center" wrapText="1"/>
    </xf>
    <xf numFmtId="0" fontId="11" fillId="0" borderId="0" xfId="0" applyFont="1" applyAlignment="1">
      <alignment horizontal="center" vertical="center" wrapText="1"/>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9" borderId="1" xfId="0" applyFill="1" applyBorder="1" applyAlignment="1">
      <alignment horizontal="center" vertical="center"/>
    </xf>
    <xf numFmtId="0" fontId="0" fillId="9" borderId="34" xfId="0" applyFill="1" applyBorder="1" applyAlignment="1">
      <alignment horizontal="center" vertical="center"/>
    </xf>
    <xf numFmtId="0" fontId="0" fillId="9" borderId="36" xfId="0" applyFill="1" applyBorder="1" applyAlignment="1">
      <alignment horizontal="center" vertical="center"/>
    </xf>
    <xf numFmtId="0" fontId="1" fillId="10" borderId="0" xfId="0" applyFont="1" applyFill="1" applyBorder="1" applyAlignment="1">
      <alignment horizontal="center" vertical="center"/>
    </xf>
    <xf numFmtId="0" fontId="1" fillId="10" borderId="14" xfId="0" applyFont="1" applyFill="1" applyBorder="1" applyAlignment="1">
      <alignment horizontal="center" vertical="center"/>
    </xf>
    <xf numFmtId="0" fontId="0" fillId="10" borderId="1" xfId="0" applyFill="1" applyBorder="1" applyAlignment="1">
      <alignment horizontal="center" vertical="center"/>
    </xf>
    <xf numFmtId="0" fontId="0" fillId="10" borderId="29" xfId="0" applyFill="1" applyBorder="1" applyAlignment="1">
      <alignment horizontal="center" vertical="center"/>
    </xf>
    <xf numFmtId="0" fontId="1" fillId="10" borderId="24" xfId="0" applyFont="1" applyFill="1" applyBorder="1" applyAlignment="1">
      <alignment horizontal="center" vertical="center"/>
    </xf>
    <xf numFmtId="0" fontId="0" fillId="10" borderId="26" xfId="0" applyFill="1" applyBorder="1" applyAlignment="1">
      <alignment horizontal="center" vertical="center"/>
    </xf>
    <xf numFmtId="0" fontId="0" fillId="10" borderId="19" xfId="0" applyFill="1" applyBorder="1" applyAlignment="1">
      <alignment horizontal="center" vertical="center"/>
    </xf>
    <xf numFmtId="0" fontId="0" fillId="11" borderId="13" xfId="0" applyFill="1" applyBorder="1" applyAlignment="1">
      <alignment vertical="center"/>
    </xf>
    <xf numFmtId="0" fontId="0" fillId="11" borderId="20" xfId="0" applyFill="1" applyBorder="1" applyAlignment="1">
      <alignment vertical="center"/>
    </xf>
    <xf numFmtId="0" fontId="0" fillId="11" borderId="21" xfId="0" applyFill="1" applyBorder="1" applyAlignment="1">
      <alignment vertical="center"/>
    </xf>
    <xf numFmtId="0" fontId="0" fillId="11" borderId="15" xfId="0" applyFill="1" applyBorder="1" applyAlignment="1">
      <alignment vertical="center"/>
    </xf>
    <xf numFmtId="0" fontId="0" fillId="11" borderId="22" xfId="0" applyFill="1" applyBorder="1" applyAlignment="1">
      <alignment vertical="center"/>
    </xf>
    <xf numFmtId="0" fontId="10" fillId="8" borderId="10" xfId="0" applyFont="1" applyFill="1" applyBorder="1" applyAlignment="1">
      <alignment vertical="center"/>
    </xf>
    <xf numFmtId="0" fontId="0" fillId="8" borderId="8" xfId="0" applyFill="1" applyBorder="1" applyAlignment="1">
      <alignment vertical="center"/>
    </xf>
    <xf numFmtId="0" fontId="0" fillId="8" borderId="9" xfId="0" applyFill="1" applyBorder="1" applyAlignment="1">
      <alignment vertical="center"/>
    </xf>
    <xf numFmtId="0" fontId="0" fillId="12" borderId="13" xfId="0" applyFill="1" applyBorder="1" applyAlignment="1">
      <alignment horizontal="center" vertical="center"/>
    </xf>
    <xf numFmtId="0" fontId="1" fillId="12" borderId="2" xfId="0" applyFont="1" applyFill="1" applyBorder="1" applyAlignment="1">
      <alignment vertical="center"/>
    </xf>
    <xf numFmtId="0" fontId="0" fillId="12" borderId="14" xfId="0" applyFill="1" applyBorder="1" applyAlignment="1">
      <alignment vertical="center"/>
    </xf>
    <xf numFmtId="0" fontId="1" fillId="12" borderId="27" xfId="0" applyFont="1" applyFill="1" applyBorder="1" applyAlignment="1">
      <alignment vertical="center"/>
    </xf>
    <xf numFmtId="0" fontId="0" fillId="12" borderId="15" xfId="0" applyFill="1" applyBorder="1" applyAlignment="1">
      <alignment horizontal="center" vertical="center"/>
    </xf>
    <xf numFmtId="0" fontId="1" fillId="12" borderId="28" xfId="0" applyFont="1" applyFill="1" applyBorder="1" applyAlignment="1">
      <alignment vertical="center"/>
    </xf>
    <xf numFmtId="0" fontId="0" fillId="12" borderId="16" xfId="0" applyFill="1" applyBorder="1" applyAlignment="1">
      <alignment vertical="center"/>
    </xf>
    <xf numFmtId="0" fontId="0" fillId="13" borderId="29" xfId="0" applyFill="1" applyBorder="1" applyAlignment="1">
      <alignment horizontal="center" vertical="center"/>
    </xf>
    <xf numFmtId="0" fontId="0" fillId="13" borderId="19" xfId="0" applyFill="1" applyBorder="1" applyAlignment="1">
      <alignment horizontal="center" vertical="center"/>
    </xf>
    <xf numFmtId="0" fontId="0" fillId="13" borderId="41" xfId="0" applyFill="1" applyBorder="1" applyAlignment="1">
      <alignment vertical="center" wrapText="1"/>
    </xf>
    <xf numFmtId="0" fontId="0" fillId="13" borderId="29" xfId="0" applyFill="1" applyBorder="1" applyAlignment="1">
      <alignment vertical="center" wrapText="1"/>
    </xf>
    <xf numFmtId="0" fontId="0" fillId="13" borderId="19" xfId="0" applyFill="1" applyBorder="1" applyAlignment="1">
      <alignment vertical="center" wrapText="1"/>
    </xf>
    <xf numFmtId="0" fontId="0" fillId="13" borderId="1" xfId="0" applyFill="1" applyBorder="1" applyAlignment="1">
      <alignment horizontal="center" vertical="center"/>
    </xf>
    <xf numFmtId="0" fontId="0" fillId="13" borderId="26" xfId="0" applyFill="1" applyBorder="1" applyAlignment="1">
      <alignment horizontal="center" vertical="center"/>
    </xf>
    <xf numFmtId="0" fontId="12" fillId="13" borderId="43" xfId="0" applyFont="1" applyFill="1" applyBorder="1" applyAlignment="1">
      <alignment vertical="center"/>
    </xf>
    <xf numFmtId="0" fontId="12" fillId="13" borderId="1" xfId="0" applyFont="1" applyFill="1" applyBorder="1" applyAlignment="1">
      <alignment vertical="center"/>
    </xf>
    <xf numFmtId="0" fontId="12" fillId="13" borderId="26" xfId="0" applyFont="1" applyFill="1" applyBorder="1" applyAlignment="1">
      <alignment vertical="center"/>
    </xf>
    <xf numFmtId="0" fontId="24" fillId="14" borderId="44" xfId="0" applyFont="1" applyFill="1" applyBorder="1" applyAlignment="1">
      <alignment horizontal="right" vertical="center" wrapText="1" indent="1" readingOrder="1"/>
    </xf>
    <xf numFmtId="0" fontId="24" fillId="14" borderId="44" xfId="0" applyFont="1" applyFill="1" applyBorder="1" applyAlignment="1">
      <alignment horizontal="center" vertical="center" wrapText="1" readingOrder="1"/>
    </xf>
    <xf numFmtId="0" fontId="25" fillId="14" borderId="45" xfId="0" applyFont="1" applyFill="1" applyBorder="1" applyAlignment="1">
      <alignment horizontal="center" vertical="center" wrapText="1" readingOrder="1"/>
    </xf>
    <xf numFmtId="0" fontId="27" fillId="14" borderId="45" xfId="0" applyFont="1" applyFill="1" applyBorder="1" applyAlignment="1">
      <alignment horizontal="center" vertical="center" wrapText="1" readingOrder="1"/>
    </xf>
    <xf numFmtId="0" fontId="28" fillId="14" borderId="45" xfId="0" applyFont="1" applyFill="1" applyBorder="1" applyAlignment="1">
      <alignment horizontal="center" vertical="center" wrapText="1" readingOrder="1"/>
    </xf>
    <xf numFmtId="9" fontId="29" fillId="14" borderId="45" xfId="0" applyNumberFormat="1" applyFont="1" applyFill="1" applyBorder="1" applyAlignment="1">
      <alignment horizontal="center" vertical="center" wrapText="1" readingOrder="1"/>
    </xf>
    <xf numFmtId="0" fontId="1" fillId="15" borderId="37" xfId="0" applyFont="1" applyFill="1" applyBorder="1" applyAlignment="1">
      <alignment horizontal="center" vertical="center"/>
    </xf>
    <xf numFmtId="0" fontId="0" fillId="15" borderId="40" xfId="0" applyFill="1" applyBorder="1" applyAlignment="1">
      <alignment vertical="center"/>
    </xf>
    <xf numFmtId="0" fontId="0" fillId="15" borderId="38" xfId="0" applyFill="1" applyBorder="1" applyAlignment="1">
      <alignment vertical="center"/>
    </xf>
    <xf numFmtId="0" fontId="0" fillId="15" borderId="39" xfId="0" applyFill="1" applyBorder="1" applyAlignment="1">
      <alignment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30" fillId="0" borderId="1" xfId="0" applyFont="1" applyBorder="1" applyAlignment="1">
      <alignment horizontal="center" vertical="center" wrapText="1"/>
    </xf>
    <xf numFmtId="0" fontId="2" fillId="0" borderId="43"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1" xfId="0" applyFont="1" applyBorder="1" applyAlignment="1">
      <alignment horizontal="center" vertical="center" wrapText="1"/>
    </xf>
    <xf numFmtId="0" fontId="30"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1" xfId="0" applyBorder="1" applyAlignment="1">
      <alignment horizontal="center" vertical="center" wrapText="1"/>
    </xf>
    <xf numFmtId="0" fontId="2" fillId="0" borderId="26"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19" xfId="0" applyFont="1" applyBorder="1" applyAlignment="1">
      <alignment horizontal="center" vertical="center" wrapText="1"/>
    </xf>
    <xf numFmtId="0" fontId="0" fillId="3" borderId="1" xfId="0" applyFill="1" applyBorder="1" applyAlignment="1">
      <alignment horizontal="center" vertical="center"/>
    </xf>
    <xf numFmtId="0" fontId="32" fillId="0" borderId="0" xfId="0" applyFont="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2" fillId="6"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pplyAlignment="1">
      <alignment vertical="center" wrapText="1"/>
    </xf>
    <xf numFmtId="0" fontId="25" fillId="0" borderId="53" xfId="0" applyFont="1" applyFill="1" applyBorder="1" applyAlignment="1">
      <alignment horizontal="left" vertical="center" wrapText="1" readingOrder="1"/>
    </xf>
    <xf numFmtId="0" fontId="26" fillId="0" borderId="53" xfId="0" applyFont="1" applyFill="1" applyBorder="1" applyAlignment="1">
      <alignment horizontal="center" vertical="center" wrapText="1"/>
    </xf>
    <xf numFmtId="0" fontId="26" fillId="0" borderId="53" xfId="0" applyFont="1" applyFill="1" applyBorder="1" applyAlignment="1">
      <alignment horizontal="center" vertical="center" wrapText="1" readingOrder="1"/>
    </xf>
    <xf numFmtId="0" fontId="25" fillId="0" borderId="52" xfId="0" applyFont="1" applyFill="1" applyBorder="1" applyAlignment="1">
      <alignment horizontal="left" vertical="center" wrapText="1" readingOrder="1"/>
    </xf>
    <xf numFmtId="0" fontId="26" fillId="0" borderId="52" xfId="0" applyFont="1" applyFill="1" applyBorder="1" applyAlignment="1">
      <alignment horizontal="center" vertical="center" wrapText="1"/>
    </xf>
    <xf numFmtId="0" fontId="26" fillId="0" borderId="52" xfId="0" applyFont="1" applyFill="1" applyBorder="1" applyAlignment="1">
      <alignment horizontal="center" vertical="center" wrapText="1" readingOrder="1"/>
    </xf>
    <xf numFmtId="0" fontId="27" fillId="0" borderId="52" xfId="0" applyFont="1" applyFill="1" applyBorder="1" applyAlignment="1">
      <alignment horizontal="center" vertical="center" wrapText="1" readingOrder="1"/>
    </xf>
    <xf numFmtId="9" fontId="26" fillId="0" borderId="52" xfId="0" applyNumberFormat="1" applyFont="1" applyFill="1" applyBorder="1" applyAlignment="1">
      <alignment horizontal="center" vertical="center" wrapText="1" readingOrder="1"/>
    </xf>
    <xf numFmtId="0" fontId="25" fillId="0" borderId="54" xfId="0" applyFont="1" applyFill="1" applyBorder="1" applyAlignment="1">
      <alignment horizontal="left" vertical="center" wrapText="1" readingOrder="1"/>
    </xf>
    <xf numFmtId="0" fontId="26"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readingOrder="1"/>
    </xf>
    <xf numFmtId="9" fontId="26" fillId="0" borderId="55" xfId="0" applyNumberFormat="1" applyFont="1" applyFill="1" applyBorder="1" applyAlignment="1">
      <alignment horizontal="center" vertical="center" wrapText="1" readingOrder="1"/>
    </xf>
    <xf numFmtId="0" fontId="11" fillId="0" borderId="0" xfId="0" applyFont="1"/>
    <xf numFmtId="0" fontId="33" fillId="0" borderId="0" xfId="0" applyFont="1" applyAlignment="1">
      <alignment wrapText="1"/>
    </xf>
    <xf numFmtId="0" fontId="33" fillId="0" borderId="0" xfId="0" applyFont="1" applyAlignment="1">
      <alignment horizontal="center" vertical="center" textRotation="90" wrapText="1"/>
    </xf>
    <xf numFmtId="0" fontId="3" fillId="0" borderId="0"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28" xfId="0" applyFont="1" applyBorder="1" applyAlignment="1">
      <alignment horizontal="center" vertical="center" wrapText="1"/>
    </xf>
    <xf numFmtId="9" fontId="1" fillId="3" borderId="28" xfId="1" applyFont="1" applyFill="1" applyBorder="1" applyAlignment="1">
      <alignment horizontal="center" vertical="center" wrapText="1"/>
    </xf>
    <xf numFmtId="0" fontId="1" fillId="0" borderId="28" xfId="0" applyFont="1" applyFill="1" applyBorder="1" applyAlignment="1">
      <alignment horizontal="center" vertical="center" wrapText="1"/>
    </xf>
    <xf numFmtId="9" fontId="0" fillId="0" borderId="22" xfId="0" applyNumberForma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vertical="center" wrapText="1"/>
    </xf>
    <xf numFmtId="0" fontId="38" fillId="0" borderId="0" xfId="0" applyFont="1" applyAlignment="1">
      <alignment horizontal="center" vertical="center" wrapText="1"/>
    </xf>
    <xf numFmtId="0" fontId="30" fillId="0" borderId="0" xfId="0" applyFont="1" applyAlignment="1">
      <alignment horizontal="center" vertical="center" wrapText="1"/>
    </xf>
    <xf numFmtId="0" fontId="41" fillId="0" borderId="58" xfId="0" applyFont="1" applyBorder="1" applyAlignment="1">
      <alignment vertical="center" wrapText="1"/>
    </xf>
    <xf numFmtId="0" fontId="43" fillId="0" borderId="58" xfId="0" applyFont="1" applyBorder="1" applyAlignment="1">
      <alignment horizontal="center" vertical="center" wrapText="1"/>
    </xf>
    <xf numFmtId="0" fontId="30" fillId="0" borderId="0" xfId="0" applyFont="1" applyAlignment="1">
      <alignment vertical="center" wrapText="1"/>
    </xf>
    <xf numFmtId="0" fontId="30" fillId="0" borderId="1" xfId="0" applyFont="1" applyBorder="1" applyAlignment="1">
      <alignment vertical="center" wrapText="1"/>
    </xf>
    <xf numFmtId="0" fontId="35" fillId="0" borderId="1" xfId="0" applyFont="1" applyBorder="1" applyAlignment="1">
      <alignment horizontal="center" vertical="center" wrapText="1"/>
    </xf>
    <xf numFmtId="0" fontId="15" fillId="0" borderId="0" xfId="0" applyFont="1" applyAlignment="1">
      <alignment vertical="center" textRotation="90" wrapText="1"/>
    </xf>
    <xf numFmtId="0" fontId="36" fillId="0" borderId="57" xfId="0" applyFont="1" applyBorder="1" applyAlignment="1">
      <alignment vertical="center" wrapText="1"/>
    </xf>
    <xf numFmtId="0" fontId="45" fillId="18" borderId="1" xfId="0" applyFont="1" applyFill="1" applyBorder="1" applyAlignment="1">
      <alignment horizontal="center" vertical="center" wrapText="1"/>
    </xf>
    <xf numFmtId="0" fontId="46" fillId="17" borderId="1" xfId="0" applyFont="1" applyFill="1" applyBorder="1" applyAlignment="1">
      <alignment horizontal="center" vertical="center" wrapText="1"/>
    </xf>
    <xf numFmtId="0" fontId="46" fillId="18" borderId="1" xfId="0" applyFont="1" applyFill="1" applyBorder="1" applyAlignment="1">
      <alignment horizontal="center" vertical="center" wrapText="1"/>
    </xf>
    <xf numFmtId="0" fontId="46" fillId="4" borderId="36" xfId="0" applyFont="1" applyFill="1" applyBorder="1" applyAlignment="1">
      <alignment horizontal="center" vertical="center" wrapText="1"/>
    </xf>
    <xf numFmtId="0" fontId="47" fillId="17" borderId="1" xfId="0" applyFont="1" applyFill="1" applyBorder="1" applyAlignment="1">
      <alignment horizontal="center" vertical="center" wrapText="1"/>
    </xf>
    <xf numFmtId="0" fontId="47" fillId="17" borderId="60" xfId="0" applyFont="1" applyFill="1" applyBorder="1" applyAlignment="1">
      <alignment horizontal="center" vertical="center" wrapText="1"/>
    </xf>
    <xf numFmtId="0" fontId="47" fillId="17" borderId="36" xfId="0" applyFont="1" applyFill="1" applyBorder="1" applyAlignment="1">
      <alignment horizontal="center" vertical="center" wrapText="1"/>
    </xf>
    <xf numFmtId="0" fontId="48" fillId="4" borderId="36"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9" fillId="3" borderId="60" xfId="0" applyFont="1" applyFill="1" applyBorder="1" applyAlignment="1">
      <alignment horizontal="center" vertical="center" wrapText="1"/>
    </xf>
    <xf numFmtId="0" fontId="48" fillId="4" borderId="60" xfId="0" applyFont="1" applyFill="1" applyBorder="1" applyAlignment="1">
      <alignment horizontal="center" vertical="center" wrapText="1"/>
    </xf>
    <xf numFmtId="0" fontId="48" fillId="4" borderId="59" xfId="0" applyFont="1" applyFill="1" applyBorder="1" applyAlignment="1">
      <alignment horizontal="center" vertical="center" wrapText="1"/>
    </xf>
    <xf numFmtId="0" fontId="1" fillId="0" borderId="1" xfId="0" applyFont="1" applyBorder="1" applyAlignment="1">
      <alignment horizontal="center" vertical="center" wrapText="1"/>
    </xf>
    <xf numFmtId="0" fontId="50" fillId="3" borderId="36" xfId="0" applyFont="1" applyFill="1" applyBorder="1" applyAlignment="1">
      <alignment horizontal="center" vertical="center" wrapText="1"/>
    </xf>
    <xf numFmtId="0" fontId="51" fillId="3" borderId="36"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2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12" fillId="21" borderId="0" xfId="0" applyFont="1" applyFill="1" applyBorder="1" applyAlignment="1">
      <alignment horizontal="center" vertical="center"/>
    </xf>
    <xf numFmtId="0" fontId="1" fillId="21" borderId="0" xfId="0" applyFont="1" applyFill="1" applyBorder="1" applyAlignment="1">
      <alignment horizontal="center" vertical="center"/>
    </xf>
    <xf numFmtId="0" fontId="12" fillId="15" borderId="0" xfId="0" applyFont="1" applyFill="1" applyBorder="1" applyAlignment="1">
      <alignment horizontal="center" vertical="center"/>
    </xf>
    <xf numFmtId="0" fontId="1" fillId="15" borderId="0" xfId="0" applyFont="1" applyFill="1" applyBorder="1" applyAlignment="1">
      <alignment horizontal="center" vertical="center"/>
    </xf>
    <xf numFmtId="0" fontId="12" fillId="15" borderId="24" xfId="0" applyFont="1" applyFill="1" applyBorder="1" applyAlignment="1">
      <alignment horizontal="center" vertical="center"/>
    </xf>
    <xf numFmtId="0" fontId="1" fillId="15" borderId="24" xfId="0" applyFont="1" applyFill="1" applyBorder="1" applyAlignment="1">
      <alignment horizontal="center" vertical="center"/>
    </xf>
    <xf numFmtId="0" fontId="12" fillId="21" borderId="14" xfId="0" applyFont="1" applyFill="1" applyBorder="1" applyAlignment="1">
      <alignment horizontal="center" vertical="center"/>
    </xf>
    <xf numFmtId="0" fontId="1" fillId="21" borderId="14"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12" fillId="0" borderId="43" xfId="0" applyFont="1" applyFill="1" applyBorder="1" applyAlignment="1">
      <alignment vertical="center"/>
    </xf>
    <xf numFmtId="0" fontId="0" fillId="0" borderId="41" xfId="0" applyFill="1" applyBorder="1" applyAlignment="1">
      <alignment vertical="center" wrapText="1"/>
    </xf>
    <xf numFmtId="0" fontId="12" fillId="0" borderId="1" xfId="0" applyFont="1" applyFill="1" applyBorder="1" applyAlignment="1">
      <alignment vertical="center"/>
    </xf>
    <xf numFmtId="0" fontId="0" fillId="0" borderId="29" xfId="0" applyFill="1" applyBorder="1" applyAlignment="1">
      <alignment vertical="center" wrapText="1"/>
    </xf>
    <xf numFmtId="0" fontId="12" fillId="0" borderId="26" xfId="0" applyFont="1" applyFill="1" applyBorder="1" applyAlignment="1">
      <alignment vertical="center"/>
    </xf>
    <xf numFmtId="0" fontId="0" fillId="0" borderId="19" xfId="0" applyFill="1" applyBorder="1" applyAlignment="1">
      <alignment vertical="center" wrapText="1"/>
    </xf>
    <xf numFmtId="0" fontId="1" fillId="0" borderId="64" xfId="0" applyFont="1" applyFill="1" applyBorder="1" applyAlignment="1">
      <alignment horizontal="center" vertical="center"/>
    </xf>
    <xf numFmtId="0" fontId="1" fillId="20" borderId="67"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9" xfId="0" applyFont="1" applyFill="1" applyBorder="1" applyAlignment="1">
      <alignment horizontal="center" vertical="center"/>
    </xf>
    <xf numFmtId="0" fontId="2" fillId="0" borderId="65" xfId="0" applyFont="1" applyFill="1" applyBorder="1" applyAlignment="1">
      <alignment vertical="center"/>
    </xf>
    <xf numFmtId="0" fontId="11" fillId="0" borderId="66" xfId="0" applyFont="1" applyFill="1" applyBorder="1" applyAlignment="1">
      <alignment vertical="center"/>
    </xf>
    <xf numFmtId="0" fontId="2" fillId="20" borderId="0" xfId="0" applyFont="1" applyFill="1" applyBorder="1" applyAlignment="1">
      <alignment vertical="center"/>
    </xf>
    <xf numFmtId="0" fontId="11" fillId="20" borderId="68" xfId="0" applyFont="1" applyFill="1" applyBorder="1" applyAlignment="1">
      <alignment vertical="center"/>
    </xf>
    <xf numFmtId="0" fontId="2" fillId="0" borderId="0" xfId="0" applyFont="1" applyFill="1" applyBorder="1" applyAlignment="1">
      <alignment vertical="center"/>
    </xf>
    <xf numFmtId="0" fontId="11" fillId="0" borderId="68" xfId="0" applyFont="1" applyFill="1" applyBorder="1" applyAlignment="1">
      <alignment vertical="center"/>
    </xf>
    <xf numFmtId="0" fontId="2" fillId="0" borderId="70" xfId="0" applyFont="1" applyFill="1" applyBorder="1" applyAlignment="1">
      <alignment vertical="center"/>
    </xf>
    <xf numFmtId="0" fontId="11" fillId="0" borderId="71" xfId="0" applyFont="1" applyFill="1" applyBorder="1" applyAlignment="1">
      <alignment vertical="center"/>
    </xf>
    <xf numFmtId="0" fontId="35" fillId="0" borderId="57" xfId="0" applyFont="1" applyBorder="1" applyAlignment="1">
      <alignment horizontal="center" vertical="center" wrapText="1"/>
    </xf>
    <xf numFmtId="0" fontId="30" fillId="0" borderId="57" xfId="0" applyFont="1" applyBorder="1" applyAlignment="1">
      <alignment horizontal="center" vertical="center" wrapText="1"/>
    </xf>
    <xf numFmtId="0" fontId="55" fillId="0" borderId="0" xfId="0" applyFont="1" applyAlignment="1">
      <alignment horizontal="left" vertical="center"/>
    </xf>
    <xf numFmtId="0" fontId="0" fillId="0" borderId="57" xfId="0" applyBorder="1" applyAlignment="1">
      <alignment vertical="center" wrapText="1"/>
    </xf>
    <xf numFmtId="0" fontId="1" fillId="2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24" borderId="1" xfId="0" applyFill="1" applyBorder="1" applyAlignment="1">
      <alignment vertical="center" wrapText="1"/>
    </xf>
    <xf numFmtId="0" fontId="1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56" fillId="0" borderId="0" xfId="0" applyFont="1" applyAlignment="1">
      <alignment vertical="center" wrapText="1"/>
    </xf>
    <xf numFmtId="164" fontId="11" fillId="0" borderId="0" xfId="3" applyFont="1" applyAlignment="1">
      <alignment vertical="top"/>
    </xf>
    <xf numFmtId="164" fontId="11" fillId="0" borderId="0" xfId="3" applyFont="1" applyAlignment="1">
      <alignment vertical="center"/>
    </xf>
    <xf numFmtId="0" fontId="30" fillId="0" borderId="1" xfId="0" applyFont="1" applyFill="1" applyBorder="1" applyAlignment="1">
      <alignment vertical="center" wrapText="1"/>
    </xf>
    <xf numFmtId="0" fontId="55" fillId="2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2" fillId="0" borderId="58" xfId="0" applyFont="1" applyBorder="1" applyAlignment="1">
      <alignment vertical="center" wrapText="1"/>
    </xf>
    <xf numFmtId="0" fontId="39"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39" fillId="0" borderId="1" xfId="0" applyFont="1" applyBorder="1" applyAlignment="1">
      <alignment horizontal="center" vertical="center" textRotation="90" wrapText="1"/>
    </xf>
    <xf numFmtId="0" fontId="37"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7"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11" fillId="0" borderId="0" xfId="0" applyFont="1" applyAlignment="1">
      <alignment vertical="center" wrapText="1"/>
    </xf>
    <xf numFmtId="164" fontId="11" fillId="0" borderId="0" xfId="3" applyFont="1" applyAlignment="1">
      <alignment vertical="top" wrapText="1"/>
    </xf>
    <xf numFmtId="0" fontId="11" fillId="0" borderId="46" xfId="0" applyFont="1" applyBorder="1" applyAlignment="1">
      <alignment horizontal="center" vertical="center" wrapText="1"/>
    </xf>
    <xf numFmtId="0" fontId="1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57" fillId="0" borderId="0" xfId="0" applyFont="1" applyAlignment="1">
      <alignment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34" fillId="0" borderId="0" xfId="0" applyFont="1" applyAlignment="1">
      <alignment horizont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5" fillId="0" borderId="0" xfId="0" applyFont="1" applyAlignment="1">
      <alignment horizontal="center" wrapText="1"/>
    </xf>
    <xf numFmtId="0" fontId="22" fillId="13" borderId="42" xfId="0" applyFont="1" applyFill="1" applyBorder="1" applyAlignment="1">
      <alignment horizontal="center" vertical="center" textRotation="90"/>
    </xf>
    <xf numFmtId="0" fontId="22" fillId="13" borderId="32" xfId="0" applyFont="1" applyFill="1" applyBorder="1" applyAlignment="1">
      <alignment horizontal="center" vertical="center" textRotation="90"/>
    </xf>
    <xf numFmtId="0" fontId="22" fillId="13" borderId="31" xfId="0" applyFont="1" applyFill="1" applyBorder="1" applyAlignment="1">
      <alignment horizontal="center" vertical="center" textRotation="90"/>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23" fillId="13" borderId="13" xfId="0" applyFont="1" applyFill="1" applyBorder="1" applyAlignment="1">
      <alignment horizontal="center" vertical="center"/>
    </xf>
    <xf numFmtId="0" fontId="23" fillId="13" borderId="14" xfId="0" applyFont="1" applyFill="1" applyBorder="1" applyAlignment="1">
      <alignment horizontal="center" vertical="center"/>
    </xf>
    <xf numFmtId="0" fontId="2" fillId="9" borderId="1" xfId="0" applyFont="1" applyFill="1" applyBorder="1" applyAlignment="1">
      <alignment horizontal="center" vertical="center"/>
    </xf>
    <xf numFmtId="0" fontId="12" fillId="10" borderId="13" xfId="0" applyFont="1" applyFill="1" applyBorder="1" applyAlignment="1">
      <alignment horizontal="center" vertical="center" textRotation="90"/>
    </xf>
    <xf numFmtId="0" fontId="12" fillId="10" borderId="15" xfId="0" applyFont="1" applyFill="1" applyBorder="1" applyAlignment="1">
      <alignment horizontal="center" vertical="center" textRotation="90"/>
    </xf>
    <xf numFmtId="0" fontId="12" fillId="10" borderId="23" xfId="0" applyFont="1" applyFill="1" applyBorder="1" applyAlignment="1">
      <alignment horizontal="center" vertical="center"/>
    </xf>
    <xf numFmtId="0" fontId="12" fillId="10" borderId="12" xfId="0" applyFont="1" applyFill="1" applyBorder="1" applyAlignment="1">
      <alignment horizontal="center" vertical="center"/>
    </xf>
    <xf numFmtId="0" fontId="2" fillId="10" borderId="11"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9" borderId="34" xfId="0" applyFont="1" applyFill="1" applyBorder="1" applyAlignment="1">
      <alignment horizontal="center" vertical="center"/>
    </xf>
    <xf numFmtId="0" fontId="10" fillId="9" borderId="1" xfId="0" applyFont="1" applyFill="1" applyBorder="1" applyAlignment="1">
      <alignment horizontal="center" vertical="center"/>
    </xf>
    <xf numFmtId="0" fontId="10" fillId="9" borderId="34"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18" xfId="0" applyFont="1" applyFill="1" applyBorder="1" applyAlignment="1">
      <alignment horizontal="center" vertical="center"/>
    </xf>
    <xf numFmtId="0" fontId="10" fillId="12" borderId="17" xfId="0" applyFont="1" applyFill="1" applyBorder="1" applyAlignment="1">
      <alignment horizontal="center" vertical="center"/>
    </xf>
    <xf numFmtId="0" fontId="10" fillId="12" borderId="25" xfId="0" applyFont="1" applyFill="1" applyBorder="1" applyAlignment="1">
      <alignment horizontal="center" vertical="center"/>
    </xf>
    <xf numFmtId="0" fontId="10" fillId="12" borderId="18" xfId="0" applyFont="1" applyFill="1" applyBorder="1" applyAlignment="1">
      <alignment horizontal="center" vertical="center"/>
    </xf>
    <xf numFmtId="0" fontId="10" fillId="9" borderId="36" xfId="0" applyFont="1" applyFill="1" applyBorder="1" applyAlignment="1">
      <alignment horizontal="center" vertical="center"/>
    </xf>
    <xf numFmtId="0" fontId="1" fillId="9" borderId="36" xfId="0" applyFont="1" applyFill="1" applyBorder="1" applyAlignment="1">
      <alignment horizontal="center" vertical="center"/>
    </xf>
    <xf numFmtId="0" fontId="1" fillId="9" borderId="1" xfId="0" applyFont="1" applyFill="1" applyBorder="1" applyAlignment="1">
      <alignment horizontal="center" vertical="center"/>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3" fillId="0" borderId="50"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52" fillId="20" borderId="61" xfId="0" applyFont="1" applyFill="1" applyBorder="1" applyAlignment="1">
      <alignment horizontal="center" vertical="center"/>
    </xf>
    <xf numFmtId="0" fontId="52" fillId="20" borderId="62" xfId="0" applyFont="1" applyFill="1" applyBorder="1" applyAlignment="1">
      <alignment horizontal="center" vertical="center"/>
    </xf>
    <xf numFmtId="0" fontId="52" fillId="20" borderId="63" xfId="0" applyFont="1" applyFill="1" applyBorder="1" applyAlignment="1">
      <alignment horizontal="center" vertical="center"/>
    </xf>
    <xf numFmtId="0" fontId="3" fillId="20" borderId="11" xfId="0" applyFont="1" applyFill="1" applyBorder="1" applyAlignment="1">
      <alignment horizontal="center" vertical="center" wrapText="1"/>
    </xf>
    <xf numFmtId="0" fontId="3" fillId="20" borderId="23" xfId="0" applyFont="1" applyFill="1" applyBorder="1" applyAlignment="1">
      <alignment horizontal="center" vertical="center" wrapText="1"/>
    </xf>
    <xf numFmtId="0" fontId="3" fillId="20" borderId="13" xfId="0" applyFont="1" applyFill="1" applyBorder="1" applyAlignment="1">
      <alignment horizontal="center" vertical="center" wrapText="1"/>
    </xf>
    <xf numFmtId="0" fontId="3" fillId="20" borderId="0" xfId="0" applyFont="1" applyFill="1" applyBorder="1" applyAlignment="1">
      <alignment horizontal="center" vertical="center" wrapText="1"/>
    </xf>
    <xf numFmtId="0" fontId="22" fillId="21" borderId="23" xfId="0" applyFont="1" applyFill="1" applyBorder="1" applyAlignment="1">
      <alignment horizontal="center" vertical="center"/>
    </xf>
    <xf numFmtId="0" fontId="22" fillId="21" borderId="12" xfId="0" applyFont="1" applyFill="1" applyBorder="1" applyAlignment="1">
      <alignment horizontal="center" vertical="center"/>
    </xf>
    <xf numFmtId="0" fontId="22" fillId="15" borderId="13" xfId="0" applyFont="1" applyFill="1" applyBorder="1" applyAlignment="1">
      <alignment horizontal="center" vertical="center" textRotation="90"/>
    </xf>
    <xf numFmtId="0" fontId="22" fillId="15" borderId="15" xfId="0" applyFont="1" applyFill="1" applyBorder="1" applyAlignment="1">
      <alignment horizontal="center" vertical="center" textRotation="90"/>
    </xf>
    <xf numFmtId="0" fontId="23" fillId="22" borderId="11" xfId="0" applyFont="1" applyFill="1" applyBorder="1" applyAlignment="1">
      <alignment horizontal="center" vertical="center"/>
    </xf>
    <xf numFmtId="0" fontId="23" fillId="22" borderId="12" xfId="0" applyFont="1" applyFill="1" applyBorder="1" applyAlignment="1">
      <alignment horizontal="center" vertical="center"/>
    </xf>
    <xf numFmtId="0" fontId="23" fillId="22" borderId="13" xfId="0" applyFont="1" applyFill="1" applyBorder="1" applyAlignment="1">
      <alignment horizontal="center" vertical="center"/>
    </xf>
    <xf numFmtId="0" fontId="23" fillId="22" borderId="14" xfId="0" applyFont="1" applyFill="1" applyBorder="1" applyAlignment="1">
      <alignment horizontal="center" vertical="center"/>
    </xf>
    <xf numFmtId="0" fontId="22" fillId="22" borderId="42"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xf numFmtId="0" fontId="22" fillId="23" borderId="42" xfId="0" applyFont="1" applyFill="1" applyBorder="1" applyAlignment="1">
      <alignment horizontal="center" vertical="center" textRotation="90"/>
    </xf>
    <xf numFmtId="0" fontId="22" fillId="23" borderId="32" xfId="0" applyFont="1" applyFill="1" applyBorder="1" applyAlignment="1">
      <alignment horizontal="center" vertical="center" textRotation="90"/>
    </xf>
    <xf numFmtId="0" fontId="22" fillId="23" borderId="31" xfId="0" applyFont="1" applyFill="1" applyBorder="1" applyAlignment="1">
      <alignment horizontal="center" vertical="center" textRotation="90"/>
    </xf>
    <xf numFmtId="0" fontId="5" fillId="0" borderId="0" xfId="0" applyFont="1" applyAlignment="1" applyProtection="1">
      <alignment wrapText="1"/>
    </xf>
    <xf numFmtId="0" fontId="6" fillId="0" borderId="0" xfId="0" applyFont="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center" wrapText="1"/>
    </xf>
    <xf numFmtId="0" fontId="6" fillId="0" borderId="0" xfId="0" applyFont="1" applyAlignment="1" applyProtection="1">
      <alignment horizontal="center" textRotation="90" wrapText="1"/>
    </xf>
    <xf numFmtId="0" fontId="5" fillId="0" borderId="0" xfId="0" applyFont="1" applyAlignment="1" applyProtection="1">
      <alignment textRotation="90" wrapText="1"/>
    </xf>
    <xf numFmtId="0" fontId="5" fillId="0" borderId="0" xfId="0" applyFont="1" applyAlignment="1" applyProtection="1">
      <alignment horizontal="center" textRotation="90"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20" fillId="0" borderId="1"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1" fillId="0" borderId="0" xfId="0" applyFont="1" applyAlignment="1" applyProtection="1">
      <alignment vertical="center" wrapText="1"/>
    </xf>
    <xf numFmtId="0" fontId="0" fillId="0" borderId="0" xfId="0" applyAlignment="1" applyProtection="1">
      <alignment horizontal="center" vertical="center" textRotation="90" wrapText="1"/>
    </xf>
    <xf numFmtId="0" fontId="1" fillId="0" borderId="0" xfId="0" applyFont="1" applyAlignment="1" applyProtection="1">
      <alignment horizontal="center" vertical="center" wrapText="1"/>
    </xf>
    <xf numFmtId="0" fontId="0" fillId="0" borderId="0" xfId="0" applyFill="1" applyAlignment="1" applyProtection="1">
      <alignment vertical="center" wrapText="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90" wrapText="1"/>
    </xf>
    <xf numFmtId="0" fontId="1" fillId="15" borderId="2" xfId="0" applyFont="1" applyFill="1" applyBorder="1" applyAlignment="1" applyProtection="1">
      <alignment horizontal="center" vertical="center" textRotation="90"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textRotation="90" wrapText="1"/>
    </xf>
    <xf numFmtId="0" fontId="7" fillId="2" borderId="1" xfId="0" applyFont="1" applyFill="1" applyBorder="1" applyAlignment="1" applyProtection="1">
      <alignment horizontal="center" vertical="center" textRotation="90" wrapText="1"/>
    </xf>
    <xf numFmtId="0" fontId="59" fillId="20" borderId="34" xfId="0" applyFont="1" applyFill="1" applyBorder="1" applyAlignment="1" applyProtection="1">
      <alignment horizontal="center" vertical="center" wrapText="1"/>
    </xf>
    <xf numFmtId="0" fontId="59" fillId="20" borderId="72"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90" wrapText="1"/>
    </xf>
    <xf numFmtId="0" fontId="1" fillId="15" borderId="3" xfId="0" applyFont="1" applyFill="1" applyBorder="1" applyAlignment="1" applyProtection="1">
      <alignment horizontal="center" vertical="center" textRotation="90" wrapText="1"/>
    </xf>
    <xf numFmtId="0" fontId="1" fillId="2" borderId="1" xfId="0" applyFont="1" applyFill="1" applyBorder="1" applyAlignment="1" applyProtection="1">
      <alignment horizontal="center" vertical="center" wrapText="1"/>
    </xf>
    <xf numFmtId="0" fontId="1" fillId="15" borderId="1"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textRotation="90" wrapText="1"/>
    </xf>
    <xf numFmtId="0" fontId="13" fillId="15" borderId="1" xfId="0" applyFont="1" applyFill="1" applyBorder="1" applyAlignment="1" applyProtection="1">
      <alignment horizontal="center" vertical="center" textRotation="90" wrapText="1"/>
    </xf>
    <xf numFmtId="0" fontId="1" fillId="15" borderId="1" xfId="0" applyFont="1" applyFill="1" applyBorder="1" applyAlignment="1" applyProtection="1">
      <alignment horizontal="center" vertical="center" textRotation="90" wrapText="1"/>
    </xf>
    <xf numFmtId="0" fontId="53" fillId="20" borderId="1" xfId="0" applyFont="1" applyFill="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2" fillId="0" borderId="1" xfId="0" applyFont="1" applyBorder="1" applyAlignment="1" applyProtection="1">
      <alignment horizontal="center" vertical="center" wrapText="1"/>
    </xf>
    <xf numFmtId="0" fontId="0" fillId="0" borderId="1" xfId="0" applyBorder="1" applyAlignment="1" applyProtection="1">
      <alignment horizontal="center" vertical="center" textRotation="90" wrapText="1"/>
    </xf>
    <xf numFmtId="0" fontId="11" fillId="0" borderId="1" xfId="0" applyFont="1" applyFill="1" applyBorder="1" applyAlignment="1" applyProtection="1">
      <alignment horizontal="center" vertical="center" textRotation="90" wrapText="1"/>
    </xf>
    <xf numFmtId="0" fontId="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textRotation="90" wrapText="1"/>
    </xf>
    <xf numFmtId="0" fontId="11" fillId="19" borderId="1" xfId="0" applyFont="1" applyFill="1" applyBorder="1" applyAlignment="1" applyProtection="1">
      <alignment horizontal="center" vertical="center" textRotation="90" wrapText="1"/>
    </xf>
    <xf numFmtId="0" fontId="0" fillId="0" borderId="1" xfId="0" applyFill="1" applyBorder="1" applyAlignment="1" applyProtection="1">
      <alignment horizontal="center" vertical="center" wrapText="1"/>
    </xf>
    <xf numFmtId="9" fontId="60" fillId="0" borderId="1" xfId="1" applyFont="1" applyBorder="1" applyAlignment="1" applyProtection="1">
      <alignment horizontal="center" vertical="center" wrapText="1"/>
    </xf>
    <xf numFmtId="9" fontId="0" fillId="0" borderId="1" xfId="1" applyFont="1" applyBorder="1" applyAlignment="1" applyProtection="1">
      <alignment horizontal="justify" vertical="center" wrapText="1"/>
    </xf>
    <xf numFmtId="0" fontId="2"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textRotation="90" wrapText="1"/>
    </xf>
    <xf numFmtId="0" fontId="11" fillId="0" borderId="0" xfId="0" applyFont="1" applyFill="1" applyBorder="1" applyAlignment="1" applyProtection="1">
      <alignment horizontal="center" vertical="center" textRotation="90" wrapText="1"/>
    </xf>
    <xf numFmtId="0" fontId="1"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textRotation="90" wrapText="1"/>
    </xf>
    <xf numFmtId="0" fontId="0" fillId="0" borderId="0" xfId="0" applyFill="1" applyBorder="1" applyAlignment="1" applyProtection="1">
      <alignment horizontal="center" vertical="center" wrapText="1"/>
    </xf>
    <xf numFmtId="9" fontId="0" fillId="0" borderId="0" xfId="1" applyFont="1" applyBorder="1" applyAlignment="1" applyProtection="1">
      <alignment horizontal="center" vertical="center" wrapText="1"/>
    </xf>
    <xf numFmtId="0" fontId="5" fillId="0" borderId="0" xfId="0" applyFont="1" applyBorder="1" applyAlignment="1" applyProtection="1">
      <alignment wrapText="1"/>
    </xf>
    <xf numFmtId="0" fontId="14" fillId="0" borderId="1" xfId="0" applyFont="1" applyBorder="1" applyAlignment="1" applyProtection="1">
      <alignment horizontal="right" vertical="center" wrapText="1"/>
    </xf>
    <xf numFmtId="0" fontId="14" fillId="0" borderId="1" xfId="0" applyFont="1" applyBorder="1" applyAlignment="1" applyProtection="1">
      <alignment horizontal="center" wrapText="1"/>
    </xf>
    <xf numFmtId="0" fontId="5" fillId="0" borderId="57" xfId="0" applyFont="1" applyBorder="1" applyAlignment="1" applyProtection="1">
      <alignment wrapText="1"/>
    </xf>
    <xf numFmtId="0" fontId="15" fillId="0" borderId="0" xfId="0" applyFont="1" applyAlignment="1" applyProtection="1">
      <alignment vertical="center"/>
    </xf>
    <xf numFmtId="0" fontId="15" fillId="0" borderId="0" xfId="0" applyFont="1" applyAlignment="1" applyProtection="1">
      <alignment vertical="center" wrapText="1"/>
    </xf>
    <xf numFmtId="0" fontId="14" fillId="0" borderId="0" xfId="0" applyFont="1" applyBorder="1" applyAlignment="1" applyProtection="1">
      <alignment horizontal="right" vertical="center" wrapText="1"/>
    </xf>
    <xf numFmtId="0" fontId="14" fillId="0" borderId="0" xfId="0" applyFont="1" applyBorder="1" applyAlignment="1" applyProtection="1">
      <alignment horizontal="center" wrapText="1"/>
    </xf>
    <xf numFmtId="0" fontId="5"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8" fillId="0" borderId="0" xfId="0" applyFont="1" applyAlignment="1" applyProtection="1">
      <alignment wrapText="1"/>
    </xf>
    <xf numFmtId="0" fontId="54" fillId="0" borderId="1" xfId="0" applyFont="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53" fillId="2" borderId="1" xfId="0" applyFont="1" applyFill="1" applyBorder="1" applyAlignment="1" applyProtection="1">
      <alignment horizontal="center" vertical="center" textRotation="90" wrapText="1"/>
    </xf>
    <xf numFmtId="0" fontId="13" fillId="2" borderId="1" xfId="0" applyFont="1" applyFill="1" applyBorder="1" applyAlignment="1" applyProtection="1">
      <alignment horizontal="center" vertical="center" textRotation="90" wrapText="1"/>
    </xf>
    <xf numFmtId="0" fontId="2" fillId="0" borderId="0" xfId="0" applyFont="1" applyAlignment="1" applyProtection="1">
      <alignment horizontal="center" vertical="center" wrapText="1"/>
    </xf>
    <xf numFmtId="0" fontId="1" fillId="0" borderId="1" xfId="0" applyFont="1" applyFill="1" applyBorder="1" applyAlignment="1" applyProtection="1">
      <alignment horizontal="center" vertical="center" wrapText="1"/>
    </xf>
    <xf numFmtId="0" fontId="54" fillId="0" borderId="1" xfId="0" applyFont="1" applyBorder="1" applyAlignment="1" applyProtection="1">
      <alignment horizontal="center" vertical="center" textRotation="90" wrapText="1"/>
    </xf>
    <xf numFmtId="0" fontId="54" fillId="19" borderId="1" xfId="0" applyFont="1" applyFill="1" applyBorder="1" applyAlignment="1" applyProtection="1">
      <alignment horizontal="center" vertical="center" textRotation="90" wrapText="1"/>
    </xf>
    <xf numFmtId="0" fontId="20" fillId="0" borderId="1" xfId="0" applyFont="1" applyBorder="1" applyAlignment="1" applyProtection="1">
      <alignment horizontal="center" vertical="center" textRotation="90" wrapText="1"/>
    </xf>
    <xf numFmtId="0" fontId="0" fillId="0" borderId="1" xfId="0" applyBorder="1" applyAlignment="1" applyProtection="1">
      <alignment horizontal="center" vertical="center" wrapText="1"/>
    </xf>
    <xf numFmtId="0" fontId="2" fillId="0" borderId="0" xfId="0" applyFont="1" applyFill="1" applyAlignment="1" applyProtection="1">
      <alignment horizontal="center" vertical="center" wrapText="1"/>
    </xf>
    <xf numFmtId="0" fontId="0" fillId="0" borderId="1" xfId="0" applyFont="1" applyBorder="1" applyAlignment="1" applyProtection="1">
      <alignment horizontal="center" vertical="center" textRotation="90" wrapText="1"/>
    </xf>
    <xf numFmtId="0" fontId="5" fillId="0" borderId="0" xfId="0" applyFont="1" applyFill="1" applyAlignment="1" applyProtection="1">
      <alignment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vertical="center" wrapText="1"/>
    </xf>
    <xf numFmtId="0" fontId="5" fillId="0" borderId="0" xfId="0" applyFont="1" applyBorder="1" applyAlignment="1" applyProtection="1">
      <alignment textRotation="90" wrapText="1"/>
    </xf>
    <xf numFmtId="0" fontId="8" fillId="0" borderId="0" xfId="0" applyFont="1" applyBorder="1" applyAlignment="1" applyProtection="1">
      <alignment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wrapText="1"/>
    </xf>
    <xf numFmtId="0" fontId="8" fillId="0" borderId="0" xfId="0" applyFont="1" applyBorder="1" applyAlignment="1" applyProtection="1">
      <alignment horizontal="left" wrapText="1"/>
    </xf>
    <xf numFmtId="0" fontId="8" fillId="0" borderId="30" xfId="0" applyFont="1" applyBorder="1" applyAlignment="1" applyProtection="1">
      <alignment horizontal="left" wrapText="1"/>
    </xf>
    <xf numFmtId="0" fontId="14" fillId="0" borderId="34" xfId="0" applyFont="1" applyBorder="1" applyAlignment="1" applyProtection="1">
      <alignment horizontal="right" vertical="center" wrapText="1"/>
    </xf>
    <xf numFmtId="0" fontId="14" fillId="0" borderId="35" xfId="0" applyFont="1" applyBorder="1" applyAlignment="1" applyProtection="1">
      <alignment horizontal="right" vertical="center" wrapText="1"/>
    </xf>
    <xf numFmtId="0" fontId="58" fillId="0" borderId="1" xfId="0" applyFont="1" applyBorder="1" applyAlignment="1" applyProtection="1">
      <alignment horizontal="center" vertical="center" textRotation="90" wrapText="1"/>
    </xf>
  </cellXfs>
  <cellStyles count="4">
    <cellStyle name="Millares" xfId="3" builtinId="3"/>
    <cellStyle name="Normal" xfId="0" builtinId="0"/>
    <cellStyle name="Normal 4" xfId="2"/>
    <cellStyle name="Porcentual" xfId="1" builtinId="5"/>
  </cellStyles>
  <dxfs count="92">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C000"/>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s>
  <tableStyles count="0" defaultTableStyle="TableStyleMedium9" defaultPivotStyle="PivotStyleLight16"/>
  <colors>
    <mruColors>
      <color rgb="FFFF3300"/>
      <color rgb="FFCC0000"/>
      <color rgb="FFFF6600"/>
      <color rgb="FF669900"/>
      <color rgb="FFCCFF66"/>
      <color rgb="FFF79646"/>
      <color rgb="FFCCFF99"/>
      <color rgb="FFFF0000"/>
      <color rgb="FFFB253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title>
      <c:tx>
        <c:rich>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r>
              <a:rPr lang="es-CO" sz="1800" b="1"/>
              <a:t>Clasificación</a:t>
            </a:r>
            <a:r>
              <a:rPr lang="es-CO" sz="1800" b="1" baseline="0"/>
              <a:t> de los Riesgos</a:t>
            </a:r>
            <a:endParaRPr lang="es-CO" sz="1800" b="1"/>
          </a:p>
        </c:rich>
      </c:tx>
      <c:layout>
        <c:manualLayout>
          <c:xMode val="edge"/>
          <c:yMode val="edge"/>
          <c:x val="0.32462229330708681"/>
          <c:y val="6.7045130210940981E-2"/>
        </c:manualLayout>
      </c:layout>
      <c:spPr>
        <a:noFill/>
        <a:ln>
          <a:noFill/>
        </a:ln>
        <a:effectLst/>
      </c:spPr>
    </c:title>
    <c:plotArea>
      <c:layout/>
      <c:pieChart>
        <c:varyColors val="1"/>
        <c:ser>
          <c:idx val="0"/>
          <c:order val="0"/>
          <c:dPt>
            <c:idx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5494-4BD8-86E9-2905EA2D3072}"/>
              </c:ext>
            </c:extLst>
          </c:dPt>
          <c:dPt>
            <c:idx val="1"/>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5494-4BD8-86E9-2905EA2D3072}"/>
              </c:ext>
            </c:extLst>
          </c:dPt>
          <c:dPt>
            <c:idx val="2"/>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5494-4BD8-86E9-2905EA2D3072}"/>
              </c:ext>
            </c:extLst>
          </c:dPt>
          <c:dPt>
            <c:idx val="3"/>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5494-4BD8-86E9-2905EA2D3072}"/>
              </c:ext>
            </c:extLst>
          </c:dPt>
          <c:dPt>
            <c:idx val="4"/>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5494-4BD8-86E9-2905EA2D3072}"/>
              </c:ext>
            </c:extLst>
          </c:dPt>
          <c:dPt>
            <c:idx val="5"/>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494-4BD8-86E9-2905EA2D3072}"/>
              </c:ext>
            </c:extLst>
          </c:dPt>
          <c:dLbls>
            <c:dLbl>
              <c:idx val="0"/>
              <c:layout>
                <c:manualLayout>
                  <c:x val="-8.9030238407699108E-2"/>
                  <c:y val="0.16686540089820381"/>
                </c:manualLayout>
              </c:layout>
              <c:showCatName val="1"/>
              <c:showPercent val="1"/>
              <c:extLst xmlns:c16r2="http://schemas.microsoft.com/office/drawing/2015/06/chart">
                <c:ext xmlns:c16="http://schemas.microsoft.com/office/drawing/2014/chart" uri="{C3380CC4-5D6E-409C-BE32-E72D297353CC}">
                  <c16:uniqueId val="{00000001-5494-4BD8-86E9-2905EA2D3072}"/>
                </c:ext>
                <c:ext xmlns:c15="http://schemas.microsoft.com/office/drawing/2012/chart" uri="{CE6537A1-D6FC-4f65-9D91-7224C49458BB}"/>
              </c:extLst>
            </c:dLbl>
            <c:dLbl>
              <c:idx val="1"/>
              <c:layout>
                <c:manualLayout>
                  <c:x val="-0.19476090879265093"/>
                  <c:y val="1.2113081310399369E-2"/>
                </c:manualLayout>
              </c:layout>
              <c:showCatName val="1"/>
              <c:showPercent val="1"/>
              <c:extLst xmlns:c16r2="http://schemas.microsoft.com/office/drawing/2015/06/chart">
                <c:ext xmlns:c16="http://schemas.microsoft.com/office/drawing/2014/chart" uri="{C3380CC4-5D6E-409C-BE32-E72D297353CC}">
                  <c16:uniqueId val="{00000003-5494-4BD8-86E9-2905EA2D3072}"/>
                </c:ext>
                <c:ext xmlns:c15="http://schemas.microsoft.com/office/drawing/2012/chart" uri="{CE6537A1-D6FC-4f65-9D91-7224C49458BB}"/>
              </c:extLst>
            </c:dLbl>
            <c:dLbl>
              <c:idx val="2"/>
              <c:layout>
                <c:manualLayout>
                  <c:x val="-6.2495693897637823E-2"/>
                  <c:y val="-0.19793810254618235"/>
                </c:manualLayout>
              </c:layout>
              <c:showCatName val="1"/>
              <c:showPercent val="1"/>
              <c:extLst xmlns:c16r2="http://schemas.microsoft.com/office/drawing/2015/06/chart">
                <c:ext xmlns:c16="http://schemas.microsoft.com/office/drawing/2014/chart" uri="{C3380CC4-5D6E-409C-BE32-E72D297353CC}">
                  <c16:uniqueId val="{00000005-5494-4BD8-86E9-2905EA2D3072}"/>
                </c:ext>
                <c:ext xmlns:c15="http://schemas.microsoft.com/office/drawing/2012/chart" uri="{CE6537A1-D6FC-4f65-9D91-7224C49458BB}"/>
              </c:extLst>
            </c:dLbl>
            <c:dLbl>
              <c:idx val="3"/>
              <c:layout>
                <c:manualLayout>
                  <c:x val="0.21749008912948389"/>
                  <c:y val="-7.1831610969993354E-2"/>
                </c:manualLayout>
              </c:layout>
              <c:showCatName val="1"/>
              <c:showPercent val="1"/>
              <c:extLst xmlns:c16r2="http://schemas.microsoft.com/office/drawing/2015/06/chart">
                <c:ext xmlns:c16="http://schemas.microsoft.com/office/drawing/2014/chart" uri="{C3380CC4-5D6E-409C-BE32-E72D297353CC}">
                  <c16:uniqueId val="{00000007-5494-4BD8-86E9-2905EA2D3072}"/>
                </c:ext>
                <c:ext xmlns:c15="http://schemas.microsoft.com/office/drawing/2012/chart" uri="{CE6537A1-D6FC-4f65-9D91-7224C49458BB}"/>
              </c:extLst>
            </c:dLbl>
            <c:dLbl>
              <c:idx val="4"/>
              <c:layout>
                <c:manualLayout>
                  <c:x val="-2.0449897750511273E-2"/>
                  <c:y val="2.3688027141867483E-2"/>
                </c:manualLayout>
              </c:layout>
              <c:spPr>
                <a:noFill/>
                <a:ln>
                  <a:noFill/>
                </a:ln>
                <a:effectLst/>
              </c:spPr>
              <c:txPr>
                <a:bodyPr rot="0" spcFirstLastPara="1" vertOverflow="ellipsis" vert="horz" wrap="square" lIns="38100" tIns="19050" rIns="38100" bIns="19050" anchor="ctr" anchorCtr="1">
                  <a:no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showCatName val="1"/>
              <c:showPercent val="1"/>
              <c:extLst xmlns:c16r2="http://schemas.microsoft.com/office/drawing/2015/06/chart">
                <c:ext xmlns:c16="http://schemas.microsoft.com/office/drawing/2014/chart" uri="{C3380CC4-5D6E-409C-BE32-E72D297353CC}">
                  <c16:uniqueId val="{00000009-5494-4BD8-86E9-2905EA2D3072}"/>
                </c:ext>
                <c:ext xmlns:c15="http://schemas.microsoft.com/office/drawing/2012/chart" uri="{CE6537A1-D6FC-4f65-9D91-7224C49458BB}">
                  <c15:layout>
                    <c:manualLayout>
                      <c:w val="0.11349693251533742"/>
                      <c:h val="9.9759191117916174E-2"/>
                    </c:manualLayout>
                  </c15:layout>
                </c:ext>
              </c:extLst>
            </c:dLbl>
            <c:dLbl>
              <c:idx val="5"/>
              <c:layout>
                <c:manualLayout>
                  <c:x val="0.12289916885389325"/>
                  <c:y val="0.16182909741621659"/>
                </c:manualLayout>
              </c:layout>
              <c:showCatName val="1"/>
              <c:showPercent val="1"/>
              <c:extLst xmlns:c16r2="http://schemas.microsoft.com/office/drawing/2015/06/chart">
                <c:ext xmlns:c16="http://schemas.microsoft.com/office/drawing/2014/chart" uri="{C3380CC4-5D6E-409C-BE32-E72D297353CC}">
                  <c16:uniqueId val="{0000000B-5494-4BD8-86E9-2905EA2D307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showCatName val="1"/>
            <c:showPercent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4</c:v>
                </c:pt>
                <c:pt idx="1">
                  <c:v>17</c:v>
                </c:pt>
                <c:pt idx="2">
                  <c:v>15</c:v>
                </c:pt>
                <c:pt idx="3">
                  <c:v>21</c:v>
                </c:pt>
                <c:pt idx="4">
                  <c:v>2</c:v>
                </c:pt>
                <c:pt idx="5">
                  <c:v>11</c:v>
                </c:pt>
              </c:numCache>
            </c:numRef>
          </c:val>
          <c:extLst xmlns:c16r2="http://schemas.microsoft.com/office/drawing/2015/06/chart">
            <c:ext xmlns:c16="http://schemas.microsoft.com/office/drawing/2014/chart" uri="{C3380CC4-5D6E-409C-BE32-E72D297353CC}">
              <c16:uniqueId val="{0000000C-5494-4BD8-86E9-2905EA2D3072}"/>
            </c:ext>
          </c:extLst>
        </c:ser>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99332</xdr:colOff>
      <xdr:row>0</xdr:row>
      <xdr:rowOff>131988</xdr:rowOff>
    </xdr:from>
    <xdr:to>
      <xdr:col>2</xdr:col>
      <xdr:colOff>444953</xdr:colOff>
      <xdr:row>4</xdr:row>
      <xdr:rowOff>434191</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12296" y="131988"/>
          <a:ext cx="1543050" cy="14179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390697</xdr:colOff>
      <xdr:row>0</xdr:row>
      <xdr:rowOff>223631</xdr:rowOff>
    </xdr:from>
    <xdr:to>
      <xdr:col>20</xdr:col>
      <xdr:colOff>793947</xdr:colOff>
      <xdr:row>2</xdr:row>
      <xdr:rowOff>134313</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256376" y="223631"/>
          <a:ext cx="403250" cy="454968"/>
        </a:xfrm>
        <a:prstGeom prst="rect">
          <a:avLst/>
        </a:prstGeom>
        <a:noFill/>
        <a:ln>
          <a:noFill/>
        </a:ln>
      </xdr:spPr>
    </xdr:pic>
    <xdr:clientData/>
  </xdr:twoCellAnchor>
  <xdr:twoCellAnchor editAs="oneCell">
    <xdr:from>
      <xdr:col>20</xdr:col>
      <xdr:colOff>1448582</xdr:colOff>
      <xdr:row>0</xdr:row>
      <xdr:rowOff>146129</xdr:rowOff>
    </xdr:from>
    <xdr:to>
      <xdr:col>21</xdr:col>
      <xdr:colOff>1060452</xdr:colOff>
      <xdr:row>2</xdr:row>
      <xdr:rowOff>203932</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5314261" y="146129"/>
          <a:ext cx="1190299" cy="602089"/>
        </a:xfrm>
        <a:prstGeom prst="rect">
          <a:avLst/>
        </a:prstGeom>
        <a:noFill/>
        <a:ln>
          <a:noFill/>
        </a:ln>
      </xdr:spPr>
    </xdr:pic>
    <xdr:clientData/>
  </xdr:twoCellAnchor>
  <xdr:twoCellAnchor editAs="oneCell">
    <xdr:from>
      <xdr:col>20</xdr:col>
      <xdr:colOff>895374</xdr:colOff>
      <xdr:row>0</xdr:row>
      <xdr:rowOff>228955</xdr:rowOff>
    </xdr:from>
    <xdr:to>
      <xdr:col>20</xdr:col>
      <xdr:colOff>1361307</xdr:colOff>
      <xdr:row>2</xdr:row>
      <xdr:rowOff>127243</xdr:rowOff>
    </xdr:to>
    <xdr:pic>
      <xdr:nvPicPr>
        <xdr:cNvPr id="6"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4761053" y="228955"/>
          <a:ext cx="465933" cy="442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111607</xdr:colOff>
      <xdr:row>0</xdr:row>
      <xdr:rowOff>215515</xdr:rowOff>
    </xdr:from>
    <xdr:to>
      <xdr:col>2</xdr:col>
      <xdr:colOff>215616</xdr:colOff>
      <xdr:row>4</xdr:row>
      <xdr:rowOff>501822</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23334" y="215515"/>
          <a:ext cx="1558737" cy="137735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59651</xdr:colOff>
      <xdr:row>0</xdr:row>
      <xdr:rowOff>179624</xdr:rowOff>
    </xdr:from>
    <xdr:to>
      <xdr:col>20</xdr:col>
      <xdr:colOff>462624</xdr:colOff>
      <xdr:row>2</xdr:row>
      <xdr:rowOff>81605</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126469" y="179624"/>
          <a:ext cx="402973" cy="421526"/>
        </a:xfrm>
        <a:prstGeom prst="rect">
          <a:avLst/>
        </a:prstGeom>
        <a:noFill/>
        <a:ln>
          <a:noFill/>
        </a:ln>
      </xdr:spPr>
    </xdr:pic>
    <xdr:clientData/>
  </xdr:twoCellAnchor>
  <xdr:twoCellAnchor editAs="oneCell">
    <xdr:from>
      <xdr:col>20</xdr:col>
      <xdr:colOff>1310127</xdr:colOff>
      <xdr:row>0</xdr:row>
      <xdr:rowOff>123151</xdr:rowOff>
    </xdr:from>
    <xdr:to>
      <xdr:col>21</xdr:col>
      <xdr:colOff>1040951</xdr:colOff>
      <xdr:row>2</xdr:row>
      <xdr:rowOff>172253</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376945" y="123151"/>
          <a:ext cx="1202870" cy="568647"/>
        </a:xfrm>
        <a:prstGeom prst="rect">
          <a:avLst/>
        </a:prstGeom>
        <a:noFill/>
        <a:ln>
          <a:noFill/>
        </a:ln>
      </xdr:spPr>
    </xdr:pic>
    <xdr:clientData/>
  </xdr:twoCellAnchor>
  <xdr:twoCellAnchor editAs="oneCell">
    <xdr:from>
      <xdr:col>20</xdr:col>
      <xdr:colOff>730941</xdr:colOff>
      <xdr:row>0</xdr:row>
      <xdr:rowOff>188659</xdr:rowOff>
    </xdr:from>
    <xdr:to>
      <xdr:col>20</xdr:col>
      <xdr:colOff>1196874</xdr:colOff>
      <xdr:row>2</xdr:row>
      <xdr:rowOff>78246</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797759" y="188659"/>
          <a:ext cx="465933" cy="4091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17639</xdr:colOff>
      <xdr:row>0</xdr:row>
      <xdr:rowOff>70556</xdr:rowOff>
    </xdr:from>
    <xdr:to>
      <xdr:col>2</xdr:col>
      <xdr:colOff>118441</xdr:colOff>
      <xdr:row>4</xdr:row>
      <xdr:rowOff>71570</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35139" y="70556"/>
          <a:ext cx="1547191" cy="139851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818029</xdr:colOff>
      <xdr:row>0</xdr:row>
      <xdr:rowOff>191961</xdr:rowOff>
    </xdr:from>
    <xdr:to>
      <xdr:col>19</xdr:col>
      <xdr:colOff>1227683</xdr:colOff>
      <xdr:row>2</xdr:row>
      <xdr:rowOff>94848</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385676" y="191961"/>
          <a:ext cx="403250" cy="440769"/>
        </a:xfrm>
        <a:prstGeom prst="rect">
          <a:avLst/>
        </a:prstGeom>
        <a:noFill/>
        <a:ln>
          <a:noFill/>
        </a:ln>
      </xdr:spPr>
    </xdr:pic>
    <xdr:clientData/>
  </xdr:twoCellAnchor>
  <xdr:twoCellAnchor editAs="oneCell">
    <xdr:from>
      <xdr:col>20</xdr:col>
      <xdr:colOff>932183</xdr:colOff>
      <xdr:row>0</xdr:row>
      <xdr:rowOff>100852</xdr:rowOff>
    </xdr:from>
    <xdr:to>
      <xdr:col>21</xdr:col>
      <xdr:colOff>1023470</xdr:colOff>
      <xdr:row>2</xdr:row>
      <xdr:rowOff>150860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09212" y="100852"/>
          <a:ext cx="1200670" cy="587890"/>
        </a:xfrm>
        <a:prstGeom prst="rect">
          <a:avLst/>
        </a:prstGeom>
        <a:noFill/>
        <a:ln>
          <a:noFill/>
        </a:ln>
      </xdr:spPr>
    </xdr:pic>
    <xdr:clientData/>
  </xdr:twoCellAnchor>
  <xdr:twoCellAnchor editAs="oneCell">
    <xdr:from>
      <xdr:col>20</xdr:col>
      <xdr:colOff>283725</xdr:colOff>
      <xdr:row>0</xdr:row>
      <xdr:rowOff>183678</xdr:rowOff>
    </xdr:from>
    <xdr:to>
      <xdr:col>20</xdr:col>
      <xdr:colOff>749658</xdr:colOff>
      <xdr:row>2</xdr:row>
      <xdr:rowOff>74171</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960754" y="183678"/>
          <a:ext cx="465933" cy="428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96213</xdr:colOff>
      <xdr:row>0</xdr:row>
      <xdr:rowOff>105833</xdr:rowOff>
    </xdr:from>
    <xdr:to>
      <xdr:col>2</xdr:col>
      <xdr:colOff>208561</xdr:colOff>
      <xdr:row>5</xdr:row>
      <xdr:rowOff>72074</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13713" y="105833"/>
          <a:ext cx="1555530" cy="13901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1085178</xdr:colOff>
      <xdr:row>0</xdr:row>
      <xdr:rowOff>194526</xdr:rowOff>
    </xdr:from>
    <xdr:to>
      <xdr:col>20</xdr:col>
      <xdr:colOff>167239</xdr:colOff>
      <xdr:row>2</xdr:row>
      <xdr:rowOff>78170</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264314" y="194526"/>
          <a:ext cx="394533" cy="403189"/>
        </a:xfrm>
        <a:prstGeom prst="rect">
          <a:avLst/>
        </a:prstGeom>
        <a:noFill/>
        <a:ln>
          <a:noFill/>
        </a:ln>
      </xdr:spPr>
    </xdr:pic>
    <xdr:clientData/>
  </xdr:twoCellAnchor>
  <xdr:twoCellAnchor editAs="oneCell">
    <xdr:from>
      <xdr:col>20</xdr:col>
      <xdr:colOff>983816</xdr:colOff>
      <xdr:row>0</xdr:row>
      <xdr:rowOff>120735</xdr:rowOff>
    </xdr:from>
    <xdr:to>
      <xdr:col>21</xdr:col>
      <xdr:colOff>1067408</xdr:colOff>
      <xdr:row>2</xdr:row>
      <xdr:rowOff>151500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5271316" y="120735"/>
          <a:ext cx="1191955" cy="550310"/>
        </a:xfrm>
        <a:prstGeom prst="rect">
          <a:avLst/>
        </a:prstGeom>
        <a:noFill/>
        <a:ln>
          <a:noFill/>
        </a:ln>
      </xdr:spPr>
    </xdr:pic>
    <xdr:clientData/>
  </xdr:twoCellAnchor>
  <xdr:twoCellAnchor editAs="oneCell">
    <xdr:from>
      <xdr:col>20</xdr:col>
      <xdr:colOff>467591</xdr:colOff>
      <xdr:row>0</xdr:row>
      <xdr:rowOff>151607</xdr:rowOff>
    </xdr:from>
    <xdr:to>
      <xdr:col>20</xdr:col>
      <xdr:colOff>922518</xdr:colOff>
      <xdr:row>2</xdr:row>
      <xdr:rowOff>34637</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4755091" y="151607"/>
          <a:ext cx="454927" cy="402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0</xdr:row>
      <xdr:rowOff>71689</xdr:rowOff>
    </xdr:from>
    <xdr:to>
      <xdr:col>2</xdr:col>
      <xdr:colOff>302848</xdr:colOff>
      <xdr:row>5</xdr:row>
      <xdr:rowOff>37930</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2227" y="71689"/>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278920</xdr:colOff>
      <xdr:row>0</xdr:row>
      <xdr:rowOff>160382</xdr:rowOff>
    </xdr:from>
    <xdr:to>
      <xdr:col>20</xdr:col>
      <xdr:colOff>673453</xdr:colOff>
      <xdr:row>2</xdr:row>
      <xdr:rowOff>44026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159693" y="160382"/>
          <a:ext cx="394533" cy="403189"/>
        </a:xfrm>
        <a:prstGeom prst="rect">
          <a:avLst/>
        </a:prstGeom>
        <a:noFill/>
        <a:ln>
          <a:noFill/>
        </a:ln>
      </xdr:spPr>
    </xdr:pic>
    <xdr:clientData/>
  </xdr:twoCellAnchor>
  <xdr:twoCellAnchor editAs="oneCell">
    <xdr:from>
      <xdr:col>20</xdr:col>
      <xdr:colOff>1493739</xdr:colOff>
      <xdr:row>0</xdr:row>
      <xdr:rowOff>69273</xdr:rowOff>
    </xdr:from>
    <xdr:to>
      <xdr:col>21</xdr:col>
      <xdr:colOff>919241</xdr:colOff>
      <xdr:row>2</xdr:row>
      <xdr:rowOff>100038</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7374512" y="69273"/>
          <a:ext cx="1191955" cy="550310"/>
        </a:xfrm>
        <a:prstGeom prst="rect">
          <a:avLst/>
        </a:prstGeom>
        <a:noFill/>
        <a:ln>
          <a:noFill/>
        </a:ln>
      </xdr:spPr>
    </xdr:pic>
    <xdr:clientData/>
  </xdr:twoCellAnchor>
  <xdr:twoCellAnchor editAs="oneCell">
    <xdr:from>
      <xdr:col>20</xdr:col>
      <xdr:colOff>845281</xdr:colOff>
      <xdr:row>0</xdr:row>
      <xdr:rowOff>152099</xdr:rowOff>
    </xdr:from>
    <xdr:to>
      <xdr:col>20</xdr:col>
      <xdr:colOff>1311214</xdr:colOff>
      <xdr:row>2</xdr:row>
      <xdr:rowOff>23349</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726054" y="152099"/>
          <a:ext cx="465933" cy="3907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3804" y="91008"/>
          <a:ext cx="1579858"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53</xdr:col>
      <xdr:colOff>190500</xdr:colOff>
      <xdr:row>0</xdr:row>
      <xdr:rowOff>547686</xdr:rowOff>
    </xdr:from>
    <xdr:to>
      <xdr:col>62</xdr:col>
      <xdr:colOff>647700</xdr:colOff>
      <xdr:row>15</xdr:row>
      <xdr:rowOff>304800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82826</xdr:rowOff>
    </xdr:from>
    <xdr:to>
      <xdr:col>1</xdr:col>
      <xdr:colOff>1192574</xdr:colOff>
      <xdr:row>2</xdr:row>
      <xdr:rowOff>376888</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148167</xdr:colOff>
      <xdr:row>0</xdr:row>
      <xdr:rowOff>381001</xdr:rowOff>
    </xdr:from>
    <xdr:to>
      <xdr:col>4</xdr:col>
      <xdr:colOff>235775</xdr:colOff>
      <xdr:row>2</xdr:row>
      <xdr:rowOff>71353</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09084" y="381001"/>
          <a:ext cx="1579858"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Z23"/>
  <sheetViews>
    <sheetView zoomScale="70" zoomScaleNormal="70" zoomScalePageLayoutView="70" workbookViewId="0">
      <selection activeCell="K9" sqref="K9"/>
    </sheetView>
  </sheetViews>
  <sheetFormatPr baseColWidth="10" defaultColWidth="11.42578125" defaultRowHeight="12"/>
  <cols>
    <col min="1" max="1" width="4.7109375" style="306" customWidth="1"/>
    <col min="2" max="2" width="18" style="306" customWidth="1"/>
    <col min="3" max="3" width="20" style="306" customWidth="1"/>
    <col min="4" max="4" width="21.7109375" style="306" hidden="1" customWidth="1"/>
    <col min="5" max="5" width="21.7109375" style="306" customWidth="1"/>
    <col min="6" max="8" width="6.7109375" style="306" customWidth="1"/>
    <col min="9" max="9" width="6.7109375" style="311" customWidth="1"/>
    <col min="10" max="10" width="21.7109375" style="375" customWidth="1"/>
    <col min="11" max="11" width="6.7109375" style="375" customWidth="1"/>
    <col min="12" max="15" width="6.7109375" style="306" customWidth="1"/>
    <col min="16" max="17" width="6.7109375" style="311" customWidth="1"/>
    <col min="18" max="18" width="24.5703125" style="306" customWidth="1"/>
    <col min="19" max="19" width="6.7109375" style="306" customWidth="1"/>
    <col min="20" max="20" width="19.42578125" style="306" customWidth="1"/>
    <col min="21" max="21" width="23.5703125" style="306" customWidth="1"/>
    <col min="22" max="22" width="17.42578125" style="312" customWidth="1"/>
    <col min="23" max="23" width="12" style="312" hidden="1" customWidth="1"/>
    <col min="24" max="24" width="41.85546875" style="306" hidden="1" customWidth="1"/>
    <col min="25" max="25" width="12" style="312" customWidth="1"/>
    <col min="26" max="26" width="41.85546875" style="306" customWidth="1"/>
    <col min="27" max="30" width="12.7109375" style="306" customWidth="1"/>
    <col min="31" max="16384" width="11.42578125" style="306"/>
  </cols>
  <sheetData>
    <row r="1" spans="1:26" s="306" customFormat="1" ht="21">
      <c r="D1" s="307" t="s">
        <v>209</v>
      </c>
      <c r="E1" s="307"/>
      <c r="F1" s="307"/>
      <c r="G1" s="307"/>
      <c r="H1" s="307"/>
      <c r="I1" s="307"/>
      <c r="J1" s="307"/>
      <c r="K1" s="307"/>
      <c r="L1" s="307"/>
      <c r="M1" s="307"/>
      <c r="N1" s="307"/>
      <c r="O1" s="307"/>
      <c r="P1" s="307"/>
      <c r="Q1" s="307"/>
      <c r="R1" s="307"/>
      <c r="S1" s="307"/>
      <c r="T1" s="307"/>
      <c r="U1" s="307"/>
      <c r="V1" s="307"/>
      <c r="W1" s="308"/>
      <c r="Y1" s="308"/>
    </row>
    <row r="2" spans="1:26" s="306" customFormat="1" ht="21" customHeight="1">
      <c r="D2" s="307" t="s">
        <v>15</v>
      </c>
      <c r="E2" s="307"/>
      <c r="F2" s="307"/>
      <c r="G2" s="307"/>
      <c r="H2" s="307"/>
      <c r="I2" s="307"/>
      <c r="J2" s="307"/>
      <c r="K2" s="307"/>
      <c r="L2" s="307"/>
      <c r="M2" s="307"/>
      <c r="N2" s="307"/>
      <c r="O2" s="307"/>
      <c r="P2" s="307"/>
      <c r="Q2" s="307"/>
      <c r="R2" s="307"/>
      <c r="S2" s="307"/>
      <c r="T2" s="307"/>
      <c r="U2" s="307"/>
      <c r="V2" s="307"/>
      <c r="W2" s="308"/>
      <c r="Y2" s="308"/>
    </row>
    <row r="3" spans="1:26" s="306" customFormat="1" ht="21">
      <c r="D3" s="309"/>
      <c r="E3" s="309"/>
      <c r="F3" s="309"/>
      <c r="G3" s="309"/>
      <c r="H3" s="309"/>
      <c r="I3" s="310"/>
      <c r="J3" s="309"/>
      <c r="K3" s="309"/>
      <c r="L3" s="309"/>
      <c r="M3" s="309"/>
      <c r="P3" s="311"/>
      <c r="Q3" s="311"/>
      <c r="V3" s="312"/>
      <c r="W3" s="312"/>
      <c r="Y3" s="312"/>
    </row>
    <row r="4" spans="1:26" s="314" customFormat="1" ht="24" customHeight="1">
      <c r="A4" s="313"/>
      <c r="D4" s="315" t="s">
        <v>0</v>
      </c>
      <c r="E4" s="316"/>
      <c r="F4" s="317" t="s">
        <v>246</v>
      </c>
      <c r="G4" s="317"/>
      <c r="H4" s="317"/>
      <c r="I4" s="317"/>
      <c r="J4" s="317"/>
      <c r="K4" s="317"/>
      <c r="L4" s="317"/>
      <c r="M4" s="317"/>
      <c r="N4" s="317"/>
      <c r="O4" s="317"/>
      <c r="P4" s="317"/>
      <c r="Q4" s="317"/>
      <c r="R4" s="318" t="s">
        <v>23</v>
      </c>
      <c r="S4" s="318"/>
      <c r="T4" s="317">
        <v>2018</v>
      </c>
      <c r="U4" s="317"/>
      <c r="V4" s="317"/>
      <c r="W4" s="319"/>
      <c r="Y4" s="319"/>
    </row>
    <row r="5" spans="1:26" s="314" customFormat="1" ht="42.75" customHeight="1">
      <c r="A5" s="313"/>
      <c r="D5" s="315" t="s">
        <v>1</v>
      </c>
      <c r="E5" s="316"/>
      <c r="F5" s="320" t="s">
        <v>263</v>
      </c>
      <c r="G5" s="320"/>
      <c r="H5" s="320"/>
      <c r="I5" s="320"/>
      <c r="J5" s="320"/>
      <c r="K5" s="320"/>
      <c r="L5" s="320"/>
      <c r="M5" s="320"/>
      <c r="N5" s="320"/>
      <c r="O5" s="320"/>
      <c r="P5" s="320"/>
      <c r="Q5" s="320"/>
      <c r="R5" s="320"/>
      <c r="S5" s="320"/>
      <c r="T5" s="320"/>
      <c r="U5" s="320"/>
      <c r="V5" s="320"/>
      <c r="W5" s="321"/>
      <c r="Y5" s="321"/>
    </row>
    <row r="6" spans="1:26" s="314" customFormat="1" ht="15">
      <c r="A6" s="313"/>
      <c r="B6" s="322"/>
      <c r="C6" s="322"/>
      <c r="I6" s="323"/>
      <c r="J6" s="324"/>
      <c r="K6" s="324"/>
      <c r="P6" s="323"/>
      <c r="Q6" s="323"/>
      <c r="V6" s="323"/>
      <c r="W6" s="323"/>
      <c r="Y6" s="323"/>
    </row>
    <row r="7" spans="1:26" s="336" customFormat="1" ht="30" customHeight="1">
      <c r="A7" s="325"/>
      <c r="B7" s="326" t="s">
        <v>2</v>
      </c>
      <c r="C7" s="326" t="s">
        <v>3</v>
      </c>
      <c r="D7" s="327"/>
      <c r="E7" s="326" t="s">
        <v>5</v>
      </c>
      <c r="F7" s="328" t="s">
        <v>25</v>
      </c>
      <c r="G7" s="326" t="s">
        <v>200</v>
      </c>
      <c r="H7" s="326"/>
      <c r="I7" s="329" t="s">
        <v>22</v>
      </c>
      <c r="J7" s="327" t="s">
        <v>11</v>
      </c>
      <c r="K7" s="330" t="s">
        <v>31</v>
      </c>
      <c r="L7" s="331"/>
      <c r="M7" s="332" t="s">
        <v>184</v>
      </c>
      <c r="N7" s="326" t="s">
        <v>201</v>
      </c>
      <c r="O7" s="326"/>
      <c r="P7" s="329" t="s">
        <v>22</v>
      </c>
      <c r="Q7" s="328" t="s">
        <v>10</v>
      </c>
      <c r="R7" s="326" t="s">
        <v>8</v>
      </c>
      <c r="S7" s="333" t="s">
        <v>16</v>
      </c>
      <c r="T7" s="326" t="s">
        <v>224</v>
      </c>
      <c r="U7" s="327" t="s">
        <v>202</v>
      </c>
      <c r="V7" s="326" t="s">
        <v>9</v>
      </c>
      <c r="W7" s="334" t="s">
        <v>327</v>
      </c>
      <c r="X7" s="335"/>
      <c r="Y7" s="334" t="s">
        <v>340</v>
      </c>
      <c r="Z7" s="335"/>
    </row>
    <row r="8" spans="1:26" s="336" customFormat="1" ht="87.75" customHeight="1">
      <c r="A8" s="325"/>
      <c r="B8" s="326"/>
      <c r="C8" s="326"/>
      <c r="D8" s="337"/>
      <c r="E8" s="326"/>
      <c r="F8" s="328"/>
      <c r="G8" s="338" t="s">
        <v>6</v>
      </c>
      <c r="H8" s="338" t="s">
        <v>7</v>
      </c>
      <c r="I8" s="339"/>
      <c r="J8" s="337"/>
      <c r="K8" s="340" t="s">
        <v>213</v>
      </c>
      <c r="L8" s="341" t="s">
        <v>214</v>
      </c>
      <c r="M8" s="342"/>
      <c r="N8" s="343" t="s">
        <v>6</v>
      </c>
      <c r="O8" s="344" t="s">
        <v>7</v>
      </c>
      <c r="P8" s="339"/>
      <c r="Q8" s="328"/>
      <c r="R8" s="326"/>
      <c r="S8" s="333"/>
      <c r="T8" s="326"/>
      <c r="U8" s="337"/>
      <c r="V8" s="326"/>
      <c r="W8" s="345" t="s">
        <v>329</v>
      </c>
      <c r="X8" s="345" t="s">
        <v>180</v>
      </c>
      <c r="Y8" s="345" t="s">
        <v>329</v>
      </c>
      <c r="Z8" s="345" t="s">
        <v>180</v>
      </c>
    </row>
    <row r="9" spans="1:26" s="314" customFormat="1" ht="175.5" customHeight="1">
      <c r="A9" s="346">
        <v>1</v>
      </c>
      <c r="B9" s="347" t="s">
        <v>264</v>
      </c>
      <c r="C9" s="348" t="s">
        <v>266</v>
      </c>
      <c r="D9" s="347"/>
      <c r="E9" s="347" t="s">
        <v>253</v>
      </c>
      <c r="F9" s="349" t="s">
        <v>27</v>
      </c>
      <c r="G9" s="347">
        <v>3</v>
      </c>
      <c r="H9" s="347">
        <v>5</v>
      </c>
      <c r="I9" s="350" t="str">
        <f>INDEX(Listas!$L$4:$P$8,G9,H9)</f>
        <v>EXTREMA</v>
      </c>
      <c r="J9" s="351" t="s">
        <v>254</v>
      </c>
      <c r="K9" s="352" t="s">
        <v>211</v>
      </c>
      <c r="L9" s="353" t="str">
        <f>IF('Evaluación de Controles'!F4="X","Probabilidad",IF('Evaluación de Controles'!H4="X","Impacto",))</f>
        <v>Probabilidad</v>
      </c>
      <c r="M9" s="347">
        <f>'Evaluación de Controles'!X4</f>
        <v>70</v>
      </c>
      <c r="N9" s="347">
        <f>IF('Evaluación de Controles'!F4="X",IF(M9&gt;75,IF(G9&gt;2,G9-2,IF(G9&gt;1,G9-1,G9)),IF(M9&gt;50,IF(G9&gt;1,G9-1,G9),G9)),G9)</f>
        <v>2</v>
      </c>
      <c r="O9" s="347">
        <f>IF('Evaluación de Controles'!H4="X",IF(M9&gt;75,IF(H9&gt;2,H9-2,IF(H9&gt;1,H9-1,H9)),IF(M9&gt;50,IF(H9&gt;1,H9-1,H9),H9)),H9)</f>
        <v>5</v>
      </c>
      <c r="P9" s="350" t="str">
        <f>INDEX(Listas!$L$4:$P$8,N9,O9)</f>
        <v>EXTREMA</v>
      </c>
      <c r="Q9" s="352" t="s">
        <v>199</v>
      </c>
      <c r="R9" s="354" t="s">
        <v>255</v>
      </c>
      <c r="S9" s="349" t="s">
        <v>240</v>
      </c>
      <c r="T9" s="347" t="s">
        <v>256</v>
      </c>
      <c r="U9" s="347" t="s">
        <v>257</v>
      </c>
      <c r="V9" s="347" t="s">
        <v>243</v>
      </c>
      <c r="W9" s="355">
        <f>23/23</f>
        <v>1</v>
      </c>
      <c r="X9" s="356" t="s">
        <v>328</v>
      </c>
      <c r="Y9" s="355">
        <f>23/23</f>
        <v>1</v>
      </c>
      <c r="Z9" s="356" t="s">
        <v>328</v>
      </c>
    </row>
    <row r="10" spans="1:26" s="314" customFormat="1" ht="183.75" customHeight="1">
      <c r="A10" s="346">
        <v>2</v>
      </c>
      <c r="B10" s="347" t="s">
        <v>258</v>
      </c>
      <c r="C10" s="348" t="s">
        <v>267</v>
      </c>
      <c r="D10" s="347"/>
      <c r="E10" s="347" t="s">
        <v>265</v>
      </c>
      <c r="F10" s="349" t="s">
        <v>27</v>
      </c>
      <c r="G10" s="347">
        <v>3</v>
      </c>
      <c r="H10" s="347">
        <v>3</v>
      </c>
      <c r="I10" s="350" t="str">
        <f>INDEX(Listas!$L$4:$P$8,G10,H10)</f>
        <v>ALTA</v>
      </c>
      <c r="J10" s="351" t="s">
        <v>259</v>
      </c>
      <c r="K10" s="352" t="s">
        <v>211</v>
      </c>
      <c r="L10" s="353" t="s">
        <v>6</v>
      </c>
      <c r="M10" s="347">
        <f>'Evaluación de Controles'!X5</f>
        <v>70</v>
      </c>
      <c r="N10" s="347">
        <f>IF('Evaluación de Controles'!F5="X",IF(M10&gt;75,IF(G10&gt;2,G10-2,IF(G10&gt;1,G10-1,G10)),IF(M10&gt;50,IF(G10&gt;1,G10-1,G10),G10)),G10)</f>
        <v>2</v>
      </c>
      <c r="O10" s="347">
        <f>IF('Evaluación de Controles'!H5="X",IF(M10&gt;75,IF(H10&gt;2,H10-2,IF(H10&gt;1,H10-1,H10)),IF(M10&gt;50,IF(H10&gt;1,H10-1,H10),H10)),H10)</f>
        <v>3</v>
      </c>
      <c r="P10" s="350" t="str">
        <f>INDEX(Listas!$L$4:$P$8,N10,O10)</f>
        <v>MODERADA</v>
      </c>
      <c r="Q10" s="352" t="s">
        <v>199</v>
      </c>
      <c r="R10" s="354" t="s">
        <v>260</v>
      </c>
      <c r="S10" s="349" t="s">
        <v>225</v>
      </c>
      <c r="T10" s="347" t="s">
        <v>256</v>
      </c>
      <c r="U10" s="347" t="s">
        <v>261</v>
      </c>
      <c r="V10" s="347" t="s">
        <v>341</v>
      </c>
      <c r="W10" s="355">
        <v>0.5</v>
      </c>
      <c r="X10" s="356" t="s">
        <v>330</v>
      </c>
      <c r="Y10" s="355">
        <v>0.8</v>
      </c>
      <c r="Z10" s="356" t="s">
        <v>342</v>
      </c>
    </row>
    <row r="11" spans="1:26" s="358" customFormat="1" ht="15.75">
      <c r="A11" s="357"/>
      <c r="C11" s="357"/>
      <c r="F11" s="359"/>
      <c r="I11" s="360"/>
      <c r="J11" s="361"/>
      <c r="K11" s="362"/>
      <c r="L11" s="362"/>
      <c r="P11" s="360"/>
      <c r="Q11" s="362"/>
      <c r="R11" s="363"/>
      <c r="S11" s="359"/>
      <c r="X11" s="364"/>
      <c r="Z11" s="364"/>
    </row>
    <row r="12" spans="1:26" s="306" customFormat="1">
      <c r="D12" s="365"/>
      <c r="G12" s="366" t="s">
        <v>71</v>
      </c>
      <c r="H12" s="366"/>
      <c r="I12" s="367">
        <f>COUNTIF(I9:I10,"BAJA")</f>
        <v>0</v>
      </c>
      <c r="N12" s="366" t="s">
        <v>71</v>
      </c>
      <c r="O12" s="366"/>
      <c r="P12" s="367">
        <f>COUNTIF(P9:P10,"BAJA")</f>
        <v>0</v>
      </c>
    </row>
    <row r="13" spans="1:26" s="306" customFormat="1">
      <c r="D13" s="365"/>
      <c r="G13" s="366" t="s">
        <v>73</v>
      </c>
      <c r="H13" s="366"/>
      <c r="I13" s="367">
        <f>COUNTIF(I9:I10,"MODERADA")</f>
        <v>0</v>
      </c>
      <c r="N13" s="366" t="s">
        <v>73</v>
      </c>
      <c r="O13" s="366"/>
      <c r="P13" s="367">
        <f>COUNTIF(P9:P10,"MODERADA")</f>
        <v>1</v>
      </c>
    </row>
    <row r="14" spans="1:26" s="306" customFormat="1">
      <c r="B14" s="368"/>
      <c r="D14" s="365"/>
      <c r="E14" s="368"/>
      <c r="G14" s="366" t="s">
        <v>72</v>
      </c>
      <c r="H14" s="366"/>
      <c r="I14" s="367">
        <f>COUNTIF(I9:I10,"ALTA")</f>
        <v>1</v>
      </c>
      <c r="N14" s="366" t="s">
        <v>72</v>
      </c>
      <c r="O14" s="366"/>
      <c r="P14" s="367">
        <f>COUNTIF(P9:P10,"ALTA")</f>
        <v>0</v>
      </c>
    </row>
    <row r="15" spans="1:26" s="306" customFormat="1" ht="15.75">
      <c r="B15" s="369" t="s">
        <v>228</v>
      </c>
      <c r="D15" s="365"/>
      <c r="E15" s="370" t="s">
        <v>262</v>
      </c>
      <c r="G15" s="366" t="s">
        <v>74</v>
      </c>
      <c r="H15" s="366"/>
      <c r="I15" s="367">
        <f>COUNTIF(I9:I10,"EXTREMA")</f>
        <v>1</v>
      </c>
      <c r="N15" s="366" t="s">
        <v>74</v>
      </c>
      <c r="O15" s="366"/>
      <c r="P15" s="367">
        <f>COUNTIF(P9:P10,"EXTREMA")</f>
        <v>1</v>
      </c>
    </row>
    <row r="16" spans="1:26" s="306" customFormat="1">
      <c r="D16" s="365"/>
      <c r="G16" s="371"/>
      <c r="H16" s="371"/>
      <c r="I16" s="372"/>
      <c r="N16" s="371"/>
      <c r="O16" s="371"/>
      <c r="P16" s="372"/>
    </row>
    <row r="23" spans="10:11" s="373" customFormat="1">
      <c r="J23" s="374"/>
      <c r="K23" s="374"/>
    </row>
  </sheetData>
  <sheetProtection password="A4A3" sheet="1" objects="1" scenarios="1"/>
  <customSheetViews>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5"/>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5"/>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6"/>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6">
    <mergeCell ref="D1:V1"/>
    <mergeCell ref="D2:V2"/>
    <mergeCell ref="D4:E4"/>
    <mergeCell ref="F4:Q4"/>
    <mergeCell ref="R4:S4"/>
    <mergeCell ref="T4:V4"/>
    <mergeCell ref="D5:E5"/>
    <mergeCell ref="F5:V5"/>
    <mergeCell ref="B7:B8"/>
    <mergeCell ref="C7:C8"/>
    <mergeCell ref="D7:D8"/>
    <mergeCell ref="E7:E8"/>
    <mergeCell ref="F7:F8"/>
    <mergeCell ref="G7:H7"/>
    <mergeCell ref="I7:I8"/>
    <mergeCell ref="J7:J8"/>
    <mergeCell ref="N7:O7"/>
    <mergeCell ref="P7:P8"/>
    <mergeCell ref="Q7:Q8"/>
    <mergeCell ref="S7:S8"/>
    <mergeCell ref="T7:T8"/>
    <mergeCell ref="V7:V8"/>
    <mergeCell ref="Y7:Z7"/>
    <mergeCell ref="W7:X7"/>
    <mergeCell ref="G13:H13"/>
    <mergeCell ref="G14:H14"/>
    <mergeCell ref="G15:H15"/>
    <mergeCell ref="N12:O12"/>
    <mergeCell ref="N13:O13"/>
    <mergeCell ref="N14:O14"/>
    <mergeCell ref="N15:O15"/>
    <mergeCell ref="R7:R8"/>
    <mergeCell ref="G12:H12"/>
    <mergeCell ref="M7:M8"/>
    <mergeCell ref="U7:U8"/>
    <mergeCell ref="K7:L7"/>
  </mergeCells>
  <conditionalFormatting sqref="G17:G1048576 F3:G3 N3:O3 F6:G6 F12:F1048576 F24:G24 N12:O1048576 N6:O6 N9:O10 G7:H11">
    <cfRule type="colorScale" priority="49">
      <colorScale>
        <cfvo type="num" val="1"/>
        <cfvo type="num" val="3"/>
        <cfvo type="num" val="5"/>
        <color theme="6" tint="-0.499984740745262"/>
        <color rgb="FFFFFF00"/>
        <color rgb="FFC00000"/>
      </colorScale>
    </cfRule>
  </conditionalFormatting>
  <conditionalFormatting sqref="N11:O11">
    <cfRule type="colorScale" priority="39">
      <colorScale>
        <cfvo type="num" val="1"/>
        <cfvo type="num" val="3"/>
        <cfvo type="num" val="5"/>
        <color theme="6" tint="-0.499984740745262"/>
        <color rgb="FFFFFF00"/>
        <color rgb="FFC00000"/>
      </colorScale>
    </cfRule>
  </conditionalFormatting>
  <conditionalFormatting sqref="I11">
    <cfRule type="cellIs" dxfId="91" priority="38" operator="equal">
      <formula>"BAJA"</formula>
    </cfRule>
  </conditionalFormatting>
  <conditionalFormatting sqref="I11">
    <cfRule type="cellIs" dxfId="90" priority="35" operator="equal">
      <formula>"EXTREMA"</formula>
    </cfRule>
    <cfRule type="cellIs" dxfId="89" priority="36" operator="equal">
      <formula>"ALTA"</formula>
    </cfRule>
    <cfRule type="cellIs" dxfId="88" priority="37" operator="equal">
      <formula>"MODERADA"</formula>
    </cfRule>
  </conditionalFormatting>
  <conditionalFormatting sqref="I9">
    <cfRule type="cellIs" dxfId="87" priority="30" operator="equal">
      <formula>"EXTREMA"</formula>
    </cfRule>
    <cfRule type="cellIs" dxfId="86" priority="31" operator="equal">
      <formula>"ALTA"</formula>
    </cfRule>
    <cfRule type="cellIs" dxfId="85" priority="32" operator="equal">
      <formula>"MODERADA"</formula>
    </cfRule>
    <cfRule type="cellIs" dxfId="84" priority="33" operator="equal">
      <formula>"BAJA"</formula>
    </cfRule>
  </conditionalFormatting>
  <conditionalFormatting sqref="I10">
    <cfRule type="cellIs" dxfId="83" priority="10" operator="equal">
      <formula>"EXTREMA"</formula>
    </cfRule>
    <cfRule type="cellIs" dxfId="82" priority="11" operator="equal">
      <formula>"ALTA"</formula>
    </cfRule>
    <cfRule type="cellIs" dxfId="81" priority="12" operator="equal">
      <formula>"MODERADA"</formula>
    </cfRule>
    <cfRule type="cellIs" dxfId="80" priority="13" operator="equal">
      <formula>"BAJA"</formula>
    </cfRule>
  </conditionalFormatting>
  <conditionalFormatting sqref="P9:P10">
    <cfRule type="cellIs" dxfId="79" priority="6" operator="equal">
      <formula>"EXTREMA"</formula>
    </cfRule>
    <cfRule type="cellIs" dxfId="78" priority="7" operator="equal">
      <formula>"ALTA"</formula>
    </cfRule>
    <cfRule type="cellIs" dxfId="77" priority="8" operator="equal">
      <formula>"MODERADA"</formula>
    </cfRule>
    <cfRule type="cellIs" dxfId="76" priority="9" operator="equal">
      <formula>"BAJA"</formula>
    </cfRule>
  </conditionalFormatting>
  <conditionalFormatting sqref="P7:P8">
    <cfRule type="cellIs" dxfId="75" priority="5" operator="equal">
      <formula>"BAJA"</formula>
    </cfRule>
  </conditionalFormatting>
  <conditionalFormatting sqref="P7:P8">
    <cfRule type="cellIs" dxfId="74" priority="2" operator="equal">
      <formula>"EXTREMA"</formula>
    </cfRule>
    <cfRule type="cellIs" dxfId="73" priority="3" operator="equal">
      <formula>"ALTA"</formula>
    </cfRule>
    <cfRule type="cellIs" dxfId="72" priority="4" operator="equal">
      <formula>"MODERADA"</formula>
    </cfRule>
  </conditionalFormatting>
  <conditionalFormatting sqref="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5748031496062992" top="0.94488188976377963" bottom="0.55118110236220474" header="0.31496062992125984" footer="0.15748031496062992"/>
  <pageSetup paperSize="258" scale="48" fitToHeight="0" orientation="landscape" r:id="rId20"/>
  <drawing r:id="rId21"/>
  <extLst>
    <ext xmlns:x14="http://schemas.microsoft.com/office/spreadsheetml/2009/9/main" uri="{CCE6A557-97BC-4b89-ADB6-D9C93CAAB3DF}">
      <x14:dataValidations xmlns:xm="http://schemas.microsoft.com/office/excel/2006/main" count="3">
        <x14:dataValidation type="list" showInputMessage="1" showErrorMessage="1">
          <x14:formula1>
            <xm:f>Listas!$C$4:$C$7</xm:f>
          </x14:formula1>
          <xm:sqref>K9:K10</xm:sqref>
        </x14:dataValidation>
        <x14:dataValidation type="list" showInputMessage="1" showErrorMessage="1">
          <x14:formula1>
            <xm:f>Listas!$D$4:$D$6</xm:f>
          </x14:formula1>
          <xm:sqref>L9:L10</xm:sqref>
        </x14:dataValidation>
        <x14:dataValidation type="list" showInputMessage="1" showErrorMessage="1">
          <x14:formula1>
            <xm:f>Listas!$A$4:$A$10</xm:f>
          </x14:formula1>
          <xm:sqref>F9:F11</xm:sqref>
        </x14:dataValidation>
      </x14:dataValidations>
    </ext>
  </extLst>
</worksheet>
</file>

<file path=xl/worksheets/sheet10.xml><?xml version="1.0" encoding="utf-8"?>
<worksheet xmlns="http://schemas.openxmlformats.org/spreadsheetml/2006/main" xmlns:r="http://schemas.openxmlformats.org/officeDocument/2006/relationships">
  <sheetPr>
    <pageSetUpPr autoPageBreaks="0"/>
  </sheetPr>
  <dimension ref="A1:G24"/>
  <sheetViews>
    <sheetView topLeftCell="A4" zoomScale="85" zoomScaleNormal="85" workbookViewId="0">
      <selection activeCell="P5" sqref="P5"/>
    </sheetView>
  </sheetViews>
  <sheetFormatPr baseColWidth="10" defaultColWidth="11.42578125" defaultRowHeight="15"/>
  <cols>
    <col min="1" max="1" width="6.7109375" style="3" customWidth="1"/>
    <col min="2" max="2" width="16.7109375" style="3" customWidth="1"/>
    <col min="3" max="7" width="24.7109375" style="3" customWidth="1"/>
    <col min="8" max="8" width="11.42578125" style="3"/>
    <col min="9" max="9" width="32.42578125" style="3" bestFit="1" customWidth="1"/>
    <col min="10" max="10" width="21.28515625" style="3" bestFit="1" customWidth="1"/>
    <col min="11" max="11" width="24.28515625" style="3" bestFit="1" customWidth="1"/>
    <col min="12" max="12" width="38.28515625" style="3" bestFit="1" customWidth="1"/>
    <col min="13" max="16384" width="11.42578125" style="3"/>
  </cols>
  <sheetData>
    <row r="1" spans="1:7" s="93" customFormat="1" ht="24" customHeight="1">
      <c r="A1" s="279" t="s">
        <v>7</v>
      </c>
      <c r="B1" s="95" t="s">
        <v>155</v>
      </c>
      <c r="C1" s="96">
        <v>1</v>
      </c>
      <c r="D1" s="96">
        <v>2</v>
      </c>
      <c r="E1" s="96">
        <v>3</v>
      </c>
      <c r="F1" s="96">
        <v>4</v>
      </c>
      <c r="G1" s="97">
        <v>5</v>
      </c>
    </row>
    <row r="2" spans="1:7" ht="63.95" customHeight="1">
      <c r="A2" s="280"/>
      <c r="B2" s="92" t="s">
        <v>156</v>
      </c>
      <c r="C2" s="94" t="s">
        <v>130</v>
      </c>
      <c r="D2" s="94" t="s">
        <v>135</v>
      </c>
      <c r="E2" s="94" t="s">
        <v>140</v>
      </c>
      <c r="F2" s="94" t="s">
        <v>145</v>
      </c>
      <c r="G2" s="98" t="s">
        <v>150</v>
      </c>
    </row>
    <row r="3" spans="1:7" s="93" customFormat="1" ht="24" customHeight="1" thickBot="1">
      <c r="A3" s="281"/>
      <c r="B3" s="106" t="s">
        <v>157</v>
      </c>
      <c r="C3" s="107" t="s">
        <v>43</v>
      </c>
      <c r="D3" s="107" t="s">
        <v>44</v>
      </c>
      <c r="E3" s="107" t="s">
        <v>13</v>
      </c>
      <c r="F3" s="107" t="s">
        <v>45</v>
      </c>
      <c r="G3" s="108" t="s">
        <v>46</v>
      </c>
    </row>
    <row r="4" spans="1:7" ht="36" customHeight="1">
      <c r="A4" s="282" t="s">
        <v>127</v>
      </c>
      <c r="B4" s="103" t="s">
        <v>128</v>
      </c>
      <c r="C4" s="104" t="s">
        <v>131</v>
      </c>
      <c r="D4" s="104" t="s">
        <v>136</v>
      </c>
      <c r="E4" s="104" t="s">
        <v>141</v>
      </c>
      <c r="F4" s="104" t="s">
        <v>146</v>
      </c>
      <c r="G4" s="105" t="s">
        <v>151</v>
      </c>
    </row>
    <row r="5" spans="1:7" ht="36" customHeight="1">
      <c r="A5" s="280"/>
      <c r="B5" s="92" t="s">
        <v>129</v>
      </c>
      <c r="C5" s="2" t="s">
        <v>132</v>
      </c>
      <c r="D5" s="2" t="s">
        <v>137</v>
      </c>
      <c r="E5" s="2" t="s">
        <v>142</v>
      </c>
      <c r="F5" s="2" t="s">
        <v>147</v>
      </c>
      <c r="G5" s="99" t="s">
        <v>152</v>
      </c>
    </row>
    <row r="6" spans="1:7" ht="36" customHeight="1">
      <c r="A6" s="280"/>
      <c r="B6" s="92" t="s">
        <v>12</v>
      </c>
      <c r="C6" s="2" t="s">
        <v>133</v>
      </c>
      <c r="D6" s="2" t="s">
        <v>138</v>
      </c>
      <c r="E6" s="2" t="s">
        <v>143</v>
      </c>
      <c r="F6" s="2" t="s">
        <v>148</v>
      </c>
      <c r="G6" s="99" t="s">
        <v>153</v>
      </c>
    </row>
    <row r="7" spans="1:7" ht="36" customHeight="1">
      <c r="A7" s="280"/>
      <c r="B7" s="92" t="s">
        <v>28</v>
      </c>
      <c r="C7" s="2" t="s">
        <v>134</v>
      </c>
      <c r="D7" s="2" t="s">
        <v>139</v>
      </c>
      <c r="E7" s="2" t="s">
        <v>144</v>
      </c>
      <c r="F7" s="2" t="s">
        <v>149</v>
      </c>
      <c r="G7" s="99" t="s">
        <v>154</v>
      </c>
    </row>
    <row r="8" spans="1:7" ht="36" customHeight="1">
      <c r="A8" s="280"/>
      <c r="B8" s="92" t="s">
        <v>158</v>
      </c>
      <c r="C8" s="2" t="s">
        <v>159</v>
      </c>
      <c r="D8" s="2" t="s">
        <v>160</v>
      </c>
      <c r="E8" s="2" t="s">
        <v>161</v>
      </c>
      <c r="F8" s="2" t="s">
        <v>162</v>
      </c>
      <c r="G8" s="99" t="s">
        <v>163</v>
      </c>
    </row>
    <row r="9" spans="1:7" ht="63.95" customHeight="1">
      <c r="A9" s="280"/>
      <c r="B9" s="92" t="s">
        <v>164</v>
      </c>
      <c r="C9" s="2" t="s">
        <v>167</v>
      </c>
      <c r="D9" s="2" t="s">
        <v>168</v>
      </c>
      <c r="E9" s="2" t="s">
        <v>169</v>
      </c>
      <c r="F9" s="2" t="s">
        <v>170</v>
      </c>
      <c r="G9" s="99" t="s">
        <v>171</v>
      </c>
    </row>
    <row r="10" spans="1:7" ht="63.95" customHeight="1">
      <c r="A10" s="280"/>
      <c r="B10" s="92" t="s">
        <v>57</v>
      </c>
      <c r="C10" s="2" t="s">
        <v>172</v>
      </c>
      <c r="D10" s="2" t="s">
        <v>173</v>
      </c>
      <c r="E10" s="2" t="s">
        <v>175</v>
      </c>
      <c r="F10" s="2" t="s">
        <v>174</v>
      </c>
      <c r="G10" s="99" t="s">
        <v>176</v>
      </c>
    </row>
    <row r="11" spans="1:7" ht="50.1" customHeight="1">
      <c r="A11" s="280"/>
      <c r="B11" s="92" t="s">
        <v>165</v>
      </c>
      <c r="C11" s="2" t="s">
        <v>177</v>
      </c>
      <c r="D11" s="2" t="s">
        <v>177</v>
      </c>
      <c r="E11" s="2" t="s">
        <v>177</v>
      </c>
      <c r="F11" s="2" t="s">
        <v>177</v>
      </c>
      <c r="G11" s="99" t="s">
        <v>178</v>
      </c>
    </row>
    <row r="12" spans="1:7" ht="36" customHeight="1" thickBot="1">
      <c r="A12" s="281"/>
      <c r="B12" s="100" t="s">
        <v>166</v>
      </c>
      <c r="C12" s="101" t="s">
        <v>179</v>
      </c>
      <c r="D12" s="101" t="s">
        <v>179</v>
      </c>
      <c r="E12" s="101" t="s">
        <v>179</v>
      </c>
      <c r="F12" s="101" t="s">
        <v>179</v>
      </c>
      <c r="G12" s="102" t="s">
        <v>179</v>
      </c>
    </row>
    <row r="13" spans="1:7" ht="36" customHeight="1"/>
    <row r="14" spans="1:7" ht="36" customHeight="1"/>
    <row r="15" spans="1:7" ht="36" customHeight="1"/>
    <row r="16" spans="1:7" ht="36" customHeight="1"/>
    <row r="17" ht="36" customHeight="1"/>
    <row r="18" ht="36" customHeight="1"/>
    <row r="19" ht="36" customHeight="1"/>
    <row r="20" ht="36" customHeight="1"/>
    <row r="21" ht="36" customHeight="1"/>
    <row r="22" ht="36" customHeight="1"/>
    <row r="23" ht="36" customHeight="1"/>
    <row r="24" ht="36" customHeight="1"/>
  </sheetData>
  <customSheetViews>
    <customSheetView guid="{97D65C1E-976A-4956-97FC-0E8188ABCFAA}" topLeftCell="B1">
      <selection activeCell="I12" sqref="I12"/>
      <pageMargins left="0.7" right="0.7" top="0.75" bottom="0.75" header="0.3" footer="0.3"/>
      <pageSetup paperSize="9" orientation="portrait" r:id="rId1"/>
    </customSheetView>
    <customSheetView guid="{ADD38025-F4B2-44E2-9D06-07A9BF0F3A51}" topLeftCell="B1">
      <selection activeCell="I12" sqref="I12"/>
      <pageMargins left="0.7" right="0.7" top="0.75" bottom="0.75" header="0.3" footer="0.3"/>
      <pageSetup paperSize="9" orientation="portrait" r:id="rId2"/>
    </customSheetView>
    <customSheetView guid="{AF3BF2A1-5C19-43AE-A08B-3E418E8AE543}" scale="126" topLeftCell="D7">
      <selection activeCell="I12" sqref="I12"/>
      <pageMargins left="0.7" right="0.7" top="0.75" bottom="0.75" header="0.3" footer="0.3"/>
      <pageSetup paperSize="9" orientation="portrait" r:id="rId3"/>
    </customSheetView>
    <customSheetView guid="{CC42E740-ADA2-4B3E-AB77-9BBCCE9EC444}" scale="126" topLeftCell="D7">
      <selection activeCell="I12" sqref="I12"/>
      <pageMargins left="0.7" right="0.7" top="0.75" bottom="0.75" header="0.3" footer="0.3"/>
      <pageSetup paperSize="9" orientation="portrait" r:id="rId4"/>
    </customSheetView>
    <customSheetView guid="{DC041AD4-35AB-4F1B-9F3D-F08C88A9A16C}" scale="126" topLeftCell="D7">
      <selection activeCell="I12" sqref="I12"/>
      <pageMargins left="0.7" right="0.7" top="0.75" bottom="0.75" header="0.3" footer="0.3"/>
      <pageSetup paperSize="9" orientation="portrait" r:id="rId5"/>
    </customSheetView>
    <customSheetView guid="{C9A17BF0-2451-44C4-898F-CFB8403323EA}" scale="126" topLeftCell="D7">
      <selection activeCell="I12" sqref="I12"/>
      <pageMargins left="0.7" right="0.7" top="0.75" bottom="0.75" header="0.3" footer="0.3"/>
      <pageSetup paperSize="9" orientation="portrait" r:id="rId6"/>
    </customSheetView>
    <customSheetView guid="{E51A7B7A-B72C-4D0D-BEC9-3100296DDB1B}" scale="126" topLeftCell="D7">
      <selection activeCell="I12" sqref="I12"/>
      <pageMargins left="0.7" right="0.7" top="0.75" bottom="0.75" header="0.3" footer="0.3"/>
      <pageSetup paperSize="9" orientation="portrait" r:id="rId7"/>
    </customSheetView>
    <customSheetView guid="{D674221F-3F50-45D7-B99E-107AE99970DE}" scale="126" topLeftCell="D7">
      <selection activeCell="I12" sqref="I12"/>
      <pageMargins left="0.7" right="0.7" top="0.75" bottom="0.75" header="0.3" footer="0.3"/>
      <pageSetup paperSize="9" orientation="portrait" r:id="rId8"/>
    </customSheetView>
    <customSheetView guid="{C8C25E0F-313C-40E1-BC27-B55128053FAD}"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915A0EBC-A358-405B-93F7-90752DA34B9F}" scale="126" topLeftCell="D7">
      <selection activeCell="I12" sqref="I12"/>
      <pageMargins left="0.7" right="0.7" top="0.75" bottom="0.75" header="0.3" footer="0.3"/>
      <pageSetup paperSize="9" orientation="portrait" r:id="rId11"/>
    </customSheetView>
    <customSheetView guid="{B74BB35E-E214-422E-BB39-6D168553F4C5}" scale="126" topLeftCell="D7">
      <selection activeCell="I12" sqref="I12"/>
      <pageMargins left="0.7" right="0.7" top="0.75" bottom="0.75" header="0.3" footer="0.3"/>
      <pageSetup paperSize="9" orientation="portrait" r:id="rId12"/>
    </customSheetView>
    <customSheetView guid="{C9A812A3-B23E-4057-8694-158B0DEE8D06}" scale="126" topLeftCell="D7">
      <selection activeCell="I12" sqref="I12"/>
      <pageMargins left="0.7" right="0.7" top="0.75" bottom="0.75" header="0.3" footer="0.3"/>
      <pageSetup paperSize="9" orientation="portrait" r:id="rId13"/>
    </customSheetView>
    <customSheetView guid="{D504B807-AE7E-4042-848D-21D8E9CBBAC1}" scale="126" topLeftCell="D7">
      <selection activeCell="I12" sqref="I12"/>
      <pageMargins left="0.7" right="0.7" top="0.75" bottom="0.75" header="0.3" footer="0.3"/>
      <pageSetup paperSize="9" orientation="portrait" r:id="rId14"/>
    </customSheetView>
    <customSheetView guid="{4890415D-ABA4-4363-9A7D-9DAD39F08A9F}" scale="126" printArea="1" topLeftCell="D7">
      <selection activeCell="I12" sqref="I12"/>
      <pageMargins left="0.7" right="0.7" top="0.75" bottom="0.75" header="0.3" footer="0.3"/>
      <pageSetup paperSize="9" orientation="portrait" r:id="rId15"/>
    </customSheetView>
    <customSheetView guid="{F7D68F61-F89A-4541-9A78-C25C58CA23E3}" scale="126" printArea="1" topLeftCell="D7">
      <selection activeCell="I12" sqref="I12"/>
      <pageMargins left="0.7" right="0.7" top="0.75" bottom="0.75" header="0.3" footer="0.3"/>
      <pageSetup paperSize="9" orientation="portrait" r:id="rId16"/>
    </customSheetView>
    <customSheetView guid="{D8BB7E15-0E8F-45FC-AD1A-6D8C295A087C}" scale="126" topLeftCell="D7">
      <selection activeCell="I12" sqref="I12"/>
      <pageMargins left="0.7" right="0.7" top="0.75" bottom="0.75" header="0.3" footer="0.3"/>
      <pageSetup paperSize="9" orientation="portrait" r:id="rId17"/>
    </customSheetView>
    <customSheetView guid="{42BB51DB-DC3E-4DA5-9499-5574EB19780E}" scale="126" topLeftCell="D7">
      <selection activeCell="I12" sqref="I12"/>
      <pageMargins left="0.7" right="0.7" top="0.75" bottom="0.75" header="0.3" footer="0.3"/>
      <pageSetup paperSize="9" orientation="portrait" r:id="rId18"/>
    </customSheetView>
    <customSheetView guid="{B83C9EB8-C964-4489-98C8-19C81BFAE010}" scale="126" topLeftCell="D7">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1.xml><?xml version="1.0" encoding="utf-8"?>
<worksheet xmlns="http://schemas.openxmlformats.org/spreadsheetml/2006/main" xmlns:r="http://schemas.openxmlformats.org/officeDocument/2006/relationships">
  <dimension ref="B1:AH9"/>
  <sheetViews>
    <sheetView topLeftCell="A7" zoomScale="131" zoomScaleNormal="131" workbookViewId="0">
      <selection activeCell="P5" sqref="P5"/>
    </sheetView>
  </sheetViews>
  <sheetFormatPr baseColWidth="10" defaultColWidth="11.42578125" defaultRowHeight="15"/>
  <cols>
    <col min="1" max="1" width="6.7109375" style="32" customWidth="1"/>
    <col min="2" max="2" width="5.7109375" style="32" customWidth="1"/>
    <col min="3" max="3" width="4.7109375" style="32" customWidth="1"/>
    <col min="4" max="8" width="8.7109375" style="32" customWidth="1"/>
    <col min="9" max="9" width="5.7109375" style="32" customWidth="1"/>
    <col min="10" max="89" width="2.7109375" style="32" customWidth="1"/>
    <col min="90" max="16384" width="11.42578125" style="32"/>
  </cols>
  <sheetData>
    <row r="1" spans="2:34" ht="36" customHeight="1"/>
    <row r="2" spans="2:34" ht="39.950000000000003" customHeight="1">
      <c r="B2" s="284" t="s">
        <v>6</v>
      </c>
      <c r="C2" s="32">
        <v>5</v>
      </c>
      <c r="D2" s="115">
        <f>$C2*D$7</f>
        <v>5</v>
      </c>
      <c r="E2" s="116">
        <f t="shared" ref="D2:H6" si="0">$C2*E$7</f>
        <v>10</v>
      </c>
      <c r="F2" s="117">
        <f t="shared" si="0"/>
        <v>15</v>
      </c>
      <c r="G2" s="118">
        <f t="shared" si="0"/>
        <v>20</v>
      </c>
      <c r="H2" s="118">
        <f t="shared" si="0"/>
        <v>25</v>
      </c>
    </row>
    <row r="3" spans="2:34" ht="39.950000000000003" customHeight="1">
      <c r="B3" s="284"/>
      <c r="C3" s="32">
        <v>4</v>
      </c>
      <c r="D3" s="119">
        <f t="shared" si="0"/>
        <v>4</v>
      </c>
      <c r="E3" s="115">
        <f t="shared" si="0"/>
        <v>8</v>
      </c>
      <c r="F3" s="116">
        <f t="shared" si="0"/>
        <v>12</v>
      </c>
      <c r="G3" s="117">
        <f t="shared" si="0"/>
        <v>16</v>
      </c>
      <c r="H3" s="118">
        <f t="shared" si="0"/>
        <v>20</v>
      </c>
    </row>
    <row r="4" spans="2:34" ht="39.950000000000003" customHeight="1">
      <c r="B4" s="284"/>
      <c r="C4" s="32">
        <v>3</v>
      </c>
      <c r="D4" s="119">
        <f t="shared" si="0"/>
        <v>3</v>
      </c>
      <c r="E4" s="115">
        <f t="shared" si="0"/>
        <v>6</v>
      </c>
      <c r="F4" s="115">
        <f t="shared" si="0"/>
        <v>9</v>
      </c>
      <c r="G4" s="116">
        <f t="shared" si="0"/>
        <v>12</v>
      </c>
      <c r="H4" s="117">
        <f t="shared" si="0"/>
        <v>15</v>
      </c>
    </row>
    <row r="5" spans="2:34" ht="39.950000000000003" customHeight="1">
      <c r="B5" s="284"/>
      <c r="C5" s="32">
        <v>2</v>
      </c>
      <c r="D5" s="119">
        <f t="shared" si="0"/>
        <v>2</v>
      </c>
      <c r="E5" s="119">
        <f t="shared" si="0"/>
        <v>4</v>
      </c>
      <c r="F5" s="115">
        <f t="shared" si="0"/>
        <v>6</v>
      </c>
      <c r="G5" s="115">
        <f t="shared" si="0"/>
        <v>8</v>
      </c>
      <c r="H5" s="116">
        <f t="shared" si="0"/>
        <v>10</v>
      </c>
    </row>
    <row r="6" spans="2:34" ht="39.950000000000003" customHeight="1">
      <c r="B6" s="284"/>
      <c r="C6" s="32">
        <v>1</v>
      </c>
      <c r="D6" s="119">
        <f t="shared" si="0"/>
        <v>1</v>
      </c>
      <c r="E6" s="119">
        <f t="shared" si="0"/>
        <v>2</v>
      </c>
      <c r="F6" s="119">
        <f t="shared" si="0"/>
        <v>3</v>
      </c>
      <c r="G6" s="115">
        <f t="shared" si="0"/>
        <v>4</v>
      </c>
      <c r="H6" s="115">
        <f t="shared" si="0"/>
        <v>5</v>
      </c>
    </row>
    <row r="7" spans="2:34" ht="24" customHeight="1">
      <c r="D7" s="32">
        <v>1</v>
      </c>
      <c r="E7" s="32">
        <v>2</v>
      </c>
      <c r="F7" s="32">
        <v>3</v>
      </c>
      <c r="G7" s="32">
        <v>4</v>
      </c>
      <c r="H7" s="32">
        <v>5</v>
      </c>
    </row>
    <row r="8" spans="2:34" ht="9.9499999999999993" customHeight="1">
      <c r="D8" s="283" t="s">
        <v>7</v>
      </c>
      <c r="E8" s="283"/>
      <c r="F8" s="283"/>
      <c r="G8" s="283"/>
      <c r="H8" s="283"/>
      <c r="J8" s="112"/>
      <c r="K8" s="112"/>
      <c r="L8" s="112"/>
      <c r="M8" s="112"/>
      <c r="N8" s="111"/>
      <c r="O8" s="111"/>
      <c r="P8" s="111"/>
      <c r="Q8" s="111"/>
      <c r="R8" s="111"/>
      <c r="S8" s="109"/>
      <c r="T8" s="109"/>
      <c r="U8" s="109"/>
      <c r="V8" s="109"/>
      <c r="W8" s="109"/>
      <c r="X8" s="113"/>
      <c r="Y8" s="113"/>
      <c r="Z8" s="113"/>
      <c r="AA8" s="113"/>
      <c r="AB8" s="113"/>
      <c r="AC8" s="114"/>
      <c r="AD8" s="114"/>
      <c r="AE8" s="114"/>
      <c r="AF8" s="114"/>
      <c r="AG8" s="114"/>
      <c r="AH8" s="114"/>
    </row>
    <row r="9" spans="2:34">
      <c r="D9" s="283"/>
      <c r="E9" s="283"/>
      <c r="F9" s="283"/>
      <c r="G9" s="283"/>
      <c r="H9" s="283"/>
      <c r="J9" s="110">
        <v>1</v>
      </c>
      <c r="K9" s="110">
        <v>2</v>
      </c>
      <c r="L9" s="110">
        <v>3</v>
      </c>
      <c r="M9" s="110">
        <v>4</v>
      </c>
      <c r="N9" s="110">
        <v>5</v>
      </c>
      <c r="O9" s="110">
        <v>6</v>
      </c>
      <c r="P9" s="110">
        <v>7</v>
      </c>
      <c r="Q9" s="110">
        <v>8</v>
      </c>
      <c r="R9" s="110">
        <v>9</v>
      </c>
      <c r="S9" s="110">
        <v>10</v>
      </c>
      <c r="T9" s="110">
        <v>11</v>
      </c>
      <c r="U9" s="110">
        <v>12</v>
      </c>
      <c r="V9" s="110">
        <v>13</v>
      </c>
      <c r="W9" s="110">
        <v>14</v>
      </c>
      <c r="X9" s="110">
        <v>15</v>
      </c>
      <c r="Y9" s="110">
        <v>16</v>
      </c>
      <c r="Z9" s="110">
        <v>17</v>
      </c>
      <c r="AA9" s="110">
        <v>18</v>
      </c>
      <c r="AB9" s="110">
        <v>19</v>
      </c>
      <c r="AC9" s="110">
        <v>20</v>
      </c>
      <c r="AD9" s="110">
        <v>21</v>
      </c>
      <c r="AE9" s="110">
        <v>22</v>
      </c>
      <c r="AF9" s="110">
        <v>23</v>
      </c>
      <c r="AG9" s="110">
        <v>24</v>
      </c>
      <c r="AH9" s="110">
        <v>25</v>
      </c>
    </row>
  </sheetData>
  <customSheetViews>
    <customSheetView guid="{97D65C1E-976A-4956-97FC-0E8188ABCFAA}" scale="131">
      <pageMargins left="0.7" right="0.7" top="0.75" bottom="0.75" header="0.3" footer="0.3"/>
      <pageSetup paperSize="9" orientation="portrait" r:id="rId1"/>
    </customSheetView>
    <customSheetView guid="{ADD38025-F4B2-44E2-9D06-07A9BF0F3A51}" scale="131">
      <pageMargins left="0.7" right="0.7" top="0.75" bottom="0.75" header="0.3" footer="0.3"/>
      <pageSetup paperSize="9" orientation="portrait" r:id="rId2"/>
    </customSheetView>
    <customSheetView guid="{AF3BF2A1-5C19-43AE-A08B-3E418E8AE543}" scale="131">
      <pageMargins left="0.7" right="0.7" top="0.75" bottom="0.75" header="0.3" footer="0.3"/>
      <pageSetup paperSize="9" orientation="portrait" r:id="rId3"/>
    </customSheetView>
    <customSheetView guid="{CC42E740-ADA2-4B3E-AB77-9BBCCE9EC444}" scale="131">
      <pageMargins left="0.7" right="0.7" top="0.75" bottom="0.75" header="0.3" footer="0.3"/>
      <pageSetup paperSize="9" orientation="portrait" r:id="rId4"/>
    </customSheetView>
    <customSheetView guid="{DC041AD4-35AB-4F1B-9F3D-F08C88A9A16C}" scale="131">
      <pageMargins left="0.7" right="0.7" top="0.75" bottom="0.75" header="0.3" footer="0.3"/>
      <pageSetup paperSize="9" orientation="portrait" r:id="rId5"/>
    </customSheetView>
    <customSheetView guid="{C9A17BF0-2451-44C4-898F-CFB8403323EA}" scale="131">
      <pageMargins left="0.7" right="0.7" top="0.75" bottom="0.75" header="0.3" footer="0.3"/>
      <pageSetup paperSize="9" orientation="portrait" r:id="rId6"/>
    </customSheetView>
    <customSheetView guid="{E51A7B7A-B72C-4D0D-BEC9-3100296DDB1B}" scale="131">
      <pageMargins left="0.7" right="0.7" top="0.75" bottom="0.75" header="0.3" footer="0.3"/>
      <pageSetup paperSize="9" orientation="portrait" r:id="rId7"/>
    </customSheetView>
    <customSheetView guid="{D674221F-3F50-45D7-B99E-107AE99970DE}" scale="131">
      <pageMargins left="0.7" right="0.7" top="0.75" bottom="0.75" header="0.3" footer="0.3"/>
      <pageSetup paperSize="9" orientation="portrait" r:id="rId8"/>
    </customSheetView>
    <customSheetView guid="{C8C25E0F-313C-40E1-BC27-B55128053FAD}"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915A0EBC-A358-405B-93F7-90752DA34B9F}" scale="131">
      <pageMargins left="0.7" right="0.7" top="0.75" bottom="0.75" header="0.3" footer="0.3"/>
      <pageSetup paperSize="9" orientation="portrait" r:id="rId11"/>
    </customSheetView>
    <customSheetView guid="{B74BB35E-E214-422E-BB39-6D168553F4C5}" scale="131">
      <pageMargins left="0.7" right="0.7" top="0.75" bottom="0.75" header="0.3" footer="0.3"/>
      <pageSetup paperSize="9" orientation="portrait" r:id="rId12"/>
    </customSheetView>
    <customSheetView guid="{C9A812A3-B23E-4057-8694-158B0DEE8D06}" scale="131">
      <pageMargins left="0.7" right="0.7" top="0.75" bottom="0.75" header="0.3" footer="0.3"/>
      <pageSetup paperSize="9" orientation="portrait" r:id="rId13"/>
    </customSheetView>
    <customSheetView guid="{D504B807-AE7E-4042-848D-21D8E9CBBAC1}" scale="131">
      <pageMargins left="0.7" right="0.7" top="0.75" bottom="0.75" header="0.3" footer="0.3"/>
      <pageSetup paperSize="9" orientation="portrait" r:id="rId14"/>
    </customSheetView>
    <customSheetView guid="{4890415D-ABA4-4363-9A7D-9DAD39F08A9F}" scale="131">
      <pageMargins left="0.7" right="0.7" top="0.75" bottom="0.75" header="0.3" footer="0.3"/>
      <pageSetup paperSize="9" orientation="portrait" r:id="rId15"/>
    </customSheetView>
    <customSheetView guid="{F7D68F61-F89A-4541-9A78-C25C58CA23E3}" scale="131">
      <pageMargins left="0.7" right="0.7" top="0.75" bottom="0.75" header="0.3" footer="0.3"/>
      <pageSetup paperSize="9" orientation="portrait" r:id="rId16"/>
    </customSheetView>
    <customSheetView guid="{D8BB7E15-0E8F-45FC-AD1A-6D8C295A087C}" scale="131">
      <pageMargins left="0.7" right="0.7" top="0.75" bottom="0.75" header="0.3" footer="0.3"/>
      <pageSetup paperSize="9" orientation="portrait" r:id="rId17"/>
    </customSheetView>
    <customSheetView guid="{42BB51DB-DC3E-4DA5-9499-5574EB19780E}" scale="131">
      <pageMargins left="0.7" right="0.7" top="0.75" bottom="0.75" header="0.3" footer="0.3"/>
      <pageSetup paperSize="9" orientation="portrait" r:id="rId18"/>
    </customSheetView>
    <customSheetView guid="{B83C9EB8-C964-4489-98C8-19C81BFAE010}"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dimension ref="C2:N23"/>
  <sheetViews>
    <sheetView showGridLines="0" topLeftCell="D16" workbookViewId="0">
      <selection activeCell="P5" sqref="P5"/>
    </sheetView>
  </sheetViews>
  <sheetFormatPr baseColWidth="10" defaultRowHeight="1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row r="3" spans="3:14" ht="27.75" customHeight="1">
      <c r="C3" s="288" t="s">
        <v>47</v>
      </c>
      <c r="D3" s="289"/>
      <c r="E3" s="289"/>
      <c r="F3" s="292" t="s">
        <v>7</v>
      </c>
      <c r="G3" s="292"/>
      <c r="H3" s="292"/>
      <c r="I3" s="292"/>
      <c r="J3" s="293"/>
      <c r="L3" s="30"/>
      <c r="M3" s="296" t="s">
        <v>52</v>
      </c>
      <c r="N3" s="297"/>
    </row>
    <row r="4" spans="3:14" ht="27.75" customHeight="1" thickBot="1">
      <c r="C4" s="290"/>
      <c r="D4" s="291"/>
      <c r="E4" s="291"/>
      <c r="F4" s="175">
        <v>1</v>
      </c>
      <c r="G4" s="175">
        <v>2</v>
      </c>
      <c r="H4" s="175">
        <v>3</v>
      </c>
      <c r="I4" s="175">
        <v>4</v>
      </c>
      <c r="J4" s="181">
        <v>5</v>
      </c>
      <c r="L4" s="30"/>
      <c r="M4" s="298"/>
      <c r="N4" s="299"/>
    </row>
    <row r="5" spans="3:14" ht="24.75" customHeight="1" thickTop="1">
      <c r="C5" s="290"/>
      <c r="D5" s="291"/>
      <c r="E5" s="291"/>
      <c r="F5" s="176" t="s">
        <v>43</v>
      </c>
      <c r="G5" s="176" t="s">
        <v>44</v>
      </c>
      <c r="H5" s="176" t="s">
        <v>13</v>
      </c>
      <c r="I5" s="176" t="s">
        <v>45</v>
      </c>
      <c r="J5" s="182" t="s">
        <v>46</v>
      </c>
      <c r="L5" s="300" t="s">
        <v>118</v>
      </c>
      <c r="M5" s="171" t="s">
        <v>114</v>
      </c>
      <c r="N5" s="172" t="s">
        <v>53</v>
      </c>
    </row>
    <row r="6" spans="3:14" ht="21.75" customHeight="1">
      <c r="C6" s="294" t="s">
        <v>6</v>
      </c>
      <c r="D6" s="177">
        <v>1</v>
      </c>
      <c r="E6" s="178" t="s">
        <v>94</v>
      </c>
      <c r="F6" s="171" t="s">
        <v>48</v>
      </c>
      <c r="G6" s="171" t="s">
        <v>48</v>
      </c>
      <c r="H6" s="171" t="s">
        <v>49</v>
      </c>
      <c r="I6" s="171" t="s">
        <v>50</v>
      </c>
      <c r="J6" s="172" t="s">
        <v>50</v>
      </c>
      <c r="L6" s="301"/>
      <c r="M6" s="171" t="s">
        <v>115</v>
      </c>
      <c r="N6" s="172" t="s">
        <v>108</v>
      </c>
    </row>
    <row r="7" spans="3:14" ht="24" customHeight="1">
      <c r="C7" s="294"/>
      <c r="D7" s="177">
        <v>2</v>
      </c>
      <c r="E7" s="178" t="s">
        <v>95</v>
      </c>
      <c r="F7" s="171" t="s">
        <v>48</v>
      </c>
      <c r="G7" s="171" t="s">
        <v>48</v>
      </c>
      <c r="H7" s="171" t="s">
        <v>49</v>
      </c>
      <c r="I7" s="171" t="s">
        <v>50</v>
      </c>
      <c r="J7" s="172" t="s">
        <v>51</v>
      </c>
      <c r="L7" s="301"/>
      <c r="M7" s="171" t="s">
        <v>116</v>
      </c>
      <c r="N7" s="172" t="s">
        <v>109</v>
      </c>
    </row>
    <row r="8" spans="3:14" ht="24.75" customHeight="1" thickBot="1">
      <c r="C8" s="294"/>
      <c r="D8" s="177">
        <v>3</v>
      </c>
      <c r="E8" s="178" t="s">
        <v>125</v>
      </c>
      <c r="F8" s="171" t="s">
        <v>48</v>
      </c>
      <c r="G8" s="171" t="s">
        <v>49</v>
      </c>
      <c r="H8" s="171" t="s">
        <v>50</v>
      </c>
      <c r="I8" s="171" t="s">
        <v>51</v>
      </c>
      <c r="J8" s="172" t="s">
        <v>51</v>
      </c>
      <c r="L8" s="302"/>
      <c r="M8" s="173" t="s">
        <v>117</v>
      </c>
      <c r="N8" s="174" t="s">
        <v>109</v>
      </c>
    </row>
    <row r="9" spans="3:14" ht="24" customHeight="1" thickTop="1" thickBot="1">
      <c r="C9" s="294"/>
      <c r="D9" s="177">
        <v>4</v>
      </c>
      <c r="E9" s="178" t="s">
        <v>97</v>
      </c>
      <c r="F9" s="171" t="s">
        <v>49</v>
      </c>
      <c r="G9" s="171" t="s">
        <v>50</v>
      </c>
      <c r="H9" s="171" t="s">
        <v>50</v>
      </c>
      <c r="I9" s="171" t="s">
        <v>51</v>
      </c>
      <c r="J9" s="172" t="s">
        <v>51</v>
      </c>
      <c r="L9" s="30"/>
      <c r="M9" s="30"/>
      <c r="N9" s="30"/>
    </row>
    <row r="10" spans="3:14" ht="42" customHeight="1" thickTop="1" thickBot="1">
      <c r="C10" s="295"/>
      <c r="D10" s="179">
        <v>5</v>
      </c>
      <c r="E10" s="180" t="s">
        <v>126</v>
      </c>
      <c r="F10" s="173" t="s">
        <v>50</v>
      </c>
      <c r="G10" s="173" t="s">
        <v>50</v>
      </c>
      <c r="H10" s="173" t="s">
        <v>51</v>
      </c>
      <c r="I10" s="173" t="s">
        <v>51</v>
      </c>
      <c r="J10" s="174" t="s">
        <v>51</v>
      </c>
      <c r="L10" s="303" t="s">
        <v>119</v>
      </c>
      <c r="M10" s="185" t="s">
        <v>61</v>
      </c>
      <c r="N10" s="186" t="s">
        <v>110</v>
      </c>
    </row>
    <row r="11" spans="3:14" ht="60">
      <c r="L11" s="304"/>
      <c r="M11" s="187" t="s">
        <v>60</v>
      </c>
      <c r="N11" s="188" t="s">
        <v>111</v>
      </c>
    </row>
    <row r="12" spans="3:14" ht="53.25" customHeight="1">
      <c r="L12" s="304"/>
      <c r="M12" s="187" t="s">
        <v>62</v>
      </c>
      <c r="N12" s="188" t="s">
        <v>112</v>
      </c>
    </row>
    <row r="13" spans="3:14" ht="51.75" customHeight="1" thickBot="1">
      <c r="L13" s="305"/>
      <c r="M13" s="189" t="s">
        <v>53</v>
      </c>
      <c r="N13" s="190" t="s">
        <v>113</v>
      </c>
    </row>
    <row r="14" spans="3:14" ht="15.75" thickTop="1"/>
    <row r="17" spans="7:9" ht="15.75" thickBot="1"/>
    <row r="18" spans="7:9" ht="31.5" customHeight="1" thickBot="1">
      <c r="G18" s="285" t="s">
        <v>32</v>
      </c>
      <c r="H18" s="286"/>
      <c r="I18" s="287"/>
    </row>
    <row r="19" spans="7:9" ht="29.25" customHeight="1">
      <c r="G19" s="191">
        <v>1</v>
      </c>
      <c r="H19" s="195" t="s">
        <v>33</v>
      </c>
      <c r="I19" s="196" t="s">
        <v>38</v>
      </c>
    </row>
    <row r="20" spans="7:9" ht="25.5" customHeight="1">
      <c r="G20" s="192">
        <v>2</v>
      </c>
      <c r="H20" s="197" t="s">
        <v>34</v>
      </c>
      <c r="I20" s="198" t="s">
        <v>39</v>
      </c>
    </row>
    <row r="21" spans="7:9" ht="24" customHeight="1">
      <c r="G21" s="193">
        <v>3</v>
      </c>
      <c r="H21" s="199" t="s">
        <v>35</v>
      </c>
      <c r="I21" s="200" t="s">
        <v>40</v>
      </c>
    </row>
    <row r="22" spans="7:9" ht="24.75" customHeight="1">
      <c r="G22" s="192">
        <v>4</v>
      </c>
      <c r="H22" s="197" t="s">
        <v>36</v>
      </c>
      <c r="I22" s="198" t="s">
        <v>41</v>
      </c>
    </row>
    <row r="23" spans="7:9" ht="26.25" customHeight="1" thickBot="1">
      <c r="G23" s="194">
        <v>5</v>
      </c>
      <c r="H23" s="201" t="s">
        <v>37</v>
      </c>
      <c r="I23" s="202" t="s">
        <v>42</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sheetPr>
    <tabColor rgb="FF92D050"/>
    <pageSetUpPr autoPageBreaks="0" fitToPage="1"/>
  </sheetPr>
  <dimension ref="A1:Z23"/>
  <sheetViews>
    <sheetView showGridLines="0" zoomScale="70" zoomScaleNormal="70" workbookViewId="0">
      <selection sqref="A1:XFD1048576"/>
    </sheetView>
  </sheetViews>
  <sheetFormatPr baseColWidth="10" defaultColWidth="11.42578125" defaultRowHeight="12"/>
  <cols>
    <col min="1" max="1" width="4.7109375" style="306" customWidth="1"/>
    <col min="2" max="3" width="21.7109375" style="306" customWidth="1"/>
    <col min="4" max="4" width="21.7109375" style="306" hidden="1" customWidth="1"/>
    <col min="5" max="5" width="29" style="306" customWidth="1"/>
    <col min="6" max="8" width="6.7109375" style="306" customWidth="1"/>
    <col min="9" max="9" width="6.7109375" style="311" customWidth="1"/>
    <col min="10" max="10" width="21.7109375" style="375" customWidth="1"/>
    <col min="11" max="11" width="6.7109375" style="375" customWidth="1"/>
    <col min="12" max="15" width="6.7109375" style="306" customWidth="1"/>
    <col min="16" max="17" width="6.7109375" style="311" customWidth="1"/>
    <col min="18" max="18" width="24.7109375" style="306" customWidth="1"/>
    <col min="19" max="19" width="6.7109375" style="306" customWidth="1"/>
    <col min="20" max="20" width="21" style="306" customWidth="1"/>
    <col min="21" max="21" width="22" style="306" customWidth="1"/>
    <col min="22" max="22" width="16.7109375" style="312" customWidth="1"/>
    <col min="23" max="23" width="12" style="312" hidden="1" customWidth="1"/>
    <col min="24" max="24" width="41.85546875" style="306" hidden="1" customWidth="1"/>
    <col min="25" max="25" width="12" style="312" customWidth="1"/>
    <col min="26" max="26" width="41.85546875" style="306" customWidth="1"/>
    <col min="27" max="16384" width="11.42578125" style="306"/>
  </cols>
  <sheetData>
    <row r="1" spans="1:26" ht="21">
      <c r="D1" s="307" t="s">
        <v>209</v>
      </c>
      <c r="E1" s="307"/>
      <c r="F1" s="307"/>
      <c r="G1" s="307"/>
      <c r="H1" s="307"/>
      <c r="I1" s="307"/>
      <c r="J1" s="307"/>
      <c r="K1" s="307"/>
      <c r="L1" s="307"/>
      <c r="M1" s="307"/>
      <c r="N1" s="307"/>
      <c r="O1" s="307"/>
      <c r="P1" s="307"/>
      <c r="Q1" s="307"/>
      <c r="R1" s="307"/>
      <c r="S1" s="307"/>
      <c r="T1" s="307"/>
      <c r="U1" s="307"/>
      <c r="V1" s="307"/>
      <c r="W1" s="308"/>
      <c r="Y1" s="308"/>
    </row>
    <row r="2" spans="1:26" ht="21" customHeight="1">
      <c r="D2" s="307" t="s">
        <v>15</v>
      </c>
      <c r="E2" s="307"/>
      <c r="F2" s="307"/>
      <c r="G2" s="307"/>
      <c r="H2" s="307"/>
      <c r="I2" s="307"/>
      <c r="J2" s="307"/>
      <c r="K2" s="307"/>
      <c r="L2" s="307"/>
      <c r="M2" s="307"/>
      <c r="N2" s="307"/>
      <c r="O2" s="307"/>
      <c r="P2" s="307"/>
      <c r="Q2" s="307"/>
      <c r="R2" s="307"/>
      <c r="S2" s="307"/>
      <c r="T2" s="307"/>
      <c r="U2" s="307"/>
      <c r="V2" s="307"/>
      <c r="W2" s="308"/>
      <c r="Y2" s="308"/>
    </row>
    <row r="3" spans="1:26" ht="21">
      <c r="D3" s="309"/>
      <c r="E3" s="309"/>
      <c r="F3" s="309"/>
      <c r="G3" s="309"/>
      <c r="H3" s="309"/>
      <c r="I3" s="310"/>
      <c r="J3" s="309"/>
      <c r="K3" s="309"/>
      <c r="L3" s="309"/>
      <c r="M3" s="309"/>
    </row>
    <row r="4" spans="1:26" s="314" customFormat="1" ht="24" customHeight="1">
      <c r="A4" s="313"/>
      <c r="D4" s="318" t="s">
        <v>0</v>
      </c>
      <c r="E4" s="318"/>
      <c r="F4" s="317" t="s">
        <v>247</v>
      </c>
      <c r="G4" s="317"/>
      <c r="H4" s="317"/>
      <c r="I4" s="317"/>
      <c r="J4" s="317"/>
      <c r="K4" s="317"/>
      <c r="L4" s="317"/>
      <c r="M4" s="317"/>
      <c r="N4" s="317"/>
      <c r="O4" s="317"/>
      <c r="P4" s="317"/>
      <c r="Q4" s="317"/>
      <c r="R4" s="318" t="s">
        <v>23</v>
      </c>
      <c r="S4" s="318"/>
      <c r="T4" s="317">
        <v>2018</v>
      </c>
      <c r="U4" s="317"/>
      <c r="V4" s="317"/>
      <c r="W4" s="319"/>
      <c r="Y4" s="319"/>
    </row>
    <row r="5" spans="1:26" s="314" customFormat="1" ht="42" customHeight="1">
      <c r="A5" s="313"/>
      <c r="D5" s="318" t="s">
        <v>227</v>
      </c>
      <c r="E5" s="318"/>
      <c r="F5" s="376"/>
      <c r="G5" s="376"/>
      <c r="H5" s="376"/>
      <c r="I5" s="376"/>
      <c r="J5" s="376"/>
      <c r="K5" s="376"/>
      <c r="L5" s="376"/>
      <c r="M5" s="376"/>
      <c r="N5" s="376"/>
      <c r="O5" s="376"/>
      <c r="P5" s="376"/>
      <c r="Q5" s="376"/>
      <c r="R5" s="376"/>
      <c r="S5" s="376"/>
      <c r="T5" s="376"/>
      <c r="U5" s="376"/>
      <c r="V5" s="376"/>
      <c r="W5" s="321"/>
      <c r="Y5" s="321"/>
    </row>
    <row r="6" spans="1:26" s="314" customFormat="1" ht="15">
      <c r="A6" s="313"/>
      <c r="B6" s="322"/>
      <c r="C6" s="322"/>
      <c r="I6" s="323"/>
      <c r="J6" s="324"/>
      <c r="K6" s="324"/>
      <c r="P6" s="323"/>
      <c r="Q6" s="323"/>
      <c r="V6" s="323"/>
      <c r="W6" s="323"/>
      <c r="Y6" s="323"/>
    </row>
    <row r="7" spans="1:26" s="336" customFormat="1" ht="48.75" customHeight="1">
      <c r="A7" s="325"/>
      <c r="B7" s="326" t="s">
        <v>2</v>
      </c>
      <c r="C7" s="326" t="s">
        <v>3</v>
      </c>
      <c r="D7" s="326"/>
      <c r="E7" s="377" t="s">
        <v>5</v>
      </c>
      <c r="F7" s="328" t="s">
        <v>25</v>
      </c>
      <c r="G7" s="326" t="s">
        <v>200</v>
      </c>
      <c r="H7" s="326"/>
      <c r="I7" s="329" t="s">
        <v>22</v>
      </c>
      <c r="J7" s="327" t="s">
        <v>11</v>
      </c>
      <c r="K7" s="330" t="s">
        <v>31</v>
      </c>
      <c r="L7" s="331"/>
      <c r="M7" s="332" t="s">
        <v>184</v>
      </c>
      <c r="N7" s="326" t="s">
        <v>201</v>
      </c>
      <c r="O7" s="326"/>
      <c r="P7" s="329" t="s">
        <v>22</v>
      </c>
      <c r="Q7" s="328" t="s">
        <v>10</v>
      </c>
      <c r="R7" s="326" t="s">
        <v>8</v>
      </c>
      <c r="S7" s="378" t="s">
        <v>16</v>
      </c>
      <c r="T7" s="326" t="s">
        <v>224</v>
      </c>
      <c r="U7" s="327" t="s">
        <v>202</v>
      </c>
      <c r="V7" s="326" t="s">
        <v>9</v>
      </c>
      <c r="W7" s="334" t="s">
        <v>327</v>
      </c>
      <c r="X7" s="335"/>
      <c r="Y7" s="334" t="s">
        <v>340</v>
      </c>
      <c r="Z7" s="335"/>
    </row>
    <row r="8" spans="1:26" s="336" customFormat="1" ht="86.25" customHeight="1">
      <c r="A8" s="325"/>
      <c r="B8" s="326"/>
      <c r="C8" s="326"/>
      <c r="D8" s="326"/>
      <c r="E8" s="377"/>
      <c r="F8" s="328"/>
      <c r="G8" s="379" t="s">
        <v>6</v>
      </c>
      <c r="H8" s="338" t="s">
        <v>7</v>
      </c>
      <c r="I8" s="339"/>
      <c r="J8" s="337"/>
      <c r="K8" s="340" t="s">
        <v>213</v>
      </c>
      <c r="L8" s="341" t="s">
        <v>214</v>
      </c>
      <c r="M8" s="342"/>
      <c r="N8" s="343" t="s">
        <v>6</v>
      </c>
      <c r="O8" s="344" t="s">
        <v>7</v>
      </c>
      <c r="P8" s="339"/>
      <c r="Q8" s="328"/>
      <c r="R8" s="326"/>
      <c r="S8" s="378"/>
      <c r="T8" s="326"/>
      <c r="U8" s="337"/>
      <c r="V8" s="326"/>
      <c r="W8" s="345" t="s">
        <v>329</v>
      </c>
      <c r="X8" s="345" t="s">
        <v>180</v>
      </c>
      <c r="Y8" s="345" t="s">
        <v>329</v>
      </c>
      <c r="Z8" s="345" t="s">
        <v>180</v>
      </c>
    </row>
    <row r="9" spans="1:26" s="314" customFormat="1" ht="210.75" customHeight="1">
      <c r="A9" s="380">
        <v>1</v>
      </c>
      <c r="B9" s="347" t="s">
        <v>275</v>
      </c>
      <c r="C9" s="348" t="s">
        <v>274</v>
      </c>
      <c r="D9" s="347"/>
      <c r="E9" s="347" t="s">
        <v>276</v>
      </c>
      <c r="F9" s="349" t="s">
        <v>27</v>
      </c>
      <c r="G9" s="347">
        <v>4</v>
      </c>
      <c r="H9" s="347">
        <v>4</v>
      </c>
      <c r="I9" s="350" t="str">
        <f>INDEX(Listas!$L$4:$P$8,G9,H9)</f>
        <v>EXTREMA</v>
      </c>
      <c r="J9" s="381" t="s">
        <v>277</v>
      </c>
      <c r="K9" s="382" t="s">
        <v>212</v>
      </c>
      <c r="L9" s="383" t="str">
        <f>IF('Evaluación de Controles'!F6="X","Probabilidad",IF('Evaluación de Controles'!H6="X","Impacto",))</f>
        <v>Probabilidad</v>
      </c>
      <c r="M9" s="347">
        <f>+'Evaluación de Controles'!X6</f>
        <v>70</v>
      </c>
      <c r="N9" s="347">
        <f>IF('Evaluación de Controles'!F6="X",IF(M9&gt;75,IF(G9&gt;2,G9-2,IF(G9&gt;1,G9-1,G9)),IF(M9&gt;50,IF(G9&gt;1,G9-1,G9),G9)),G9)</f>
        <v>3</v>
      </c>
      <c r="O9" s="347">
        <f>IF('Evaluación de Controles'!H6="X",IF(M9&gt;75,IF(H9&gt;2,H9-2,IF(H9&gt;1,H9-1,H9)),IF(M9&gt;50,IF(H9&gt;1,H9-1,H9),H9)),H9)</f>
        <v>4</v>
      </c>
      <c r="P9" s="350" t="str">
        <f>INDEX(Listas!$L$4:$P$8,N9,O9)</f>
        <v>EXTREMA</v>
      </c>
      <c r="Q9" s="384" t="s">
        <v>226</v>
      </c>
      <c r="R9" s="354" t="s">
        <v>278</v>
      </c>
      <c r="S9" s="349" t="s">
        <v>279</v>
      </c>
      <c r="T9" s="347" t="s">
        <v>280</v>
      </c>
      <c r="U9" s="347" t="s">
        <v>281</v>
      </c>
      <c r="V9" s="347" t="s">
        <v>282</v>
      </c>
      <c r="W9" s="355">
        <f>56/56</f>
        <v>1</v>
      </c>
      <c r="X9" s="356" t="s">
        <v>331</v>
      </c>
      <c r="Y9" s="355">
        <f>56/56</f>
        <v>1</v>
      </c>
      <c r="Z9" s="356" t="s">
        <v>331</v>
      </c>
    </row>
    <row r="10" spans="1:26" s="314" customFormat="1" ht="190.5" customHeight="1">
      <c r="A10" s="380">
        <v>2</v>
      </c>
      <c r="B10" s="347" t="s">
        <v>283</v>
      </c>
      <c r="C10" s="348" t="s">
        <v>268</v>
      </c>
      <c r="D10" s="347"/>
      <c r="E10" s="347" t="s">
        <v>284</v>
      </c>
      <c r="F10" s="349" t="s">
        <v>27</v>
      </c>
      <c r="G10" s="347">
        <v>1</v>
      </c>
      <c r="H10" s="347">
        <v>5</v>
      </c>
      <c r="I10" s="350" t="str">
        <f>INDEX(Listas!$L$4:$P$8,G10,H10)</f>
        <v>ALTA</v>
      </c>
      <c r="J10" s="351" t="s">
        <v>285</v>
      </c>
      <c r="K10" s="382" t="s">
        <v>212</v>
      </c>
      <c r="L10" s="383" t="str">
        <f>IF('Evaluación de Controles'!F7="X","Probabilidad",IF('Evaluación de Controles'!H7="X","Impacto",))</f>
        <v>Probabilidad</v>
      </c>
      <c r="M10" s="347">
        <f>'Evaluación de Controles'!X7</f>
        <v>70</v>
      </c>
      <c r="N10" s="347">
        <f>IF('Evaluación de Controles'!F7="X",IF(M10&gt;75,IF(G10&gt;2,G10-2,IF(G10&gt;1,G10-1,G10)),IF(M10&gt;50,IF(G10&gt;1,G10-1,G10),G10)),G10)</f>
        <v>1</v>
      </c>
      <c r="O10" s="347">
        <f>IF('Evaluación de Controles'!H7="X",IF(M10&gt;75,IF(H10&gt;2,H10-2,IF(H10&gt;1,H10-1,H10)),IF(M10&gt;50,IF(H10&gt;1,H10-1,H10),H10)),H10)</f>
        <v>5</v>
      </c>
      <c r="P10" s="350" t="str">
        <f>INDEX(Listas!$L$4:$P$8,N10,O10)</f>
        <v>ALTA</v>
      </c>
      <c r="Q10" s="384" t="s">
        <v>199</v>
      </c>
      <c r="R10" s="354" t="s">
        <v>286</v>
      </c>
      <c r="S10" s="349" t="s">
        <v>279</v>
      </c>
      <c r="T10" s="347" t="s">
        <v>280</v>
      </c>
      <c r="U10" s="347" t="s">
        <v>287</v>
      </c>
      <c r="V10" s="347" t="s">
        <v>288</v>
      </c>
      <c r="W10" s="355">
        <v>1</v>
      </c>
      <c r="X10" s="356" t="s">
        <v>332</v>
      </c>
      <c r="Y10" s="355">
        <v>1</v>
      </c>
      <c r="Z10" s="356" t="s">
        <v>343</v>
      </c>
    </row>
    <row r="11" spans="1:26" ht="15">
      <c r="D11" s="365"/>
      <c r="I11" s="306"/>
      <c r="J11" s="306"/>
      <c r="K11" s="306"/>
      <c r="P11" s="306"/>
      <c r="Q11" s="306"/>
      <c r="V11" s="306"/>
      <c r="W11" s="358"/>
      <c r="X11" s="364"/>
      <c r="Y11" s="358"/>
      <c r="Z11" s="364"/>
    </row>
    <row r="12" spans="1:26">
      <c r="D12" s="365"/>
      <c r="G12" s="366" t="s">
        <v>71</v>
      </c>
      <c r="H12" s="366"/>
      <c r="I12" s="367">
        <f>COUNTIF(I9:I10,"BAJA")</f>
        <v>0</v>
      </c>
      <c r="J12" s="306"/>
      <c r="K12" s="306"/>
      <c r="N12" s="366" t="s">
        <v>71</v>
      </c>
      <c r="O12" s="366"/>
      <c r="P12" s="367">
        <f>COUNTIF(P9:P10,"BAJA")</f>
        <v>0</v>
      </c>
      <c r="Q12" s="306"/>
      <c r="V12" s="306"/>
      <c r="W12" s="306"/>
      <c r="Y12" s="306"/>
    </row>
    <row r="13" spans="1:26">
      <c r="D13" s="365"/>
      <c r="G13" s="366" t="s">
        <v>73</v>
      </c>
      <c r="H13" s="366"/>
      <c r="I13" s="367">
        <f>COUNTIF(I9:I10,"MODERADA")</f>
        <v>0</v>
      </c>
      <c r="J13" s="306"/>
      <c r="K13" s="306"/>
      <c r="N13" s="366" t="s">
        <v>73</v>
      </c>
      <c r="O13" s="366"/>
      <c r="P13" s="367">
        <f>COUNTIF(P9:P10,"MODERADA")</f>
        <v>0</v>
      </c>
      <c r="Q13" s="306"/>
      <c r="V13" s="306"/>
      <c r="W13" s="306"/>
      <c r="Y13" s="306"/>
    </row>
    <row r="14" spans="1:26">
      <c r="D14" s="365"/>
      <c r="G14" s="366" t="s">
        <v>72</v>
      </c>
      <c r="H14" s="366"/>
      <c r="I14" s="367">
        <f>COUNTIF(I9:I10,"ALTA")</f>
        <v>1</v>
      </c>
      <c r="J14" s="306"/>
      <c r="K14" s="306"/>
      <c r="N14" s="366" t="s">
        <v>72</v>
      </c>
      <c r="O14" s="366"/>
      <c r="P14" s="367">
        <f>COUNTIF(P9:P10,"ALTA")</f>
        <v>1</v>
      </c>
      <c r="Q14" s="306"/>
      <c r="V14" s="306"/>
      <c r="W14" s="306"/>
      <c r="Y14" s="306"/>
    </row>
    <row r="15" spans="1:26">
      <c r="B15" s="368"/>
      <c r="D15" s="365"/>
      <c r="E15" s="368"/>
      <c r="G15" s="366" t="s">
        <v>74</v>
      </c>
      <c r="H15" s="366"/>
      <c r="I15" s="367">
        <f>COUNTIF(I9:I10,"EXTREMA")</f>
        <v>1</v>
      </c>
      <c r="J15" s="306"/>
      <c r="K15" s="306"/>
      <c r="N15" s="366" t="s">
        <v>74</v>
      </c>
      <c r="O15" s="366"/>
      <c r="P15" s="367">
        <f>COUNTIF(P9:P10,"EXTREMA")</f>
        <v>1</v>
      </c>
      <c r="Q15" s="306"/>
      <c r="V15" s="306"/>
      <c r="W15" s="306"/>
      <c r="Y15" s="306"/>
    </row>
    <row r="16" spans="1:26" ht="33" customHeight="1">
      <c r="B16" s="370" t="s">
        <v>228</v>
      </c>
      <c r="D16" s="365"/>
      <c r="E16" s="370" t="s">
        <v>229</v>
      </c>
      <c r="I16" s="306"/>
      <c r="J16" s="306"/>
      <c r="K16" s="306"/>
      <c r="P16" s="306"/>
      <c r="Q16" s="306"/>
      <c r="V16" s="306"/>
      <c r="W16" s="306"/>
      <c r="Y16" s="306"/>
    </row>
    <row r="23" spans="23:26">
      <c r="W23" s="373"/>
      <c r="X23" s="373"/>
      <c r="Y23" s="373"/>
      <c r="Z23" s="373"/>
    </row>
  </sheetData>
  <sheetProtection password="A4A3" sheet="1" objects="1" scenarios="1"/>
  <customSheetViews>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5"/>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6"/>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6">
    <mergeCell ref="U7:U8"/>
    <mergeCell ref="D1:V1"/>
    <mergeCell ref="D2:V2"/>
    <mergeCell ref="D4:E4"/>
    <mergeCell ref="F4:Q4"/>
    <mergeCell ref="R4:S4"/>
    <mergeCell ref="T4:V4"/>
    <mergeCell ref="D5:E5"/>
    <mergeCell ref="F5:V5"/>
    <mergeCell ref="G7:H7"/>
    <mergeCell ref="I7:I8"/>
    <mergeCell ref="J7:J8"/>
    <mergeCell ref="M7:M8"/>
    <mergeCell ref="K7:L7"/>
    <mergeCell ref="N7:O7"/>
    <mergeCell ref="B7:B8"/>
    <mergeCell ref="C7:C8"/>
    <mergeCell ref="D7:D8"/>
    <mergeCell ref="E7:E8"/>
    <mergeCell ref="F7:F8"/>
    <mergeCell ref="Y7:Z7"/>
    <mergeCell ref="G12:H12"/>
    <mergeCell ref="G13:H13"/>
    <mergeCell ref="G14:H14"/>
    <mergeCell ref="G15:H15"/>
    <mergeCell ref="N12:O12"/>
    <mergeCell ref="N13:O13"/>
    <mergeCell ref="N14:O14"/>
    <mergeCell ref="N15:O15"/>
    <mergeCell ref="W7:X7"/>
    <mergeCell ref="P7:P8"/>
    <mergeCell ref="Q7:Q8"/>
    <mergeCell ref="S7:S8"/>
    <mergeCell ref="T7:T8"/>
    <mergeCell ref="V7:V8"/>
    <mergeCell ref="R7:R8"/>
  </mergeCells>
  <conditionalFormatting sqref="I3 P3 I6:I8 P6:P8 I11:I1048576 P11:P1048576">
    <cfRule type="cellIs" dxfId="71" priority="32" operator="equal">
      <formula>"BAJA"</formula>
    </cfRule>
  </conditionalFormatting>
  <conditionalFormatting sqref="I3 P3 I6:I8 P6:P8 I11:I1048576 P11:P1048576">
    <cfRule type="cellIs" dxfId="70" priority="29" operator="equal">
      <formula>"EXTREMA"</formula>
    </cfRule>
    <cfRule type="cellIs" dxfId="69" priority="30" operator="equal">
      <formula>"ALTA"</formula>
    </cfRule>
    <cfRule type="cellIs" dxfId="68" priority="31" operator="equal">
      <formula>"MODERADA"</formula>
    </cfRule>
  </conditionalFormatting>
  <conditionalFormatting sqref="F3:G3 N3:O3 F6:G6 G7:H10 F11:G1048576 N6:O8 N11:O1048576">
    <cfRule type="colorScale" priority="28">
      <colorScale>
        <cfvo type="num" val="1"/>
        <cfvo type="num" val="3"/>
        <cfvo type="num" val="5"/>
        <color theme="6" tint="-0.499984740745262"/>
        <color rgb="FFFFFF00"/>
        <color rgb="FFC00000"/>
      </colorScale>
    </cfRule>
  </conditionalFormatting>
  <conditionalFormatting sqref="I9:I10">
    <cfRule type="cellIs" dxfId="67" priority="6" operator="equal">
      <formula>"EXTREMA"</formula>
    </cfRule>
    <cfRule type="cellIs" dxfId="66" priority="7" operator="equal">
      <formula>"ALTA"</formula>
    </cfRule>
    <cfRule type="cellIs" dxfId="65" priority="8" operator="equal">
      <formula>"MODERADA"</formula>
    </cfRule>
    <cfRule type="cellIs" dxfId="64" priority="9" operator="equal">
      <formula>"BAJA"</formula>
    </cfRule>
  </conditionalFormatting>
  <conditionalFormatting sqref="P9:P10">
    <cfRule type="cellIs" dxfId="63" priority="2" operator="equal">
      <formula>"EXTREMA"</formula>
    </cfRule>
    <cfRule type="cellIs" dxfId="62" priority="3" operator="equal">
      <formula>"ALTA"</formula>
    </cfRule>
    <cfRule type="cellIs" dxfId="61" priority="4" operator="equal">
      <formula>"MODERADA"</formula>
    </cfRule>
    <cfRule type="cellIs" dxfId="60" priority="5" operator="equal">
      <formula>"BAJA"</formula>
    </cfRule>
  </conditionalFormatting>
  <conditionalFormatting sqref="N9:O10">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39370078740157483" top="0.74803149606299213" bottom="0.15748031496062992" header="0.31496062992125984" footer="0.15748031496062992"/>
  <pageSetup paperSize="258" scale="48"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F9:F10</xm:sqref>
        </x14:dataValidation>
        <x14:dataValidation type="list" showInputMessage="1" showErrorMessage="1">
          <x14:formula1>
            <xm:f>Listas!$C$4:$C$7</xm:f>
          </x14:formula1>
          <xm:sqref>K9:K10</xm:sqref>
        </x14:dataValidation>
      </x14:dataValidations>
    </ext>
  </extLst>
</worksheet>
</file>

<file path=xl/worksheets/sheet3.xml><?xml version="1.0" encoding="utf-8"?>
<worksheet xmlns="http://schemas.openxmlformats.org/spreadsheetml/2006/main" xmlns:r="http://schemas.openxmlformats.org/officeDocument/2006/relationships">
  <sheetPr>
    <tabColor rgb="FF92D050"/>
    <pageSetUpPr autoPageBreaks="0" fitToPage="1"/>
  </sheetPr>
  <dimension ref="A1:Z25"/>
  <sheetViews>
    <sheetView zoomScale="70" zoomScaleNormal="70" workbookViewId="0">
      <selection sqref="A1:XFD1048576"/>
    </sheetView>
  </sheetViews>
  <sheetFormatPr baseColWidth="10" defaultColWidth="11.42578125" defaultRowHeight="12"/>
  <cols>
    <col min="1" max="1" width="4.7109375" style="306" customWidth="1"/>
    <col min="2" max="2" width="21.7109375" style="306" customWidth="1"/>
    <col min="3" max="3" width="23.28515625" style="306" customWidth="1"/>
    <col min="4" max="4" width="21.7109375" style="306" hidden="1" customWidth="1"/>
    <col min="5" max="5" width="21.7109375" style="306" customWidth="1"/>
    <col min="6" max="8" width="6.7109375" style="306" customWidth="1"/>
    <col min="9" max="9" width="6.7109375" style="311" customWidth="1"/>
    <col min="10" max="10" width="25.140625" style="375" customWidth="1"/>
    <col min="11" max="11" width="6.7109375" style="375" customWidth="1"/>
    <col min="12" max="15" width="6.7109375" style="306" customWidth="1"/>
    <col min="16" max="17" width="6.7109375" style="311" customWidth="1"/>
    <col min="18" max="18" width="24.7109375" style="306" customWidth="1"/>
    <col min="19" max="19" width="6.7109375" style="306" customWidth="1"/>
    <col min="20" max="20" width="20.140625" style="306" customWidth="1"/>
    <col min="21" max="21" width="16.7109375" style="306" customWidth="1"/>
    <col min="22" max="22" width="16.7109375" style="312" customWidth="1"/>
    <col min="23" max="23" width="12" style="312" hidden="1" customWidth="1"/>
    <col min="24" max="24" width="41.85546875" style="306" hidden="1" customWidth="1"/>
    <col min="25" max="25" width="12" style="312" customWidth="1"/>
    <col min="26" max="26" width="41.85546875" style="306" customWidth="1"/>
    <col min="27" max="16384" width="11.42578125" style="306"/>
  </cols>
  <sheetData>
    <row r="1" spans="1:26" ht="21">
      <c r="D1" s="307" t="s">
        <v>209</v>
      </c>
      <c r="E1" s="307"/>
      <c r="F1" s="307"/>
      <c r="G1" s="307"/>
      <c r="H1" s="307"/>
      <c r="I1" s="307"/>
      <c r="J1" s="307"/>
      <c r="K1" s="307"/>
      <c r="L1" s="307"/>
      <c r="M1" s="307"/>
      <c r="N1" s="307"/>
      <c r="O1" s="307"/>
      <c r="P1" s="307"/>
      <c r="Q1" s="307"/>
      <c r="R1" s="307"/>
      <c r="S1" s="307"/>
      <c r="T1" s="307"/>
      <c r="U1" s="307"/>
      <c r="V1" s="307"/>
      <c r="W1" s="308"/>
      <c r="Y1" s="308"/>
    </row>
    <row r="2" spans="1:26" ht="21" customHeight="1">
      <c r="D2" s="307" t="s">
        <v>15</v>
      </c>
      <c r="E2" s="307"/>
      <c r="F2" s="307"/>
      <c r="G2" s="307"/>
      <c r="H2" s="307"/>
      <c r="I2" s="307"/>
      <c r="J2" s="307"/>
      <c r="K2" s="307"/>
      <c r="L2" s="307"/>
      <c r="M2" s="307"/>
      <c r="N2" s="307"/>
      <c r="O2" s="307"/>
      <c r="P2" s="307"/>
      <c r="Q2" s="307"/>
      <c r="R2" s="307"/>
      <c r="S2" s="307"/>
      <c r="T2" s="307"/>
      <c r="U2" s="307"/>
      <c r="V2" s="307"/>
      <c r="W2" s="308"/>
      <c r="Y2" s="308"/>
    </row>
    <row r="3" spans="1:26" ht="21">
      <c r="D3" s="309"/>
      <c r="E3" s="309"/>
      <c r="F3" s="309"/>
      <c r="G3" s="309"/>
      <c r="H3" s="309"/>
      <c r="I3" s="310"/>
      <c r="J3" s="309"/>
      <c r="K3" s="309"/>
      <c r="L3" s="309"/>
      <c r="M3" s="309"/>
    </row>
    <row r="4" spans="1:26" s="314" customFormat="1" ht="45.75" customHeight="1">
      <c r="A4" s="313"/>
      <c r="D4" s="318" t="s">
        <v>0</v>
      </c>
      <c r="E4" s="318"/>
      <c r="F4" s="317" t="s">
        <v>303</v>
      </c>
      <c r="G4" s="317"/>
      <c r="H4" s="317"/>
      <c r="I4" s="317"/>
      <c r="J4" s="317"/>
      <c r="K4" s="317"/>
      <c r="L4" s="317"/>
      <c r="M4" s="317"/>
      <c r="N4" s="317"/>
      <c r="O4" s="317"/>
      <c r="P4" s="317"/>
      <c r="Q4" s="317"/>
      <c r="R4" s="318" t="s">
        <v>23</v>
      </c>
      <c r="S4" s="318"/>
      <c r="T4" s="317">
        <v>2018</v>
      </c>
      <c r="U4" s="317"/>
      <c r="V4" s="317"/>
      <c r="W4" s="319"/>
      <c r="Y4" s="319"/>
    </row>
    <row r="5" spans="1:26" s="314" customFormat="1" ht="39" customHeight="1">
      <c r="A5" s="313"/>
      <c r="D5" s="318" t="s">
        <v>1</v>
      </c>
      <c r="E5" s="318"/>
      <c r="F5" s="385"/>
      <c r="G5" s="385"/>
      <c r="H5" s="385"/>
      <c r="I5" s="385"/>
      <c r="J5" s="385"/>
      <c r="K5" s="385"/>
      <c r="L5" s="385"/>
      <c r="M5" s="385"/>
      <c r="N5" s="385"/>
      <c r="O5" s="385"/>
      <c r="P5" s="385"/>
      <c r="Q5" s="385"/>
      <c r="R5" s="385"/>
      <c r="S5" s="385"/>
      <c r="T5" s="385"/>
      <c r="U5" s="385"/>
      <c r="V5" s="385"/>
      <c r="W5" s="321"/>
      <c r="Y5" s="321"/>
    </row>
    <row r="6" spans="1:26" s="314" customFormat="1" ht="15">
      <c r="A6" s="313"/>
      <c r="B6" s="322"/>
      <c r="C6" s="322"/>
      <c r="I6" s="323"/>
      <c r="J6" s="324"/>
      <c r="K6" s="324"/>
      <c r="P6" s="323"/>
      <c r="Q6" s="323"/>
      <c r="V6" s="323"/>
      <c r="W6" s="323"/>
      <c r="Y6" s="323"/>
    </row>
    <row r="7" spans="1:26" s="336" customFormat="1" ht="30" customHeight="1">
      <c r="A7" s="325"/>
      <c r="B7" s="326" t="s">
        <v>2</v>
      </c>
      <c r="C7" s="326" t="s">
        <v>3</v>
      </c>
      <c r="D7" s="326" t="s">
        <v>4</v>
      </c>
      <c r="E7" s="326" t="s">
        <v>5</v>
      </c>
      <c r="F7" s="328" t="s">
        <v>25</v>
      </c>
      <c r="G7" s="326" t="s">
        <v>200</v>
      </c>
      <c r="H7" s="326"/>
      <c r="I7" s="329" t="s">
        <v>22</v>
      </c>
      <c r="J7" s="327" t="s">
        <v>11</v>
      </c>
      <c r="K7" s="330" t="s">
        <v>31</v>
      </c>
      <c r="L7" s="331"/>
      <c r="M7" s="332" t="s">
        <v>184</v>
      </c>
      <c r="N7" s="326" t="s">
        <v>201</v>
      </c>
      <c r="O7" s="326"/>
      <c r="P7" s="329" t="s">
        <v>22</v>
      </c>
      <c r="Q7" s="328" t="s">
        <v>10</v>
      </c>
      <c r="R7" s="326" t="s">
        <v>8</v>
      </c>
      <c r="S7" s="333" t="s">
        <v>16</v>
      </c>
      <c r="T7" s="326" t="s">
        <v>239</v>
      </c>
      <c r="U7" s="327" t="s">
        <v>202</v>
      </c>
      <c r="V7" s="326" t="s">
        <v>9</v>
      </c>
      <c r="W7" s="334" t="s">
        <v>327</v>
      </c>
      <c r="X7" s="335"/>
      <c r="Y7" s="334" t="s">
        <v>340</v>
      </c>
      <c r="Z7" s="335"/>
    </row>
    <row r="8" spans="1:26" s="336" customFormat="1" ht="83.25" customHeight="1">
      <c r="A8" s="325"/>
      <c r="B8" s="326"/>
      <c r="C8" s="326"/>
      <c r="D8" s="326"/>
      <c r="E8" s="326"/>
      <c r="F8" s="328"/>
      <c r="G8" s="379" t="s">
        <v>6</v>
      </c>
      <c r="H8" s="338" t="s">
        <v>7</v>
      </c>
      <c r="I8" s="339"/>
      <c r="J8" s="337"/>
      <c r="K8" s="340" t="s">
        <v>213</v>
      </c>
      <c r="L8" s="341" t="s">
        <v>214</v>
      </c>
      <c r="M8" s="342"/>
      <c r="N8" s="343" t="s">
        <v>6</v>
      </c>
      <c r="O8" s="344" t="s">
        <v>7</v>
      </c>
      <c r="P8" s="339"/>
      <c r="Q8" s="328"/>
      <c r="R8" s="326"/>
      <c r="S8" s="333"/>
      <c r="T8" s="326"/>
      <c r="U8" s="337"/>
      <c r="V8" s="326"/>
      <c r="W8" s="345" t="s">
        <v>329</v>
      </c>
      <c r="X8" s="345" t="s">
        <v>180</v>
      </c>
      <c r="Y8" s="345" t="s">
        <v>329</v>
      </c>
      <c r="Z8" s="345" t="s">
        <v>180</v>
      </c>
    </row>
    <row r="9" spans="1:26" s="314" customFormat="1" ht="195">
      <c r="A9" s="386">
        <v>1</v>
      </c>
      <c r="B9" s="347" t="s">
        <v>296</v>
      </c>
      <c r="C9" s="348" t="s">
        <v>289</v>
      </c>
      <c r="D9" s="347"/>
      <c r="E9" s="347" t="s">
        <v>290</v>
      </c>
      <c r="F9" s="349" t="s">
        <v>27</v>
      </c>
      <c r="G9" s="347">
        <v>3</v>
      </c>
      <c r="H9" s="347">
        <v>4</v>
      </c>
      <c r="I9" s="350" t="str">
        <f>INDEX(Listas!$L$4:$P$8,G9,H9)</f>
        <v>EXTREMA</v>
      </c>
      <c r="J9" s="351" t="s">
        <v>291</v>
      </c>
      <c r="K9" s="352" t="s">
        <v>212</v>
      </c>
      <c r="L9" s="353" t="str">
        <f>IF('Evaluación de Controles'!F8="X","Probabilidad",IF('Evaluación de Controles'!H8="X","Impacto",))</f>
        <v>Probabilidad</v>
      </c>
      <c r="M9" s="354">
        <f>+'Evaluación de Controles'!X8</f>
        <v>25</v>
      </c>
      <c r="N9" s="347">
        <f>IF('Evaluación de Controles'!F8="X",IF(M9&gt;75,IF(G9&gt;2,G9-2,IF(G9&gt;1,G9-1,G9)),IF(M9&gt;50,IF(G9&gt;1,G9-1,G9),G9)),G9)</f>
        <v>3</v>
      </c>
      <c r="O9" s="347">
        <f>IF('Evaluación de Controles'!H8="X",IF(M9&gt;75,IF(H9&gt;2,H9-2,IF(H9&gt;1,H9-1,H9)),IF(M9&gt;50,IF(H9&gt;1,H9-1,H9),H9)),H9)</f>
        <v>4</v>
      </c>
      <c r="P9" s="350" t="str">
        <f>INDEX(Listas!$L$4:$P$8,N9,O9)</f>
        <v>EXTREMA</v>
      </c>
      <c r="Q9" s="387" t="s">
        <v>226</v>
      </c>
      <c r="R9" s="354" t="s">
        <v>292</v>
      </c>
      <c r="S9" s="349" t="s">
        <v>17</v>
      </c>
      <c r="T9" s="347" t="s">
        <v>293</v>
      </c>
      <c r="U9" s="347" t="s">
        <v>294</v>
      </c>
      <c r="V9" s="347" t="s">
        <v>295</v>
      </c>
      <c r="W9" s="355">
        <v>1</v>
      </c>
      <c r="X9" s="356" t="s">
        <v>333</v>
      </c>
      <c r="Y9" s="355">
        <v>1</v>
      </c>
      <c r="Z9" s="356" t="s">
        <v>344</v>
      </c>
    </row>
    <row r="10" spans="1:26" s="314" customFormat="1" ht="186" customHeight="1">
      <c r="A10" s="386">
        <v>2</v>
      </c>
      <c r="B10" s="347" t="s">
        <v>297</v>
      </c>
      <c r="C10" s="348" t="s">
        <v>269</v>
      </c>
      <c r="D10" s="347"/>
      <c r="E10" s="347" t="s">
        <v>298</v>
      </c>
      <c r="F10" s="349" t="s">
        <v>27</v>
      </c>
      <c r="G10" s="347">
        <v>3</v>
      </c>
      <c r="H10" s="347">
        <v>5</v>
      </c>
      <c r="I10" s="350" t="str">
        <f>INDEX(Listas!$L$4:$P$8,G10,H10)</f>
        <v>EXTREMA</v>
      </c>
      <c r="J10" s="351" t="s">
        <v>299</v>
      </c>
      <c r="K10" s="352" t="s">
        <v>212</v>
      </c>
      <c r="L10" s="353" t="str">
        <f>IF('Evaluación de Controles'!F9="X","Probabilidad",IF('Evaluación de Controles'!H9="X","Impacto",))</f>
        <v>Probabilidad</v>
      </c>
      <c r="M10" s="354">
        <f>+'Evaluación de Controles'!X9</f>
        <v>70</v>
      </c>
      <c r="N10" s="347">
        <f>IF('Evaluación de Controles'!F9="X",IF(M10&gt;75,IF(G10&gt;2,G10-2,IF(G10&gt;1,G10-1,G10)),IF(M10&gt;50,IF(G10&gt;1,G10-1,G10),G10)),G10)</f>
        <v>2</v>
      </c>
      <c r="O10" s="347">
        <f>IF('Evaluación de Controles'!H9="X",IF(M10&gt;75,IF(H10&gt;2,H10-2,IF(H10&gt;1,H10-1,H10)),IF(M10&gt;50,IF(H10&gt;1,H10-1,H10),H10)),H10)</f>
        <v>5</v>
      </c>
      <c r="P10" s="350" t="str">
        <f>INDEX(Listas!$L$4:$P$8,N10,O10)</f>
        <v>EXTREMA</v>
      </c>
      <c r="Q10" s="387" t="s">
        <v>199</v>
      </c>
      <c r="R10" s="354" t="s">
        <v>300</v>
      </c>
      <c r="S10" s="349" t="s">
        <v>279</v>
      </c>
      <c r="T10" s="347" t="s">
        <v>293</v>
      </c>
      <c r="U10" s="347" t="s">
        <v>301</v>
      </c>
      <c r="V10" s="347" t="s">
        <v>302</v>
      </c>
      <c r="W10" s="355">
        <v>1</v>
      </c>
      <c r="X10" s="356" t="s">
        <v>334</v>
      </c>
      <c r="Y10" s="355">
        <v>1</v>
      </c>
      <c r="Z10" s="356" t="s">
        <v>334</v>
      </c>
    </row>
    <row r="11" spans="1:26" s="314" customFormat="1" ht="147.75" customHeight="1">
      <c r="A11" s="386">
        <v>3</v>
      </c>
      <c r="B11" s="347" t="s">
        <v>306</v>
      </c>
      <c r="C11" s="348" t="s">
        <v>305</v>
      </c>
      <c r="D11" s="347"/>
      <c r="E11" s="347" t="s">
        <v>307</v>
      </c>
      <c r="F11" s="349" t="s">
        <v>27</v>
      </c>
      <c r="G11" s="347">
        <v>3</v>
      </c>
      <c r="H11" s="347">
        <v>4</v>
      </c>
      <c r="I11" s="350" t="str">
        <f>INDEX(Listas!$L$4:$P$8,G11,H11)</f>
        <v>EXTREMA</v>
      </c>
      <c r="J11" s="351" t="s">
        <v>308</v>
      </c>
      <c r="K11" s="352" t="s">
        <v>212</v>
      </c>
      <c r="L11" s="353" t="str">
        <f>IF('Evaluación de Controles'!F10="X","Probabilidad",IF('Evaluación de Controles'!H10="X","Impacto",))</f>
        <v>Probabilidad</v>
      </c>
      <c r="M11" s="354">
        <f>+'Evaluación de Controles'!X10</f>
        <v>40</v>
      </c>
      <c r="N11" s="347">
        <f>IF('Evaluación de Controles'!F10="X",IF(M11&gt;75,IF(G11&gt;2,G11-2,IF(G11&gt;1,G11-1,G11)),IF(M11&gt;50,IF(G11&gt;1,G11-1,G11),G11)),G11)</f>
        <v>3</v>
      </c>
      <c r="O11" s="347">
        <f>IF('Evaluación de Controles'!H10="X",IF(M11&gt;75,IF(H11&gt;2,H11-2,IF(H11&gt;1,H11-1,H11)),IF(M11&gt;50,IF(H11&gt;1,H11-1,H11),H11)),H11)</f>
        <v>4</v>
      </c>
      <c r="P11" s="350" t="str">
        <f>INDEX(Listas!$L$4:$P$8,N11,O11)</f>
        <v>EXTREMA</v>
      </c>
      <c r="Q11" s="387" t="s">
        <v>199</v>
      </c>
      <c r="R11" s="354" t="s">
        <v>309</v>
      </c>
      <c r="S11" s="349" t="s">
        <v>225</v>
      </c>
      <c r="T11" s="347" t="s">
        <v>293</v>
      </c>
      <c r="U11" s="347" t="s">
        <v>310</v>
      </c>
      <c r="V11" s="347" t="s">
        <v>311</v>
      </c>
      <c r="W11" s="355">
        <f>11/11</f>
        <v>1</v>
      </c>
      <c r="X11" s="356" t="s">
        <v>335</v>
      </c>
      <c r="Y11" s="355">
        <f>11/11</f>
        <v>1</v>
      </c>
      <c r="Z11" s="356" t="s">
        <v>335</v>
      </c>
    </row>
    <row r="12" spans="1:26" ht="15">
      <c r="B12" s="388"/>
      <c r="C12" s="389"/>
      <c r="D12" s="390"/>
      <c r="E12" s="365"/>
      <c r="F12" s="365"/>
      <c r="G12" s="365"/>
      <c r="H12" s="365"/>
      <c r="I12" s="391"/>
      <c r="J12" s="392"/>
      <c r="K12" s="392"/>
      <c r="L12" s="365"/>
      <c r="M12" s="393"/>
      <c r="W12" s="306"/>
      <c r="Y12" s="306"/>
    </row>
    <row r="13" spans="1:26">
      <c r="B13" s="394"/>
      <c r="C13" s="394"/>
      <c r="D13" s="394"/>
      <c r="E13" s="394"/>
      <c r="F13" s="394"/>
      <c r="G13" s="366" t="s">
        <v>71</v>
      </c>
      <c r="H13" s="366"/>
      <c r="I13" s="367">
        <f>COUNTIF(I9:I11,"BAJA")</f>
        <v>0</v>
      </c>
      <c r="J13" s="392"/>
      <c r="K13" s="392"/>
      <c r="L13" s="365"/>
      <c r="M13" s="393"/>
      <c r="N13" s="366" t="s">
        <v>71</v>
      </c>
      <c r="O13" s="366"/>
      <c r="P13" s="367">
        <f>COUNTIF(P9:P11,"BAJA")</f>
        <v>0</v>
      </c>
      <c r="W13" s="306"/>
      <c r="Y13" s="306"/>
    </row>
    <row r="14" spans="1:26" ht="12" customHeight="1">
      <c r="B14" s="395"/>
      <c r="C14" s="395"/>
      <c r="D14" s="395"/>
      <c r="E14" s="395"/>
      <c r="F14" s="396"/>
      <c r="G14" s="397" t="s">
        <v>73</v>
      </c>
      <c r="H14" s="398"/>
      <c r="I14" s="367">
        <f>COUNTIF(I9:I11,"MODERADA")</f>
        <v>0</v>
      </c>
      <c r="J14" s="392"/>
      <c r="K14" s="392"/>
      <c r="L14" s="365"/>
      <c r="M14" s="394"/>
      <c r="N14" s="397" t="s">
        <v>73</v>
      </c>
      <c r="O14" s="398"/>
      <c r="P14" s="367">
        <f>COUNTIF(P9:P11,"MODERADA")</f>
        <v>0</v>
      </c>
      <c r="W14" s="306"/>
      <c r="Y14" s="306"/>
    </row>
    <row r="15" spans="1:26">
      <c r="B15" s="368"/>
      <c r="D15" s="365"/>
      <c r="E15" s="368"/>
      <c r="F15" s="365"/>
      <c r="G15" s="397" t="s">
        <v>72</v>
      </c>
      <c r="H15" s="398"/>
      <c r="I15" s="367">
        <f>COUNTIF(I9:I11,"ALTA")</f>
        <v>0</v>
      </c>
      <c r="J15" s="392"/>
      <c r="K15" s="392"/>
      <c r="L15" s="365"/>
      <c r="M15" s="365"/>
      <c r="N15" s="397" t="s">
        <v>72</v>
      </c>
      <c r="O15" s="398"/>
      <c r="P15" s="367">
        <f>COUNTIF(P9:P11,"ALTA")</f>
        <v>0</v>
      </c>
      <c r="Q15" s="306"/>
      <c r="V15" s="306"/>
      <c r="W15" s="306"/>
      <c r="Y15" s="306"/>
    </row>
    <row r="16" spans="1:26" ht="15.75">
      <c r="B16" s="369" t="s">
        <v>228</v>
      </c>
      <c r="D16" s="365"/>
      <c r="E16" s="370" t="s">
        <v>229</v>
      </c>
      <c r="F16" s="365"/>
      <c r="G16" s="397" t="s">
        <v>74</v>
      </c>
      <c r="H16" s="398"/>
      <c r="I16" s="367">
        <f>COUNTIF(I9:I11,"EXTREMA")</f>
        <v>3</v>
      </c>
      <c r="J16" s="392"/>
      <c r="K16" s="392"/>
      <c r="L16" s="365"/>
      <c r="M16" s="365"/>
      <c r="N16" s="397" t="s">
        <v>74</v>
      </c>
      <c r="O16" s="398"/>
      <c r="P16" s="367">
        <f>COUNTIF(P9:P11,"EXTREMA")</f>
        <v>3</v>
      </c>
      <c r="Q16" s="306"/>
      <c r="V16" s="306"/>
      <c r="W16" s="306"/>
      <c r="Y16" s="306"/>
    </row>
    <row r="17" spans="4:26">
      <c r="D17" s="365"/>
      <c r="E17" s="365"/>
      <c r="G17" s="365"/>
      <c r="H17" s="365"/>
      <c r="I17" s="391"/>
      <c r="J17" s="392"/>
      <c r="K17" s="392"/>
      <c r="L17" s="365"/>
      <c r="M17" s="365" t="s">
        <v>20</v>
      </c>
      <c r="P17" s="306"/>
      <c r="Q17" s="306"/>
      <c r="V17" s="306"/>
    </row>
    <row r="18" spans="4:26">
      <c r="D18" s="365"/>
      <c r="I18" s="306"/>
      <c r="J18" s="306"/>
      <c r="K18" s="306"/>
      <c r="P18" s="306"/>
      <c r="Q18" s="306"/>
      <c r="V18" s="306"/>
    </row>
    <row r="19" spans="4:26">
      <c r="D19" s="365"/>
      <c r="I19" s="306"/>
      <c r="J19" s="306"/>
      <c r="K19" s="306"/>
      <c r="P19" s="306"/>
      <c r="Q19" s="306"/>
      <c r="V19" s="306"/>
    </row>
    <row r="20" spans="4:26">
      <c r="D20" s="365"/>
      <c r="I20" s="306"/>
      <c r="J20" s="306"/>
      <c r="K20" s="306"/>
      <c r="P20" s="306"/>
      <c r="Q20" s="306"/>
      <c r="V20" s="306"/>
    </row>
    <row r="21" spans="4:26">
      <c r="D21" s="365"/>
      <c r="I21" s="306"/>
      <c r="J21" s="306"/>
      <c r="K21" s="306"/>
      <c r="P21" s="306"/>
      <c r="Q21" s="306"/>
      <c r="V21" s="306"/>
    </row>
    <row r="22" spans="4:26">
      <c r="D22" s="365"/>
      <c r="I22" s="306"/>
      <c r="J22" s="306"/>
      <c r="K22" s="306"/>
      <c r="P22" s="306"/>
      <c r="Q22" s="306"/>
      <c r="V22" s="306"/>
    </row>
    <row r="23" spans="4:26">
      <c r="D23" s="365"/>
      <c r="I23" s="306"/>
      <c r="J23" s="306"/>
      <c r="K23" s="306"/>
      <c r="P23" s="306"/>
      <c r="Q23" s="306"/>
      <c r="V23" s="306"/>
      <c r="W23" s="373"/>
      <c r="X23" s="373"/>
      <c r="Y23" s="373"/>
      <c r="Z23" s="373"/>
    </row>
    <row r="24" spans="4:26">
      <c r="D24" s="365"/>
      <c r="I24" s="306"/>
      <c r="J24" s="306"/>
      <c r="K24" s="306"/>
      <c r="P24" s="306"/>
      <c r="Q24" s="306"/>
      <c r="V24" s="306"/>
    </row>
    <row r="25" spans="4:26">
      <c r="D25" s="365"/>
      <c r="I25" s="306"/>
      <c r="J25" s="306"/>
      <c r="K25" s="306"/>
      <c r="P25" s="306"/>
      <c r="Q25" s="306"/>
      <c r="V25" s="306"/>
    </row>
  </sheetData>
  <sheetProtection password="A4A3" sheet="1" objects="1" scenarios="1"/>
  <customSheetViews>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5"/>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6"/>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7"/>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8"/>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1"/>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2"/>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7">
    <mergeCell ref="D1:V1"/>
    <mergeCell ref="D2:V2"/>
    <mergeCell ref="D4:E4"/>
    <mergeCell ref="F4:Q4"/>
    <mergeCell ref="R4:S4"/>
    <mergeCell ref="T4:V4"/>
    <mergeCell ref="D5:E5"/>
    <mergeCell ref="F5:V5"/>
    <mergeCell ref="B7:B8"/>
    <mergeCell ref="C7:C8"/>
    <mergeCell ref="D7:D8"/>
    <mergeCell ref="E7:E8"/>
    <mergeCell ref="F7:F8"/>
    <mergeCell ref="G7:H7"/>
    <mergeCell ref="I7:I8"/>
    <mergeCell ref="J7:J8"/>
    <mergeCell ref="S7:S8"/>
    <mergeCell ref="T7:T8"/>
    <mergeCell ref="V7:V8"/>
    <mergeCell ref="K7:L7"/>
    <mergeCell ref="M7:M8"/>
    <mergeCell ref="Y7:Z7"/>
    <mergeCell ref="G14:H14"/>
    <mergeCell ref="B14:F14"/>
    <mergeCell ref="G15:H15"/>
    <mergeCell ref="G16:H16"/>
    <mergeCell ref="N13:O13"/>
    <mergeCell ref="N14:O14"/>
    <mergeCell ref="N15:O15"/>
    <mergeCell ref="N16:O16"/>
    <mergeCell ref="G13:H13"/>
    <mergeCell ref="N7:O7"/>
    <mergeCell ref="P7:P8"/>
    <mergeCell ref="Q7:Q8"/>
    <mergeCell ref="R7:R8"/>
    <mergeCell ref="U7:U8"/>
    <mergeCell ref="W7:X7"/>
  </mergeCells>
  <conditionalFormatting sqref="I3 P3 I6 P6 I12:I1048576 P12:P1048576">
    <cfRule type="cellIs" dxfId="59" priority="47" operator="equal">
      <formula>"BAJA"</formula>
    </cfRule>
  </conditionalFormatting>
  <conditionalFormatting sqref="I3 P3 I6 P6 I12:I1048576 P12:P1048576">
    <cfRule type="cellIs" dxfId="58" priority="44" operator="equal">
      <formula>"EXTREMA"</formula>
    </cfRule>
    <cfRule type="cellIs" dxfId="57" priority="45" operator="equal">
      <formula>"ALTA"</formula>
    </cfRule>
    <cfRule type="cellIs" dxfId="56" priority="46" operator="equal">
      <formula>"MODERADA"</formula>
    </cfRule>
  </conditionalFormatting>
  <conditionalFormatting sqref="F3:G3 N3:O3 F6:G6 G9:H11 F12:G1048576 N6:O6 N12:O1048576">
    <cfRule type="colorScale" priority="43">
      <colorScale>
        <cfvo type="num" val="1"/>
        <cfvo type="num" val="3"/>
        <cfvo type="num" val="5"/>
        <color theme="6" tint="-0.499984740745262"/>
        <color rgb="FFFFFF00"/>
        <color rgb="FFC00000"/>
      </colorScale>
    </cfRule>
  </conditionalFormatting>
  <conditionalFormatting sqref="I9:I11">
    <cfRule type="cellIs" dxfId="55" priority="11" operator="equal">
      <formula>"EXTREMA"</formula>
    </cfRule>
    <cfRule type="cellIs" dxfId="54" priority="12" operator="equal">
      <formula>"ALTA"</formula>
    </cfRule>
    <cfRule type="cellIs" dxfId="53" priority="13" operator="equal">
      <formula>"MODERADA"</formula>
    </cfRule>
    <cfRule type="cellIs" dxfId="52" priority="14" operator="equal">
      <formula>"BAJA"</formula>
    </cfRule>
  </conditionalFormatting>
  <conditionalFormatting sqref="P9:P11">
    <cfRule type="cellIs" dxfId="51" priority="7" operator="equal">
      <formula>"EXTREMA"</formula>
    </cfRule>
    <cfRule type="cellIs" dxfId="50" priority="8" operator="equal">
      <formula>"ALTA"</formula>
    </cfRule>
    <cfRule type="cellIs" dxfId="49" priority="9" operator="equal">
      <formula>"MODERADA"</formula>
    </cfRule>
    <cfRule type="cellIs" dxfId="48"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47" priority="5" operator="equal">
      <formula>"BAJA"</formula>
    </cfRule>
  </conditionalFormatting>
  <conditionalFormatting sqref="I7:I8 P7:P8">
    <cfRule type="cellIs" dxfId="46" priority="2" operator="equal">
      <formula>"EXTREMA"</formula>
    </cfRule>
    <cfRule type="cellIs" dxfId="45" priority="3" operator="equal">
      <formula>"ALTA"</formula>
    </cfRule>
    <cfRule type="cellIs" dxfId="44" priority="4" operator="equal">
      <formula>"MODERADA"</formula>
    </cfRule>
  </conditionalFormatting>
  <printOptions horizontalCentered="1"/>
  <pageMargins left="0.39370078740157483" right="0.19685039370078741" top="0.86614173228346458" bottom="0.47244094488188981" header="0.31496062992125984" footer="0.23622047244094491"/>
  <pageSetup paperSize="258" scale="5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4.xml><?xml version="1.0" encoding="utf-8"?>
<worksheet xmlns="http://schemas.openxmlformats.org/spreadsheetml/2006/main" xmlns:r="http://schemas.openxmlformats.org/officeDocument/2006/relationships">
  <sheetPr>
    <tabColor rgb="FF92D050"/>
    <pageSetUpPr autoPageBreaks="0" fitToPage="1"/>
  </sheetPr>
  <dimension ref="A1:Z22"/>
  <sheetViews>
    <sheetView zoomScale="55" zoomScaleNormal="55" workbookViewId="0">
      <selection sqref="A1:XFD1048576"/>
    </sheetView>
  </sheetViews>
  <sheetFormatPr baseColWidth="10" defaultColWidth="11.42578125" defaultRowHeight="12"/>
  <cols>
    <col min="1" max="1" width="4.7109375" style="306" customWidth="1"/>
    <col min="2" max="3" width="21.7109375" style="306" customWidth="1"/>
    <col min="4" max="4" width="21.7109375" style="306" hidden="1" customWidth="1"/>
    <col min="5" max="5" width="21.7109375" style="306" customWidth="1"/>
    <col min="6" max="8" width="6.7109375" style="306" customWidth="1"/>
    <col min="9" max="9" width="6.7109375" style="311" customWidth="1"/>
    <col min="10" max="10" width="21.7109375" style="375" customWidth="1"/>
    <col min="11" max="11" width="6.7109375" style="375" customWidth="1"/>
    <col min="12" max="15" width="6.7109375" style="306" customWidth="1"/>
    <col min="16" max="17" width="6.7109375" style="311" customWidth="1"/>
    <col min="18" max="18" width="24.7109375" style="306" customWidth="1"/>
    <col min="19" max="19" width="6.7109375" style="306" customWidth="1"/>
    <col min="20" max="20" width="19.7109375" style="306" customWidth="1"/>
    <col min="21" max="21" width="16.7109375" style="306" customWidth="1"/>
    <col min="22" max="22" width="16.7109375" style="312" customWidth="1"/>
    <col min="23" max="23" width="12" style="312" hidden="1" customWidth="1"/>
    <col min="24" max="24" width="41.85546875" style="306" hidden="1" customWidth="1"/>
    <col min="25" max="25" width="12" style="312" customWidth="1"/>
    <col min="26" max="26" width="41.85546875" style="306" customWidth="1"/>
    <col min="27" max="16384" width="11.42578125" style="306"/>
  </cols>
  <sheetData>
    <row r="1" spans="1:26" ht="21">
      <c r="D1" s="307" t="s">
        <v>209</v>
      </c>
      <c r="E1" s="307"/>
      <c r="F1" s="307"/>
      <c r="G1" s="307"/>
      <c r="H1" s="307"/>
      <c r="I1" s="307"/>
      <c r="J1" s="307"/>
      <c r="K1" s="307"/>
      <c r="L1" s="307"/>
      <c r="M1" s="307"/>
      <c r="N1" s="307"/>
      <c r="O1" s="307"/>
      <c r="P1" s="307"/>
      <c r="Q1" s="307"/>
      <c r="R1" s="307"/>
      <c r="S1" s="307"/>
      <c r="T1" s="307"/>
      <c r="U1" s="307"/>
      <c r="V1" s="307"/>
      <c r="W1" s="308"/>
      <c r="Y1" s="308"/>
    </row>
    <row r="2" spans="1:26" ht="21" customHeight="1">
      <c r="D2" s="307" t="s">
        <v>15</v>
      </c>
      <c r="E2" s="307"/>
      <c r="F2" s="307"/>
      <c r="G2" s="307"/>
      <c r="H2" s="307"/>
      <c r="I2" s="307"/>
      <c r="J2" s="307"/>
      <c r="K2" s="307"/>
      <c r="L2" s="307"/>
      <c r="M2" s="307"/>
      <c r="N2" s="307"/>
      <c r="O2" s="307"/>
      <c r="P2" s="307"/>
      <c r="Q2" s="307"/>
      <c r="R2" s="307"/>
      <c r="S2" s="307"/>
      <c r="T2" s="307"/>
      <c r="U2" s="307"/>
      <c r="V2" s="307"/>
      <c r="W2" s="308"/>
      <c r="Y2" s="308"/>
    </row>
    <row r="3" spans="1:26" ht="21">
      <c r="D3" s="309"/>
      <c r="E3" s="309"/>
      <c r="F3" s="309"/>
      <c r="G3" s="309"/>
      <c r="H3" s="309"/>
      <c r="I3" s="310"/>
      <c r="J3" s="309"/>
      <c r="K3" s="309"/>
      <c r="L3" s="309"/>
      <c r="M3" s="309"/>
    </row>
    <row r="4" spans="1:26" s="314" customFormat="1" ht="24" customHeight="1">
      <c r="A4" s="313"/>
      <c r="D4" s="318" t="s">
        <v>0</v>
      </c>
      <c r="E4" s="318"/>
      <c r="F4" s="317" t="s">
        <v>304</v>
      </c>
      <c r="G4" s="317"/>
      <c r="H4" s="317"/>
      <c r="I4" s="317"/>
      <c r="J4" s="317"/>
      <c r="K4" s="317"/>
      <c r="L4" s="317"/>
      <c r="M4" s="317"/>
      <c r="N4" s="317"/>
      <c r="O4" s="317"/>
      <c r="P4" s="317"/>
      <c r="Q4" s="317"/>
      <c r="R4" s="318" t="s">
        <v>23</v>
      </c>
      <c r="S4" s="318"/>
      <c r="T4" s="317">
        <v>2018</v>
      </c>
      <c r="U4" s="317"/>
      <c r="V4" s="317"/>
      <c r="W4" s="319"/>
      <c r="Y4" s="319"/>
    </row>
    <row r="5" spans="1:26" s="314" customFormat="1" ht="24" customHeight="1">
      <c r="A5" s="313"/>
      <c r="D5" s="318" t="s">
        <v>1</v>
      </c>
      <c r="E5" s="318"/>
      <c r="F5" s="385"/>
      <c r="G5" s="385"/>
      <c r="H5" s="385"/>
      <c r="I5" s="385"/>
      <c r="J5" s="385"/>
      <c r="K5" s="385"/>
      <c r="L5" s="385"/>
      <c r="M5" s="385"/>
      <c r="N5" s="385"/>
      <c r="O5" s="385"/>
      <c r="P5" s="385"/>
      <c r="Q5" s="385"/>
      <c r="R5" s="385"/>
      <c r="S5" s="385"/>
      <c r="T5" s="385"/>
      <c r="U5" s="385"/>
      <c r="V5" s="385"/>
      <c r="W5" s="321"/>
      <c r="Y5" s="321"/>
    </row>
    <row r="6" spans="1:26" s="314" customFormat="1" ht="15">
      <c r="A6" s="313"/>
      <c r="B6" s="322"/>
      <c r="C6" s="322"/>
      <c r="I6" s="323"/>
      <c r="J6" s="324"/>
      <c r="K6" s="324"/>
      <c r="P6" s="323"/>
      <c r="Q6" s="323"/>
      <c r="V6" s="323"/>
      <c r="W6" s="323"/>
      <c r="Y6" s="323"/>
    </row>
    <row r="7" spans="1:26" s="336" customFormat="1" ht="30" customHeight="1">
      <c r="A7" s="325"/>
      <c r="B7" s="327" t="s">
        <v>2</v>
      </c>
      <c r="C7" s="327" t="s">
        <v>3</v>
      </c>
      <c r="D7" s="327" t="s">
        <v>4</v>
      </c>
      <c r="E7" s="327" t="s">
        <v>5</v>
      </c>
      <c r="F7" s="328" t="s">
        <v>25</v>
      </c>
      <c r="G7" s="326" t="s">
        <v>200</v>
      </c>
      <c r="H7" s="326"/>
      <c r="I7" s="329" t="s">
        <v>22</v>
      </c>
      <c r="J7" s="327" t="s">
        <v>11</v>
      </c>
      <c r="K7" s="330" t="s">
        <v>31</v>
      </c>
      <c r="L7" s="331"/>
      <c r="M7" s="332" t="s">
        <v>184</v>
      </c>
      <c r="N7" s="326" t="s">
        <v>201</v>
      </c>
      <c r="O7" s="326"/>
      <c r="P7" s="329" t="s">
        <v>22</v>
      </c>
      <c r="Q7" s="328" t="s">
        <v>10</v>
      </c>
      <c r="R7" s="326" t="s">
        <v>8</v>
      </c>
      <c r="S7" s="378" t="s">
        <v>16</v>
      </c>
      <c r="T7" s="326" t="s">
        <v>224</v>
      </c>
      <c r="U7" s="327" t="s">
        <v>202</v>
      </c>
      <c r="V7" s="326" t="s">
        <v>9</v>
      </c>
      <c r="W7" s="334" t="s">
        <v>327</v>
      </c>
      <c r="X7" s="335"/>
      <c r="Y7" s="334" t="s">
        <v>340</v>
      </c>
      <c r="Z7" s="335"/>
    </row>
    <row r="8" spans="1:26" s="336" customFormat="1" ht="85.5" customHeight="1">
      <c r="A8" s="325"/>
      <c r="B8" s="337"/>
      <c r="C8" s="337"/>
      <c r="D8" s="337"/>
      <c r="E8" s="337"/>
      <c r="F8" s="328"/>
      <c r="G8" s="379" t="s">
        <v>6</v>
      </c>
      <c r="H8" s="338" t="s">
        <v>7</v>
      </c>
      <c r="I8" s="339"/>
      <c r="J8" s="337"/>
      <c r="K8" s="340" t="s">
        <v>213</v>
      </c>
      <c r="L8" s="341" t="s">
        <v>214</v>
      </c>
      <c r="M8" s="342"/>
      <c r="N8" s="343" t="s">
        <v>6</v>
      </c>
      <c r="O8" s="344" t="s">
        <v>7</v>
      </c>
      <c r="P8" s="339"/>
      <c r="Q8" s="328"/>
      <c r="R8" s="326"/>
      <c r="S8" s="378"/>
      <c r="T8" s="326"/>
      <c r="U8" s="337"/>
      <c r="V8" s="326"/>
      <c r="W8" s="345" t="s">
        <v>329</v>
      </c>
      <c r="X8" s="345" t="s">
        <v>180</v>
      </c>
      <c r="Y8" s="345" t="s">
        <v>329</v>
      </c>
      <c r="Z8" s="345" t="s">
        <v>180</v>
      </c>
    </row>
    <row r="9" spans="1:26" s="314" customFormat="1" ht="213.75" customHeight="1">
      <c r="A9" s="380">
        <v>1</v>
      </c>
      <c r="B9" s="347" t="s">
        <v>296</v>
      </c>
      <c r="C9" s="348" t="s">
        <v>270</v>
      </c>
      <c r="D9" s="354"/>
      <c r="E9" s="347" t="s">
        <v>290</v>
      </c>
      <c r="F9" s="382" t="s">
        <v>27</v>
      </c>
      <c r="G9" s="347">
        <v>3</v>
      </c>
      <c r="H9" s="347">
        <v>4</v>
      </c>
      <c r="I9" s="350" t="str">
        <f>INDEX(Listas!$L$4:$P$8,G9,H9)</f>
        <v>EXTREMA</v>
      </c>
      <c r="J9" s="351" t="s">
        <v>291</v>
      </c>
      <c r="K9" s="382" t="s">
        <v>212</v>
      </c>
      <c r="L9" s="383" t="str">
        <f>IF('Evaluación de Controles'!F11="X","Probabilidad",IF('Evaluación de Controles'!H11="X","Impacto",))</f>
        <v>Probabilidad</v>
      </c>
      <c r="M9" s="347">
        <f>+'Evaluación de Controles'!X11</f>
        <v>40</v>
      </c>
      <c r="N9" s="347">
        <f>IF('Evaluación de Controles'!F11="X",IF(M9&gt;75,IF(G9&gt;2,G9-2,IF(G9&gt;1,G9-1,G9)),IF(M9&gt;50,IF(G9&gt;1,G9-1,G9),G9)),G9)</f>
        <v>3</v>
      </c>
      <c r="O9" s="347">
        <f>IF('Evaluación de Controles'!H11="X",IF(M9&gt;75,IF(H9&gt;2,H9-2,IF(H9&gt;1,H9-1,H9)),IF(M9&gt;50,IF(H9&gt;1,H9-1,H9),H9)),H9)</f>
        <v>4</v>
      </c>
      <c r="P9" s="350" t="str">
        <f>INDEX(Listas!$L$4:$P$8,N9,O9)</f>
        <v>EXTREMA</v>
      </c>
      <c r="Q9" s="399" t="s">
        <v>226</v>
      </c>
      <c r="R9" s="354" t="s">
        <v>292</v>
      </c>
      <c r="S9" s="382" t="s">
        <v>17</v>
      </c>
      <c r="T9" s="347" t="s">
        <v>312</v>
      </c>
      <c r="U9" s="347" t="s">
        <v>294</v>
      </c>
      <c r="V9" s="347" t="s">
        <v>313</v>
      </c>
      <c r="W9" s="355">
        <v>0.7</v>
      </c>
      <c r="X9" s="356" t="s">
        <v>336</v>
      </c>
      <c r="Y9" s="355">
        <v>1</v>
      </c>
      <c r="Z9" s="356" t="s">
        <v>345</v>
      </c>
    </row>
    <row r="10" spans="1:26" s="314" customFormat="1" ht="147" customHeight="1">
      <c r="A10" s="380">
        <v>2</v>
      </c>
      <c r="B10" s="347" t="s">
        <v>314</v>
      </c>
      <c r="C10" s="348" t="s">
        <v>271</v>
      </c>
      <c r="D10" s="354"/>
      <c r="E10" s="347" t="s">
        <v>315</v>
      </c>
      <c r="F10" s="382" t="s">
        <v>27</v>
      </c>
      <c r="G10" s="347">
        <v>1</v>
      </c>
      <c r="H10" s="347">
        <v>4</v>
      </c>
      <c r="I10" s="350" t="str">
        <f>INDEX(Listas!$L$4:$P$8,G10,H10)</f>
        <v>ALTA</v>
      </c>
      <c r="J10" s="351" t="s">
        <v>316</v>
      </c>
      <c r="K10" s="382" t="s">
        <v>212</v>
      </c>
      <c r="L10" s="383" t="str">
        <f>IF('Evaluación de Controles'!F12="X","Probabilidad",IF('Evaluación de Controles'!H12="X","Impacto",))</f>
        <v>Probabilidad</v>
      </c>
      <c r="M10" s="347">
        <f>+'Evaluación de Controles'!X12</f>
        <v>70</v>
      </c>
      <c r="N10" s="347">
        <f>IF('Evaluación de Controles'!F12="X",IF(M10&gt;75,IF(G10&gt;2,G10-2,IF(G10&gt;1,G10-1,G10)),IF(M10&gt;50,IF(G10&gt;1,G10-1,G10),G10)),G10)</f>
        <v>1</v>
      </c>
      <c r="O10" s="347">
        <f>IF('Evaluación de Controles'!H12="X",IF(M10&gt;75,IF(H10&gt;2,H10-2,IF(H10&gt;1,H10-1,H10)),IF(M10&gt;50,IF(H10&gt;1,H10-1,H10),H10)),H10)</f>
        <v>4</v>
      </c>
      <c r="P10" s="350" t="str">
        <f>INDEX(Listas!$L$4:$P$8,N10,O10)</f>
        <v>ALTA</v>
      </c>
      <c r="Q10" s="399" t="s">
        <v>226</v>
      </c>
      <c r="R10" s="354" t="s">
        <v>317</v>
      </c>
      <c r="S10" s="382" t="s">
        <v>279</v>
      </c>
      <c r="T10" s="347" t="s">
        <v>312</v>
      </c>
      <c r="U10" s="347" t="s">
        <v>318</v>
      </c>
      <c r="V10" s="347" t="s">
        <v>313</v>
      </c>
      <c r="W10" s="355">
        <v>0.6</v>
      </c>
      <c r="X10" s="356" t="s">
        <v>337</v>
      </c>
      <c r="Y10" s="355">
        <v>1</v>
      </c>
      <c r="Z10" s="356" t="s">
        <v>346</v>
      </c>
    </row>
    <row r="11" spans="1:26">
      <c r="D11" s="365"/>
      <c r="H11" s="365"/>
      <c r="I11" s="391"/>
      <c r="P11" s="306"/>
      <c r="Q11" s="306"/>
      <c r="V11" s="306"/>
      <c r="W11" s="306"/>
      <c r="Y11" s="306"/>
    </row>
    <row r="12" spans="1:26">
      <c r="D12" s="365"/>
      <c r="G12" s="366" t="s">
        <v>71</v>
      </c>
      <c r="H12" s="366"/>
      <c r="I12" s="367">
        <f>COUNTIF(I9:I10,"BAJA")</f>
        <v>0</v>
      </c>
      <c r="N12" s="366" t="s">
        <v>71</v>
      </c>
      <c r="O12" s="366"/>
      <c r="P12" s="367">
        <f>COUNTIF(P9:P10,"BAJA")</f>
        <v>0</v>
      </c>
      <c r="Q12" s="306"/>
      <c r="V12" s="306"/>
      <c r="W12" s="306"/>
      <c r="Y12" s="306"/>
    </row>
    <row r="13" spans="1:26">
      <c r="D13" s="365"/>
      <c r="G13" s="366" t="s">
        <v>73</v>
      </c>
      <c r="H13" s="366"/>
      <c r="I13" s="367">
        <f>COUNTIF(I9:I10,"MODERADA")</f>
        <v>0</v>
      </c>
      <c r="N13" s="366" t="s">
        <v>73</v>
      </c>
      <c r="O13" s="366"/>
      <c r="P13" s="367">
        <f>COUNTIF(P9:P10,"MODERADA")</f>
        <v>0</v>
      </c>
      <c r="Q13" s="306"/>
      <c r="V13" s="306"/>
      <c r="W13" s="306"/>
      <c r="Y13" s="306"/>
    </row>
    <row r="14" spans="1:26">
      <c r="B14" s="368"/>
      <c r="D14" s="365"/>
      <c r="E14" s="368"/>
      <c r="G14" s="366" t="s">
        <v>72</v>
      </c>
      <c r="H14" s="366"/>
      <c r="I14" s="367">
        <f>COUNTIF(I9:I10,"ALTA")</f>
        <v>1</v>
      </c>
      <c r="N14" s="366" t="s">
        <v>72</v>
      </c>
      <c r="O14" s="366"/>
      <c r="P14" s="367">
        <f>COUNTIF(P9:P10,"ALTA")</f>
        <v>1</v>
      </c>
      <c r="Q14" s="306"/>
      <c r="V14" s="306"/>
      <c r="W14" s="306"/>
      <c r="Y14" s="306"/>
    </row>
    <row r="15" spans="1:26" ht="15.75">
      <c r="B15" s="369" t="s">
        <v>228</v>
      </c>
      <c r="D15" s="365"/>
      <c r="E15" s="370" t="s">
        <v>229</v>
      </c>
      <c r="G15" s="366" t="s">
        <v>74</v>
      </c>
      <c r="H15" s="366"/>
      <c r="I15" s="367">
        <f>COUNTIF(I9:I10,"EXTREMA")</f>
        <v>1</v>
      </c>
      <c r="N15" s="366" t="s">
        <v>74</v>
      </c>
      <c r="O15" s="366"/>
      <c r="P15" s="367">
        <f>COUNTIF(P9:P10,"EXTREMA")</f>
        <v>1</v>
      </c>
      <c r="Q15" s="306"/>
      <c r="V15" s="306"/>
      <c r="W15" s="306"/>
      <c r="Y15" s="306"/>
    </row>
    <row r="16" spans="1:26">
      <c r="D16" s="365"/>
      <c r="P16" s="306"/>
      <c r="Q16" s="306"/>
      <c r="V16" s="306"/>
    </row>
    <row r="22" spans="23:26">
      <c r="W22" s="373"/>
      <c r="X22" s="373"/>
      <c r="Y22" s="373"/>
      <c r="Z22" s="373"/>
    </row>
  </sheetData>
  <sheetProtection password="A4A3" sheet="1" objects="1" scenarios="1"/>
  <customSheetViews>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5"/>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6"/>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7"/>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8"/>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11"/>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6">
    <mergeCell ref="B7:B8"/>
    <mergeCell ref="E7:E8"/>
    <mergeCell ref="D1:V1"/>
    <mergeCell ref="D2:V2"/>
    <mergeCell ref="D4:E4"/>
    <mergeCell ref="F4:Q4"/>
    <mergeCell ref="R4:S4"/>
    <mergeCell ref="T4:V4"/>
    <mergeCell ref="D5:E5"/>
    <mergeCell ref="F5:V5"/>
    <mergeCell ref="F7:F8"/>
    <mergeCell ref="G7:H7"/>
    <mergeCell ref="I7:I8"/>
    <mergeCell ref="J7:J8"/>
    <mergeCell ref="D7:D8"/>
    <mergeCell ref="C7:C8"/>
    <mergeCell ref="G15:H15"/>
    <mergeCell ref="N12:O12"/>
    <mergeCell ref="N13:O13"/>
    <mergeCell ref="N14:O14"/>
    <mergeCell ref="N15:O15"/>
    <mergeCell ref="G12:H12"/>
    <mergeCell ref="G13:H13"/>
    <mergeCell ref="G14:H14"/>
    <mergeCell ref="U7:U8"/>
    <mergeCell ref="R7:R8"/>
    <mergeCell ref="Y7:Z7"/>
    <mergeCell ref="W7:X7"/>
    <mergeCell ref="T7:T8"/>
    <mergeCell ref="V7:V8"/>
    <mergeCell ref="S7:S8"/>
    <mergeCell ref="K7:L7"/>
    <mergeCell ref="M7:M8"/>
    <mergeCell ref="N7:O7"/>
    <mergeCell ref="P7:P8"/>
    <mergeCell ref="Q7:Q8"/>
  </mergeCells>
  <conditionalFormatting sqref="I3 P3 I6 P6 I11:I1048576 P11:P1048576">
    <cfRule type="cellIs" dxfId="43" priority="62" operator="equal">
      <formula>"BAJA"</formula>
    </cfRule>
  </conditionalFormatting>
  <conditionalFormatting sqref="I3 P3 I6 P6 I11:I1048576 P11:P1048576">
    <cfRule type="cellIs" dxfId="42" priority="59" operator="equal">
      <formula>"EXTREMA"</formula>
    </cfRule>
    <cfRule type="cellIs" dxfId="41" priority="60" operator="equal">
      <formula>"ALTA"</formula>
    </cfRule>
    <cfRule type="cellIs" dxfId="40" priority="61" operator="equal">
      <formula>"MODERADA"</formula>
    </cfRule>
  </conditionalFormatting>
  <conditionalFormatting sqref="F3:G3 N3:O3 F6:G6 G9:H10 F11:G1048576 N6:O6 N11:O1048576">
    <cfRule type="colorScale" priority="58">
      <colorScale>
        <cfvo type="num" val="1"/>
        <cfvo type="num" val="3"/>
        <cfvo type="num" val="5"/>
        <color theme="6" tint="-0.499984740745262"/>
        <color rgb="FFFFFF00"/>
        <color rgb="FFC00000"/>
      </colorScale>
    </cfRule>
  </conditionalFormatting>
  <conditionalFormatting sqref="I9:I10">
    <cfRule type="cellIs" dxfId="39" priority="11" operator="equal">
      <formula>"EXTREMA"</formula>
    </cfRule>
    <cfRule type="cellIs" dxfId="38" priority="12" operator="equal">
      <formula>"ALTA"</formula>
    </cfRule>
    <cfRule type="cellIs" dxfId="37" priority="13" operator="equal">
      <formula>"MODERADA"</formula>
    </cfRule>
    <cfRule type="cellIs" dxfId="36" priority="14" operator="equal">
      <formula>"BAJA"</formula>
    </cfRule>
  </conditionalFormatting>
  <conditionalFormatting sqref="P9:P10">
    <cfRule type="cellIs" dxfId="35" priority="7" operator="equal">
      <formula>"EXTREMA"</formula>
    </cfRule>
    <cfRule type="cellIs" dxfId="34" priority="8" operator="equal">
      <formula>"ALTA"</formula>
    </cfRule>
    <cfRule type="cellIs" dxfId="33" priority="9" operator="equal">
      <formula>"MODERADA"</formula>
    </cfRule>
    <cfRule type="cellIs" dxfId="32" priority="10" operator="equal">
      <formula>"BAJA"</formula>
    </cfRule>
  </conditionalFormatting>
  <conditionalFormatting sqref="N9:O10">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31" priority="5" operator="equal">
      <formula>"BAJA"</formula>
    </cfRule>
  </conditionalFormatting>
  <conditionalFormatting sqref="I7:I8 P7:P8">
    <cfRule type="cellIs" dxfId="30" priority="2" operator="equal">
      <formula>"EXTREMA"</formula>
    </cfRule>
    <cfRule type="cellIs" dxfId="29" priority="3" operator="equal">
      <formula>"ALTA"</formula>
    </cfRule>
    <cfRule type="cellIs" dxfId="28" priority="4" operator="equal">
      <formula>"MODERADA"</formula>
    </cfRule>
  </conditionalFormatting>
  <printOptions horizontalCentered="1"/>
  <pageMargins left="0.31496062992125984" right="0.15748031496062992" top="0.6692913385826772" bottom="0.35433070866141736" header="0.31496062992125984" footer="0.19685039370078741"/>
  <pageSetup paperSize="258" scale="53"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F9:F10</xm:sqref>
        </x14:dataValidation>
        <x14:dataValidation type="list" showInputMessage="1" showErrorMessage="1">
          <x14:formula1>
            <xm:f>Listas!$C$4:$C$7</xm:f>
          </x14:formula1>
          <xm:sqref>K9:K10</xm:sqref>
        </x14:dataValidation>
      </x14:dataValidations>
    </ext>
  </extLst>
</worksheet>
</file>

<file path=xl/worksheets/sheet5.xml><?xml version="1.0" encoding="utf-8"?>
<worksheet xmlns="http://schemas.openxmlformats.org/spreadsheetml/2006/main" xmlns:r="http://schemas.openxmlformats.org/officeDocument/2006/relationships">
  <sheetPr>
    <tabColor rgb="FF92D050"/>
    <pageSetUpPr autoPageBreaks="0" fitToPage="1"/>
  </sheetPr>
  <dimension ref="A1:Z22"/>
  <sheetViews>
    <sheetView tabSelected="1" zoomScale="55" zoomScaleNormal="55" workbookViewId="0">
      <selection sqref="A1:XFD1048576"/>
    </sheetView>
  </sheetViews>
  <sheetFormatPr baseColWidth="10" defaultColWidth="11.42578125" defaultRowHeight="12"/>
  <cols>
    <col min="1" max="1" width="4.7109375" style="306" customWidth="1"/>
    <col min="2" max="3" width="21.7109375" style="306" customWidth="1"/>
    <col min="4" max="4" width="21.7109375" style="306" hidden="1" customWidth="1"/>
    <col min="5" max="5" width="24" style="306" customWidth="1"/>
    <col min="6" max="8" width="6.7109375" style="306" customWidth="1"/>
    <col min="9" max="9" width="6.7109375" style="311" customWidth="1"/>
    <col min="10" max="10" width="21.7109375" style="375" customWidth="1"/>
    <col min="11" max="11" width="6.7109375" style="375" customWidth="1"/>
    <col min="12" max="15" width="6.7109375" style="306" customWidth="1"/>
    <col min="16" max="17" width="6.7109375" style="311" customWidth="1"/>
    <col min="18" max="18" width="24.7109375" style="306" customWidth="1"/>
    <col min="19" max="19" width="6.7109375" style="306" customWidth="1"/>
    <col min="20" max="20" width="20.140625" style="306" customWidth="1"/>
    <col min="21" max="21" width="26.5703125" style="306" customWidth="1"/>
    <col min="22" max="22" width="16.7109375" style="312" customWidth="1"/>
    <col min="23" max="23" width="12" style="312" hidden="1" customWidth="1"/>
    <col min="24" max="24" width="41.85546875" style="306" hidden="1" customWidth="1"/>
    <col min="25" max="25" width="12" style="312" customWidth="1"/>
    <col min="26" max="26" width="41.85546875" style="306" customWidth="1"/>
    <col min="27" max="16384" width="11.42578125" style="306"/>
  </cols>
  <sheetData>
    <row r="1" spans="1:26" ht="21">
      <c r="D1" s="307" t="s">
        <v>209</v>
      </c>
      <c r="E1" s="307"/>
      <c r="F1" s="307"/>
      <c r="G1" s="307"/>
      <c r="H1" s="307"/>
      <c r="I1" s="307"/>
      <c r="J1" s="307"/>
      <c r="K1" s="307"/>
      <c r="L1" s="307"/>
      <c r="M1" s="307"/>
      <c r="N1" s="307"/>
      <c r="O1" s="307"/>
      <c r="P1" s="307"/>
      <c r="Q1" s="307"/>
      <c r="R1" s="307"/>
      <c r="S1" s="307"/>
      <c r="T1" s="307"/>
      <c r="U1" s="307"/>
      <c r="V1" s="307"/>
      <c r="W1" s="308"/>
      <c r="Y1" s="308"/>
    </row>
    <row r="2" spans="1:26" ht="21" customHeight="1">
      <c r="D2" s="307" t="s">
        <v>15</v>
      </c>
      <c r="E2" s="307"/>
      <c r="F2" s="307"/>
      <c r="G2" s="307"/>
      <c r="H2" s="307"/>
      <c r="I2" s="307"/>
      <c r="J2" s="307"/>
      <c r="K2" s="307"/>
      <c r="L2" s="307"/>
      <c r="M2" s="307"/>
      <c r="N2" s="307"/>
      <c r="O2" s="307"/>
      <c r="P2" s="307"/>
      <c r="Q2" s="307"/>
      <c r="R2" s="307"/>
      <c r="S2" s="307"/>
      <c r="T2" s="307"/>
      <c r="U2" s="307"/>
      <c r="V2" s="307"/>
      <c r="W2" s="308"/>
      <c r="Y2" s="308"/>
    </row>
    <row r="3" spans="1:26" ht="21">
      <c r="D3" s="309"/>
      <c r="E3" s="309"/>
      <c r="F3" s="309"/>
      <c r="G3" s="309"/>
      <c r="H3" s="309"/>
      <c r="I3" s="310"/>
      <c r="J3" s="309"/>
      <c r="K3" s="309"/>
      <c r="L3" s="309"/>
      <c r="M3" s="309"/>
    </row>
    <row r="4" spans="1:26" s="314" customFormat="1" ht="24" customHeight="1">
      <c r="A4" s="313"/>
      <c r="D4" s="318" t="s">
        <v>0</v>
      </c>
      <c r="E4" s="318"/>
      <c r="F4" s="317" t="s">
        <v>319</v>
      </c>
      <c r="G4" s="317"/>
      <c r="H4" s="317"/>
      <c r="I4" s="317"/>
      <c r="J4" s="317"/>
      <c r="K4" s="317"/>
      <c r="L4" s="317"/>
      <c r="M4" s="317"/>
      <c r="N4" s="317"/>
      <c r="O4" s="317"/>
      <c r="P4" s="317"/>
      <c r="Q4" s="317"/>
      <c r="R4" s="318" t="s">
        <v>23</v>
      </c>
      <c r="S4" s="318"/>
      <c r="T4" s="317">
        <v>2018</v>
      </c>
      <c r="U4" s="317"/>
      <c r="V4" s="317"/>
      <c r="W4" s="319"/>
      <c r="Y4" s="319"/>
    </row>
    <row r="5" spans="1:26" s="314" customFormat="1" ht="24" customHeight="1">
      <c r="A5" s="313"/>
      <c r="D5" s="318" t="s">
        <v>1</v>
      </c>
      <c r="E5" s="318"/>
      <c r="F5" s="385"/>
      <c r="G5" s="385"/>
      <c r="H5" s="385"/>
      <c r="I5" s="385"/>
      <c r="J5" s="385"/>
      <c r="K5" s="385"/>
      <c r="L5" s="385"/>
      <c r="M5" s="385"/>
      <c r="N5" s="385"/>
      <c r="O5" s="385"/>
      <c r="P5" s="385"/>
      <c r="Q5" s="385"/>
      <c r="R5" s="385"/>
      <c r="S5" s="385"/>
      <c r="T5" s="385"/>
      <c r="U5" s="385"/>
      <c r="V5" s="385"/>
      <c r="W5" s="321"/>
      <c r="Y5" s="321"/>
    </row>
    <row r="6" spans="1:26" s="314" customFormat="1" ht="15">
      <c r="A6" s="313"/>
      <c r="B6" s="322"/>
      <c r="C6" s="322"/>
      <c r="I6" s="323"/>
      <c r="J6" s="324"/>
      <c r="K6" s="324"/>
      <c r="P6" s="323"/>
      <c r="Q6" s="323"/>
      <c r="V6" s="323"/>
      <c r="W6" s="323"/>
      <c r="Y6" s="323"/>
    </row>
    <row r="7" spans="1:26" s="336" customFormat="1" ht="30" customHeight="1">
      <c r="A7" s="325"/>
      <c r="B7" s="326" t="s">
        <v>2</v>
      </c>
      <c r="C7" s="326" t="s">
        <v>3</v>
      </c>
      <c r="D7" s="326" t="s">
        <v>4</v>
      </c>
      <c r="E7" s="326" t="s">
        <v>5</v>
      </c>
      <c r="F7" s="328" t="s">
        <v>25</v>
      </c>
      <c r="G7" s="326" t="s">
        <v>200</v>
      </c>
      <c r="H7" s="326"/>
      <c r="I7" s="329" t="s">
        <v>22</v>
      </c>
      <c r="J7" s="327" t="s">
        <v>11</v>
      </c>
      <c r="K7" s="330" t="s">
        <v>31</v>
      </c>
      <c r="L7" s="331"/>
      <c r="M7" s="332" t="s">
        <v>184</v>
      </c>
      <c r="N7" s="326" t="s">
        <v>201</v>
      </c>
      <c r="O7" s="326"/>
      <c r="P7" s="329" t="s">
        <v>22</v>
      </c>
      <c r="Q7" s="328" t="s">
        <v>10</v>
      </c>
      <c r="R7" s="326" t="s">
        <v>8</v>
      </c>
      <c r="S7" s="333" t="s">
        <v>16</v>
      </c>
      <c r="T7" s="326" t="s">
        <v>224</v>
      </c>
      <c r="U7" s="327" t="s">
        <v>202</v>
      </c>
      <c r="V7" s="326" t="s">
        <v>9</v>
      </c>
      <c r="W7" s="334" t="s">
        <v>327</v>
      </c>
      <c r="X7" s="335"/>
      <c r="Y7" s="334" t="s">
        <v>340</v>
      </c>
      <c r="Z7" s="335"/>
    </row>
    <row r="8" spans="1:26" s="336" customFormat="1" ht="96.75" customHeight="1">
      <c r="A8" s="325"/>
      <c r="B8" s="326"/>
      <c r="C8" s="326"/>
      <c r="D8" s="326"/>
      <c r="E8" s="326"/>
      <c r="F8" s="328"/>
      <c r="G8" s="379" t="s">
        <v>6</v>
      </c>
      <c r="H8" s="338" t="s">
        <v>7</v>
      </c>
      <c r="I8" s="339"/>
      <c r="J8" s="337"/>
      <c r="K8" s="340" t="s">
        <v>213</v>
      </c>
      <c r="L8" s="341" t="s">
        <v>214</v>
      </c>
      <c r="M8" s="342"/>
      <c r="N8" s="343" t="s">
        <v>6</v>
      </c>
      <c r="O8" s="344" t="s">
        <v>7</v>
      </c>
      <c r="P8" s="339"/>
      <c r="Q8" s="328"/>
      <c r="R8" s="326"/>
      <c r="S8" s="333"/>
      <c r="T8" s="326"/>
      <c r="U8" s="337"/>
      <c r="V8" s="326"/>
      <c r="W8" s="345" t="s">
        <v>329</v>
      </c>
      <c r="X8" s="345" t="s">
        <v>180</v>
      </c>
      <c r="Y8" s="345" t="s">
        <v>329</v>
      </c>
      <c r="Z8" s="345" t="s">
        <v>180</v>
      </c>
    </row>
    <row r="9" spans="1:26" s="314" customFormat="1" ht="188.25" customHeight="1">
      <c r="A9" s="380">
        <v>1</v>
      </c>
      <c r="B9" s="347" t="s">
        <v>320</v>
      </c>
      <c r="C9" s="348" t="s">
        <v>272</v>
      </c>
      <c r="D9" s="347"/>
      <c r="E9" s="347" t="s">
        <v>321</v>
      </c>
      <c r="F9" s="349" t="s">
        <v>27</v>
      </c>
      <c r="G9" s="347">
        <v>4</v>
      </c>
      <c r="H9" s="347">
        <v>4</v>
      </c>
      <c r="I9" s="350" t="str">
        <f>INDEX(Listas!$L$4:$P$8,G9,H9)</f>
        <v>EXTREMA</v>
      </c>
      <c r="J9" s="351" t="s">
        <v>322</v>
      </c>
      <c r="K9" s="352" t="s">
        <v>211</v>
      </c>
      <c r="L9" s="352" t="b">
        <f>J7=IF('Evaluación de Controles'!F13="X","Probabilidad",IF('Evaluación de Controles'!H13="X","Impacto",))</f>
        <v>0</v>
      </c>
      <c r="M9" s="347">
        <f>'Evaluación de Controles'!X13</f>
        <v>70</v>
      </c>
      <c r="N9" s="347">
        <f>IF('Evaluación de Controles'!F13="X",IF(M9&gt;75,IF(G9&gt;2,G9-2,IF(G9&gt;1,G9-1,G9)),IF(M9&gt;50,IF(G9&gt;1,G9-1,G9),G9)),G9)</f>
        <v>3</v>
      </c>
      <c r="O9" s="347">
        <f>IF('Evaluación de Controles'!H13="X",IF(M9&gt;75,IF(H9&gt;2,H9-2,IF(H9&gt;1,H9-1,H9)),IF(M9&gt;50,IF(H9&gt;1,H9-1,H9),H9)),H9)</f>
        <v>4</v>
      </c>
      <c r="P9" s="350" t="str">
        <f>INDEX(Listas!$L$4:$P$8,N9,O9)</f>
        <v>EXTREMA</v>
      </c>
      <c r="Q9" s="352" t="s">
        <v>199</v>
      </c>
      <c r="R9" s="354" t="s">
        <v>323</v>
      </c>
      <c r="S9" s="349" t="s">
        <v>225</v>
      </c>
      <c r="T9" s="347" t="s">
        <v>324</v>
      </c>
      <c r="U9" s="347" t="s">
        <v>325</v>
      </c>
      <c r="V9" s="347" t="s">
        <v>326</v>
      </c>
      <c r="W9" s="355">
        <f>2/2</f>
        <v>1</v>
      </c>
      <c r="X9" s="356" t="s">
        <v>338</v>
      </c>
      <c r="Y9" s="355" t="s">
        <v>347</v>
      </c>
      <c r="Z9" s="356" t="s">
        <v>348</v>
      </c>
    </row>
    <row r="10" spans="1:26" s="314" customFormat="1" ht="370.5" customHeight="1">
      <c r="A10" s="380">
        <v>2</v>
      </c>
      <c r="B10" s="347" t="s">
        <v>296</v>
      </c>
      <c r="C10" s="348" t="s">
        <v>273</v>
      </c>
      <c r="D10" s="347"/>
      <c r="E10" s="347" t="s">
        <v>290</v>
      </c>
      <c r="F10" s="349" t="s">
        <v>27</v>
      </c>
      <c r="G10" s="347">
        <v>3</v>
      </c>
      <c r="H10" s="347">
        <v>4</v>
      </c>
      <c r="I10" s="350" t="str">
        <f>INDEX(Listas!$L$4:$P$8,G10,H10)</f>
        <v>EXTREMA</v>
      </c>
      <c r="J10" s="351" t="s">
        <v>291</v>
      </c>
      <c r="K10" s="352" t="s">
        <v>211</v>
      </c>
      <c r="L10" s="352" t="str">
        <f>IF('Evaluación de Controles'!F14="X","Probabilidad",IF('Evaluación de Controles'!H14="X","Impacto",))</f>
        <v>Probabilidad</v>
      </c>
      <c r="M10" s="347">
        <f>'Evaluación de Controles'!X14</f>
        <v>70</v>
      </c>
      <c r="N10" s="347">
        <f>IF('Evaluación de Controles'!F14="X",IF(M10&gt;75,IF(G10&gt;2,G10-2,IF(G10&gt;1,G10-1,G10)),IF(M10&gt;50,IF(G10&gt;1,G10-1,G10),G10)),G10)</f>
        <v>2</v>
      </c>
      <c r="O10" s="347">
        <f>IF('Evaluación de Controles'!H14="X",IF(M10&gt;75,IF(H10&gt;2,H10-2,IF(H10&gt;1,H10-1,H10)),IF(M10&gt;50,IF(H10&gt;1,H10-1,H10),H10)),H10)</f>
        <v>4</v>
      </c>
      <c r="P10" s="350" t="str">
        <f>INDEX(Listas!$L$4:$P$8,N10,O10)</f>
        <v>ALTA</v>
      </c>
      <c r="Q10" s="352" t="s">
        <v>226</v>
      </c>
      <c r="R10" s="354" t="s">
        <v>292</v>
      </c>
      <c r="S10" s="382" t="s">
        <v>17</v>
      </c>
      <c r="T10" s="347" t="s">
        <v>312</v>
      </c>
      <c r="U10" s="347" t="s">
        <v>294</v>
      </c>
      <c r="V10" s="347" t="s">
        <v>313</v>
      </c>
      <c r="W10" s="355">
        <v>0.7</v>
      </c>
      <c r="X10" s="356" t="s">
        <v>339</v>
      </c>
      <c r="Y10" s="355">
        <v>1</v>
      </c>
      <c r="Z10" s="356" t="s">
        <v>349</v>
      </c>
    </row>
    <row r="11" spans="1:26" ht="15">
      <c r="B11" s="388"/>
      <c r="C11" s="389"/>
      <c r="D11" s="390"/>
      <c r="E11" s="365"/>
      <c r="F11" s="365"/>
      <c r="G11" s="365"/>
      <c r="H11" s="365"/>
      <c r="I11" s="391"/>
      <c r="J11" s="392"/>
      <c r="K11" s="392"/>
      <c r="L11" s="365"/>
      <c r="M11" s="393"/>
      <c r="W11" s="306"/>
      <c r="Y11" s="306"/>
    </row>
    <row r="12" spans="1:26">
      <c r="B12" s="394"/>
      <c r="C12" s="394"/>
      <c r="D12" s="394"/>
      <c r="E12" s="394"/>
      <c r="F12" s="394"/>
      <c r="G12" s="366" t="s">
        <v>71</v>
      </c>
      <c r="H12" s="366"/>
      <c r="I12" s="367">
        <f>COUNTIF(I9:I10,"BAJA")</f>
        <v>0</v>
      </c>
      <c r="J12" s="392"/>
      <c r="K12" s="392"/>
      <c r="L12" s="365"/>
      <c r="M12" s="393"/>
      <c r="N12" s="366" t="s">
        <v>71</v>
      </c>
      <c r="O12" s="366"/>
      <c r="P12" s="367">
        <f>COUNTIF(P9:P10,"BAJA")</f>
        <v>0</v>
      </c>
      <c r="W12" s="306"/>
      <c r="Y12" s="306"/>
    </row>
    <row r="13" spans="1:26">
      <c r="B13" s="395"/>
      <c r="C13" s="395"/>
      <c r="D13" s="395"/>
      <c r="E13" s="395"/>
      <c r="F13" s="395"/>
      <c r="G13" s="366" t="s">
        <v>73</v>
      </c>
      <c r="H13" s="366"/>
      <c r="I13" s="367">
        <f>COUNTIF(I9:I10,"MODERADA")</f>
        <v>0</v>
      </c>
      <c r="J13" s="392"/>
      <c r="K13" s="392"/>
      <c r="L13" s="365"/>
      <c r="M13" s="394"/>
      <c r="N13" s="366" t="s">
        <v>73</v>
      </c>
      <c r="O13" s="366"/>
      <c r="P13" s="367">
        <f>COUNTIF(P9:P10,"MODERADA")</f>
        <v>0</v>
      </c>
      <c r="W13" s="306"/>
      <c r="Y13" s="306"/>
    </row>
    <row r="14" spans="1:26">
      <c r="D14" s="365"/>
      <c r="E14" s="365"/>
      <c r="F14" s="365"/>
      <c r="G14" s="366" t="s">
        <v>72</v>
      </c>
      <c r="H14" s="366"/>
      <c r="I14" s="367">
        <f>COUNTIF(I9:I10,"ALTA")</f>
        <v>0</v>
      </c>
      <c r="J14" s="392"/>
      <c r="K14" s="392"/>
      <c r="L14" s="365"/>
      <c r="M14" s="365"/>
      <c r="N14" s="366" t="s">
        <v>72</v>
      </c>
      <c r="O14" s="366"/>
      <c r="P14" s="367">
        <f>COUNTIF(P9:P10,"ALTA")</f>
        <v>1</v>
      </c>
      <c r="Q14" s="306"/>
      <c r="V14" s="306"/>
      <c r="W14" s="306"/>
      <c r="Y14" s="306"/>
    </row>
    <row r="15" spans="1:26">
      <c r="B15" s="394"/>
      <c r="C15" s="394"/>
      <c r="D15" s="394"/>
      <c r="E15" s="394"/>
      <c r="F15" s="394"/>
      <c r="G15" s="366" t="s">
        <v>74</v>
      </c>
      <c r="H15" s="366"/>
      <c r="I15" s="367">
        <f>COUNTIF(I9:I10,"EXTREMA")</f>
        <v>2</v>
      </c>
      <c r="J15" s="392"/>
      <c r="K15" s="392"/>
      <c r="L15" s="365"/>
      <c r="M15" s="393"/>
      <c r="N15" s="366" t="s">
        <v>74</v>
      </c>
      <c r="O15" s="366"/>
      <c r="P15" s="367">
        <f>COUNTIF(P9:P10,"EXTREMA")</f>
        <v>1</v>
      </c>
      <c r="W15" s="306"/>
      <c r="Y15" s="306"/>
    </row>
    <row r="16" spans="1:26">
      <c r="D16" s="365"/>
      <c r="E16" s="365"/>
      <c r="G16" s="365"/>
      <c r="H16" s="365"/>
      <c r="I16" s="391"/>
      <c r="J16" s="392"/>
      <c r="K16" s="392"/>
      <c r="L16" s="365"/>
      <c r="M16" s="365" t="s">
        <v>20</v>
      </c>
      <c r="P16" s="306"/>
      <c r="Q16" s="306"/>
      <c r="V16" s="306"/>
    </row>
    <row r="22" spans="23:26">
      <c r="W22" s="373"/>
      <c r="X22" s="373"/>
      <c r="Y22" s="373"/>
      <c r="Z22" s="373"/>
    </row>
  </sheetData>
  <sheetProtection password="A4A3" sheet="1" objects="1" scenarios="1"/>
  <customSheetViews>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5"/>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6"/>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7"/>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8"/>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11"/>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7">
    <mergeCell ref="D1:V1"/>
    <mergeCell ref="D2:V2"/>
    <mergeCell ref="D4:E4"/>
    <mergeCell ref="F4:Q4"/>
    <mergeCell ref="R4:S4"/>
    <mergeCell ref="T4:V4"/>
    <mergeCell ref="D5:E5"/>
    <mergeCell ref="F5:V5"/>
    <mergeCell ref="B7:B8"/>
    <mergeCell ref="C7:C8"/>
    <mergeCell ref="D7:D8"/>
    <mergeCell ref="E7:E8"/>
    <mergeCell ref="F7:F8"/>
    <mergeCell ref="G7:H7"/>
    <mergeCell ref="I7:I8"/>
    <mergeCell ref="J7:J8"/>
    <mergeCell ref="S7:S8"/>
    <mergeCell ref="T7:T8"/>
    <mergeCell ref="V7:V8"/>
    <mergeCell ref="B13:F13"/>
    <mergeCell ref="N7:O7"/>
    <mergeCell ref="P7:P8"/>
    <mergeCell ref="G12:H12"/>
    <mergeCell ref="G13:H13"/>
    <mergeCell ref="M7:M8"/>
    <mergeCell ref="K7:L7"/>
    <mergeCell ref="Y7:Z7"/>
    <mergeCell ref="N15:O15"/>
    <mergeCell ref="G15:H15"/>
    <mergeCell ref="G14:H14"/>
    <mergeCell ref="N12:O12"/>
    <mergeCell ref="N13:O13"/>
    <mergeCell ref="N14:O14"/>
    <mergeCell ref="W7:X7"/>
    <mergeCell ref="Q7:Q8"/>
    <mergeCell ref="R7:R8"/>
    <mergeCell ref="U7:U8"/>
  </mergeCells>
  <conditionalFormatting sqref="I3 P3 I6 P6 I11:I1048576 P11:P1048576">
    <cfRule type="cellIs" dxfId="27" priority="67" operator="equal">
      <formula>"BAJA"</formula>
    </cfRule>
  </conditionalFormatting>
  <conditionalFormatting sqref="I3 P3 I6 P6 I11:I1048576 P11:P1048576">
    <cfRule type="cellIs" dxfId="26" priority="64" operator="equal">
      <formula>"EXTREMA"</formula>
    </cfRule>
    <cfRule type="cellIs" dxfId="25" priority="65" operator="equal">
      <formula>"ALTA"</formula>
    </cfRule>
    <cfRule type="cellIs" dxfId="24" priority="66" operator="equal">
      <formula>"MODERADA"</formula>
    </cfRule>
  </conditionalFormatting>
  <conditionalFormatting sqref="F3:G3 N3:O3 F6:G6 G9:H10 F11:G1048576 N6:O6 N11:O1048576">
    <cfRule type="colorScale" priority="63">
      <colorScale>
        <cfvo type="num" val="1"/>
        <cfvo type="num" val="3"/>
        <cfvo type="num" val="5"/>
        <color theme="6" tint="-0.499984740745262"/>
        <color rgb="FFFFFF00"/>
        <color rgb="FFC00000"/>
      </colorScale>
    </cfRule>
  </conditionalFormatting>
  <conditionalFormatting sqref="I9:I10">
    <cfRule type="cellIs" dxfId="23" priority="11" operator="equal">
      <formula>"EXTREMA"</formula>
    </cfRule>
    <cfRule type="cellIs" dxfId="22" priority="12" operator="equal">
      <formula>"ALTA"</formula>
    </cfRule>
    <cfRule type="cellIs" dxfId="21" priority="13" operator="equal">
      <formula>"MODERADA"</formula>
    </cfRule>
    <cfRule type="cellIs" dxfId="20" priority="14" operator="equal">
      <formula>"BAJA"</formula>
    </cfRule>
  </conditionalFormatting>
  <conditionalFormatting sqref="P9:P10">
    <cfRule type="cellIs" dxfId="19" priority="7" operator="equal">
      <formula>"EXTREMA"</formula>
    </cfRule>
    <cfRule type="cellIs" dxfId="18" priority="8" operator="equal">
      <formula>"ALTA"</formula>
    </cfRule>
    <cfRule type="cellIs" dxfId="17" priority="9" operator="equal">
      <formula>"MODERADA"</formula>
    </cfRule>
    <cfRule type="cellIs" dxfId="16" priority="10" operator="equal">
      <formula>"BAJA"</formula>
    </cfRule>
  </conditionalFormatting>
  <conditionalFormatting sqref="N9:O10">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15" priority="5" operator="equal">
      <formula>"BAJA"</formula>
    </cfRule>
  </conditionalFormatting>
  <conditionalFormatting sqref="I7:I8 P7:P8">
    <cfRule type="cellIs" dxfId="14" priority="2" operator="equal">
      <formula>"EXTREMA"</formula>
    </cfRule>
    <cfRule type="cellIs" dxfId="13" priority="3" operator="equal">
      <formula>"ALTA"</formula>
    </cfRule>
    <cfRule type="cellIs" dxfId="12" priority="4" operator="equal">
      <formula>"MODERADA"</formula>
    </cfRule>
  </conditionalFormatting>
  <printOptions horizontalCentered="1"/>
  <pageMargins left="0.35433070866141736" right="0.27559055118110237" top="0.86614173228346458" bottom="0.23622047244094491" header="0.31496062992125984" footer="0.15748031496062992"/>
  <pageSetup paperSize="258" scale="5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F9:F10</xm:sqref>
        </x14:dataValidation>
        <x14:dataValidation type="list" showInputMessage="1" showErrorMessage="1">
          <x14:formula1>
            <xm:f>Listas!$C$4:$C$7</xm:f>
          </x14:formula1>
          <xm:sqref>K9:K10</xm:sqref>
        </x14:dataValidation>
      </x14:dataValidations>
    </ext>
  </extLst>
</worksheet>
</file>

<file path=xl/worksheets/sheet6.xml><?xml version="1.0" encoding="utf-8"?>
<worksheet xmlns="http://schemas.openxmlformats.org/spreadsheetml/2006/main" xmlns:r="http://schemas.openxmlformats.org/officeDocument/2006/relationships">
  <sheetPr>
    <tabColor theme="5" tint="-0.249977111117893"/>
    <pageSetUpPr fitToPage="1"/>
  </sheetPr>
  <dimension ref="A1:Y19"/>
  <sheetViews>
    <sheetView zoomScale="70" zoomScaleNormal="70" workbookViewId="0">
      <pane xSplit="2" ySplit="3" topLeftCell="C4" activePane="bottomRight" state="frozen"/>
      <selection activeCell="P5" sqref="P5"/>
      <selection pane="topRight" activeCell="P5" sqref="P5"/>
      <selection pane="bottomLeft" activeCell="P5" sqref="P5"/>
      <selection pane="bottomRight" activeCell="P5" sqref="P5"/>
    </sheetView>
  </sheetViews>
  <sheetFormatPr baseColWidth="10" defaultColWidth="11.42578125" defaultRowHeight="15"/>
  <cols>
    <col min="1" max="1" width="2.7109375" style="145" customWidth="1"/>
    <col min="2" max="2" width="6.7109375" style="153" customWidth="1"/>
    <col min="3" max="3" width="6.7109375" style="144" customWidth="1"/>
    <col min="4" max="4" width="24.7109375" style="147" customWidth="1"/>
    <col min="5" max="5" width="24.5703125" style="150" customWidth="1"/>
    <col min="6" max="9" width="4.7109375" style="7" customWidth="1"/>
    <col min="10" max="10" width="6.5703125" style="7" customWidth="1"/>
    <col min="11" max="11" width="7" style="7" customWidth="1"/>
    <col min="12" max="23" width="4.7109375" style="7" customWidth="1"/>
    <col min="24" max="24" width="8.7109375" style="142" customWidth="1"/>
    <col min="25" max="25" width="24.7109375" style="7" customWidth="1"/>
    <col min="26" max="16384" width="11.42578125" style="7"/>
  </cols>
  <sheetData>
    <row r="1" spans="1:25" s="147" customFormat="1" ht="135.94999999999999" customHeight="1">
      <c r="A1" s="146"/>
      <c r="C1" s="154"/>
      <c r="D1" s="229" t="s">
        <v>198</v>
      </c>
      <c r="E1" s="230"/>
      <c r="F1" s="226" t="s">
        <v>216</v>
      </c>
      <c r="G1" s="226"/>
      <c r="H1" s="226" t="s">
        <v>215</v>
      </c>
      <c r="I1" s="226"/>
      <c r="J1" s="226" t="s">
        <v>217</v>
      </c>
      <c r="K1" s="226"/>
      <c r="L1" s="226" t="s">
        <v>218</v>
      </c>
      <c r="M1" s="226"/>
      <c r="N1" s="226" t="s">
        <v>219</v>
      </c>
      <c r="O1" s="226"/>
      <c r="P1" s="226" t="s">
        <v>220</v>
      </c>
      <c r="Q1" s="226"/>
      <c r="R1" s="226" t="s">
        <v>221</v>
      </c>
      <c r="S1" s="226"/>
      <c r="T1" s="226" t="s">
        <v>222</v>
      </c>
      <c r="U1" s="226"/>
      <c r="V1" s="226" t="s">
        <v>223</v>
      </c>
      <c r="W1" s="226"/>
      <c r="X1" s="231" t="s">
        <v>230</v>
      </c>
      <c r="Y1" s="232"/>
    </row>
    <row r="2" spans="1:25" s="147" customFormat="1" ht="18" customHeight="1">
      <c r="A2" s="146"/>
      <c r="B2" s="223" t="s">
        <v>197</v>
      </c>
      <c r="C2" s="227" t="s">
        <v>189</v>
      </c>
      <c r="D2" s="221" t="s">
        <v>190</v>
      </c>
      <c r="E2" s="221" t="s">
        <v>185</v>
      </c>
      <c r="F2" s="220" t="s">
        <v>177</v>
      </c>
      <c r="G2" s="220"/>
      <c r="H2" s="220" t="s">
        <v>177</v>
      </c>
      <c r="I2" s="220"/>
      <c r="J2" s="220" t="s">
        <v>191</v>
      </c>
      <c r="K2" s="220"/>
      <c r="L2" s="220" t="s">
        <v>192</v>
      </c>
      <c r="M2" s="220"/>
      <c r="N2" s="220" t="s">
        <v>191</v>
      </c>
      <c r="O2" s="220"/>
      <c r="P2" s="220" t="s">
        <v>193</v>
      </c>
      <c r="Q2" s="220"/>
      <c r="R2" s="220" t="s">
        <v>191</v>
      </c>
      <c r="S2" s="220"/>
      <c r="T2" s="220" t="s">
        <v>193</v>
      </c>
      <c r="U2" s="220"/>
      <c r="V2" s="220" t="s">
        <v>194</v>
      </c>
      <c r="W2" s="220"/>
      <c r="X2" s="235" t="s">
        <v>195</v>
      </c>
      <c r="Y2" s="233" t="s">
        <v>186</v>
      </c>
    </row>
    <row r="3" spans="1:25" s="142" customFormat="1" ht="18" customHeight="1">
      <c r="A3" s="144"/>
      <c r="B3" s="223"/>
      <c r="C3" s="228"/>
      <c r="D3" s="222"/>
      <c r="E3" s="222"/>
      <c r="F3" s="143" t="s">
        <v>187</v>
      </c>
      <c r="G3" s="143" t="s">
        <v>188</v>
      </c>
      <c r="H3" s="143" t="s">
        <v>187</v>
      </c>
      <c r="I3" s="143" t="s">
        <v>188</v>
      </c>
      <c r="J3" s="143" t="s">
        <v>187</v>
      </c>
      <c r="K3" s="143" t="s">
        <v>188</v>
      </c>
      <c r="L3" s="143" t="s">
        <v>187</v>
      </c>
      <c r="M3" s="143" t="s">
        <v>188</v>
      </c>
      <c r="N3" s="143" t="s">
        <v>187</v>
      </c>
      <c r="O3" s="143" t="s">
        <v>188</v>
      </c>
      <c r="P3" s="143" t="s">
        <v>187</v>
      </c>
      <c r="Q3" s="143" t="s">
        <v>188</v>
      </c>
      <c r="R3" s="143" t="s">
        <v>187</v>
      </c>
      <c r="S3" s="143" t="s">
        <v>188</v>
      </c>
      <c r="T3" s="143" t="s">
        <v>187</v>
      </c>
      <c r="U3" s="143" t="s">
        <v>188</v>
      </c>
      <c r="V3" s="143" t="s">
        <v>187</v>
      </c>
      <c r="W3" s="143" t="s">
        <v>188</v>
      </c>
      <c r="X3" s="236"/>
      <c r="Y3" s="234"/>
    </row>
    <row r="4" spans="1:25" ht="66" customHeight="1">
      <c r="B4" s="224" t="s">
        <v>246</v>
      </c>
      <c r="C4" s="152">
        <v>1.1000000000000001</v>
      </c>
      <c r="D4" s="151" t="s">
        <v>241</v>
      </c>
      <c r="E4" s="151" t="s">
        <v>242</v>
      </c>
      <c r="F4" s="2" t="s">
        <v>203</v>
      </c>
      <c r="G4" s="2"/>
      <c r="H4" s="2"/>
      <c r="I4" s="2" t="s">
        <v>203</v>
      </c>
      <c r="J4" s="2"/>
      <c r="K4" s="2" t="s">
        <v>203</v>
      </c>
      <c r="L4" s="2" t="s">
        <v>203</v>
      </c>
      <c r="M4" s="2"/>
      <c r="N4" s="2"/>
      <c r="O4" s="2" t="s">
        <v>203</v>
      </c>
      <c r="P4" s="2" t="s">
        <v>203</v>
      </c>
      <c r="Q4" s="2"/>
      <c r="R4" s="2" t="s">
        <v>203</v>
      </c>
      <c r="S4" s="2"/>
      <c r="T4" s="2" t="s">
        <v>203</v>
      </c>
      <c r="U4" s="2"/>
      <c r="V4" s="2" t="s">
        <v>203</v>
      </c>
      <c r="W4" s="2"/>
      <c r="X4" s="207">
        <f>IF(J4="X",15,0)+IF(L4="X",5,0)+IF(N4="X",15,0)+IF(P4="X",10,0)+IF(R4="X",15,0)+IF(T4="X",10,0)+IF(V4="X",30,0)</f>
        <v>70</v>
      </c>
      <c r="Y4" s="11" t="s">
        <v>233</v>
      </c>
    </row>
    <row r="5" spans="1:25" ht="109.5" customHeight="1">
      <c r="B5" s="225"/>
      <c r="C5" s="152">
        <v>1.2</v>
      </c>
      <c r="D5" s="151" t="s">
        <v>244</v>
      </c>
      <c r="E5" s="151" t="s">
        <v>245</v>
      </c>
      <c r="F5" s="2" t="s">
        <v>203</v>
      </c>
      <c r="G5" s="2"/>
      <c r="H5" s="2"/>
      <c r="I5" s="2" t="s">
        <v>203</v>
      </c>
      <c r="J5" s="2"/>
      <c r="K5" s="2" t="s">
        <v>203</v>
      </c>
      <c r="L5" s="2" t="s">
        <v>203</v>
      </c>
      <c r="M5" s="2"/>
      <c r="N5" s="2"/>
      <c r="O5" s="2" t="s">
        <v>203</v>
      </c>
      <c r="P5" s="2" t="s">
        <v>203</v>
      </c>
      <c r="Q5" s="2"/>
      <c r="R5" s="2" t="s">
        <v>203</v>
      </c>
      <c r="S5" s="2"/>
      <c r="T5" s="2" t="s">
        <v>203</v>
      </c>
      <c r="U5" s="2"/>
      <c r="V5" s="2" t="s">
        <v>203</v>
      </c>
      <c r="W5" s="2"/>
      <c r="X5" s="217">
        <f t="shared" ref="X5:X12" si="0">IF(J5="X",15,0)+IF(L5="X",5,0)+IF(N5="X",15,0)+IF(P5="X",10,0)+IF(R5="X",15,0)+IF(T5="X",10,0)+IF(V5="X",30,0)</f>
        <v>70</v>
      </c>
      <c r="Y5" s="11" t="s">
        <v>233</v>
      </c>
    </row>
    <row r="6" spans="1:25" ht="111.75" customHeight="1">
      <c r="B6" s="224" t="s">
        <v>248</v>
      </c>
      <c r="C6" s="152">
        <v>2.1</v>
      </c>
      <c r="D6" s="151" t="s">
        <v>274</v>
      </c>
      <c r="E6" s="151" t="s">
        <v>277</v>
      </c>
      <c r="F6" s="2" t="s">
        <v>203</v>
      </c>
      <c r="G6" s="2"/>
      <c r="H6" s="2"/>
      <c r="I6" s="2" t="s">
        <v>203</v>
      </c>
      <c r="J6" s="2"/>
      <c r="K6" s="2" t="s">
        <v>203</v>
      </c>
      <c r="L6" s="2" t="s">
        <v>203</v>
      </c>
      <c r="M6" s="2"/>
      <c r="N6" s="2"/>
      <c r="O6" s="2" t="s">
        <v>203</v>
      </c>
      <c r="P6" s="2" t="s">
        <v>203</v>
      </c>
      <c r="Q6" s="2"/>
      <c r="R6" s="2" t="s">
        <v>203</v>
      </c>
      <c r="S6" s="2"/>
      <c r="T6" s="2" t="s">
        <v>203</v>
      </c>
      <c r="U6" s="2"/>
      <c r="V6" s="2" t="s">
        <v>203</v>
      </c>
      <c r="W6" s="2"/>
      <c r="X6" s="207">
        <f>IF(J6="X",15,0)+IF(L6="X",5,0)+IF(N6="X",15,0)+IF(P6="X",10,0)+IF(R6="X",15,0)+IF(T6="X",10,0)+IF(V6="X",30,0)</f>
        <v>70</v>
      </c>
      <c r="Y6" s="11" t="s">
        <v>233</v>
      </c>
    </row>
    <row r="7" spans="1:25" ht="73.5" customHeight="1">
      <c r="B7" s="225"/>
      <c r="C7" s="152">
        <v>2.2000000000000002</v>
      </c>
      <c r="D7" s="151" t="s">
        <v>268</v>
      </c>
      <c r="E7" s="151" t="s">
        <v>285</v>
      </c>
      <c r="F7" s="2" t="s">
        <v>203</v>
      </c>
      <c r="G7" s="2"/>
      <c r="H7" s="2"/>
      <c r="I7" s="2" t="s">
        <v>203</v>
      </c>
      <c r="J7" s="2"/>
      <c r="K7" s="2" t="s">
        <v>203</v>
      </c>
      <c r="L7" s="2" t="s">
        <v>203</v>
      </c>
      <c r="M7" s="2"/>
      <c r="N7" s="2"/>
      <c r="O7" s="2" t="s">
        <v>203</v>
      </c>
      <c r="P7" s="2" t="s">
        <v>203</v>
      </c>
      <c r="Q7" s="2"/>
      <c r="R7" s="2" t="s">
        <v>203</v>
      </c>
      <c r="S7" s="2"/>
      <c r="T7" s="2" t="s">
        <v>203</v>
      </c>
      <c r="U7" s="2"/>
      <c r="V7" s="2" t="s">
        <v>203</v>
      </c>
      <c r="W7" s="2"/>
      <c r="X7" s="207">
        <f t="shared" si="0"/>
        <v>70</v>
      </c>
      <c r="Y7" s="11" t="s">
        <v>233</v>
      </c>
    </row>
    <row r="8" spans="1:25" ht="93" customHeight="1">
      <c r="B8" s="224" t="s">
        <v>249</v>
      </c>
      <c r="C8" s="152">
        <v>3.1</v>
      </c>
      <c r="D8" s="151" t="s">
        <v>289</v>
      </c>
      <c r="E8" s="151" t="s">
        <v>291</v>
      </c>
      <c r="F8" s="2" t="s">
        <v>203</v>
      </c>
      <c r="G8" s="2"/>
      <c r="H8" s="2"/>
      <c r="I8" s="2" t="s">
        <v>203</v>
      </c>
      <c r="J8" s="2"/>
      <c r="K8" s="2" t="s">
        <v>203</v>
      </c>
      <c r="L8" s="2" t="s">
        <v>203</v>
      </c>
      <c r="M8" s="2"/>
      <c r="N8" s="2"/>
      <c r="O8" s="2" t="s">
        <v>203</v>
      </c>
      <c r="P8" s="2" t="s">
        <v>203</v>
      </c>
      <c r="Q8" s="2"/>
      <c r="R8" s="2"/>
      <c r="S8" s="2" t="s">
        <v>203</v>
      </c>
      <c r="T8" s="2" t="s">
        <v>203</v>
      </c>
      <c r="U8" s="2"/>
      <c r="V8" s="2"/>
      <c r="W8" s="2" t="s">
        <v>203</v>
      </c>
      <c r="X8" s="207">
        <f t="shared" ref="X8:X10" si="1">IF(J8="X",15,0)+IF(L8="X",5,0)+IF(N8="X",15,0)+IF(P8="X",10,0)+IF(R8="X",15,0)+IF(T8="X",10,0)+IF(V8="X",30,0)</f>
        <v>25</v>
      </c>
      <c r="Y8" s="11" t="s">
        <v>233</v>
      </c>
    </row>
    <row r="9" spans="1:25" ht="113.25" customHeight="1">
      <c r="B9" s="225"/>
      <c r="C9" s="152">
        <v>3.2</v>
      </c>
      <c r="D9" s="151" t="s">
        <v>269</v>
      </c>
      <c r="E9" s="151" t="s">
        <v>299</v>
      </c>
      <c r="F9" s="2" t="s">
        <v>203</v>
      </c>
      <c r="G9" s="2"/>
      <c r="H9" s="2"/>
      <c r="I9" s="2" t="s">
        <v>203</v>
      </c>
      <c r="J9" s="2"/>
      <c r="K9" s="2" t="s">
        <v>203</v>
      </c>
      <c r="L9" s="2" t="s">
        <v>203</v>
      </c>
      <c r="M9" s="2"/>
      <c r="N9" s="208"/>
      <c r="O9" s="2" t="s">
        <v>203</v>
      </c>
      <c r="P9" s="2" t="s">
        <v>203</v>
      </c>
      <c r="Q9" s="2"/>
      <c r="R9" s="2" t="s">
        <v>203</v>
      </c>
      <c r="S9" s="2"/>
      <c r="T9" s="2" t="s">
        <v>203</v>
      </c>
      <c r="U9" s="2"/>
      <c r="V9" s="2" t="s">
        <v>203</v>
      </c>
      <c r="W9" s="2"/>
      <c r="X9" s="207">
        <f t="shared" si="1"/>
        <v>70</v>
      </c>
      <c r="Y9" s="11" t="s">
        <v>233</v>
      </c>
    </row>
    <row r="10" spans="1:25" ht="84.75" customHeight="1">
      <c r="B10" s="225"/>
      <c r="C10" s="152">
        <v>3.3</v>
      </c>
      <c r="D10" s="151" t="s">
        <v>305</v>
      </c>
      <c r="E10" s="151" t="s">
        <v>308</v>
      </c>
      <c r="F10" s="2" t="s">
        <v>203</v>
      </c>
      <c r="G10" s="2"/>
      <c r="H10" s="2" t="s">
        <v>203</v>
      </c>
      <c r="I10" s="2"/>
      <c r="J10" s="2"/>
      <c r="K10" s="2" t="s">
        <v>203</v>
      </c>
      <c r="L10" s="2" t="s">
        <v>203</v>
      </c>
      <c r="M10" s="2"/>
      <c r="N10" s="208"/>
      <c r="O10" s="2" t="s">
        <v>203</v>
      </c>
      <c r="P10" s="2" t="s">
        <v>203</v>
      </c>
      <c r="Q10" s="2"/>
      <c r="R10" s="2" t="s">
        <v>203</v>
      </c>
      <c r="S10" s="2"/>
      <c r="T10" s="2" t="s">
        <v>203</v>
      </c>
      <c r="U10" s="2"/>
      <c r="V10" s="2"/>
      <c r="W10" s="2" t="s">
        <v>203</v>
      </c>
      <c r="X10" s="207">
        <f t="shared" si="1"/>
        <v>40</v>
      </c>
      <c r="Y10" s="11" t="s">
        <v>233</v>
      </c>
    </row>
    <row r="11" spans="1:25" ht="100.5" customHeight="1">
      <c r="B11" s="224" t="s">
        <v>250</v>
      </c>
      <c r="C11" s="152">
        <v>4.0999999999999996</v>
      </c>
      <c r="D11" s="151" t="s">
        <v>270</v>
      </c>
      <c r="E11" s="151" t="s">
        <v>291</v>
      </c>
      <c r="F11" s="2" t="s">
        <v>203</v>
      </c>
      <c r="G11" s="2"/>
      <c r="H11" s="2"/>
      <c r="I11" s="208" t="s">
        <v>203</v>
      </c>
      <c r="J11" s="2"/>
      <c r="K11" s="2" t="s">
        <v>203</v>
      </c>
      <c r="L11" s="2" t="s">
        <v>203</v>
      </c>
      <c r="M11" s="2"/>
      <c r="N11" s="2"/>
      <c r="O11" s="2" t="s">
        <v>203</v>
      </c>
      <c r="P11" s="2" t="s">
        <v>203</v>
      </c>
      <c r="Q11" s="2"/>
      <c r="R11" s="2" t="s">
        <v>203</v>
      </c>
      <c r="S11" s="2"/>
      <c r="T11" s="2" t="s">
        <v>203</v>
      </c>
      <c r="U11" s="2"/>
      <c r="V11" s="2"/>
      <c r="W11" s="2" t="s">
        <v>203</v>
      </c>
      <c r="X11" s="207">
        <f t="shared" si="0"/>
        <v>40</v>
      </c>
      <c r="Y11" s="11" t="s">
        <v>233</v>
      </c>
    </row>
    <row r="12" spans="1:25" ht="70.5" customHeight="1">
      <c r="B12" s="225"/>
      <c r="C12" s="152">
        <v>4.2</v>
      </c>
      <c r="D12" s="151" t="s">
        <v>271</v>
      </c>
      <c r="E12" s="151" t="s">
        <v>316</v>
      </c>
      <c r="F12" s="2" t="s">
        <v>203</v>
      </c>
      <c r="G12" s="2"/>
      <c r="H12" s="2"/>
      <c r="I12" s="208" t="s">
        <v>203</v>
      </c>
      <c r="J12" s="2"/>
      <c r="K12" s="2" t="s">
        <v>203</v>
      </c>
      <c r="L12" s="2" t="s">
        <v>203</v>
      </c>
      <c r="M12" s="2"/>
      <c r="N12" s="2"/>
      <c r="O12" s="2" t="s">
        <v>203</v>
      </c>
      <c r="P12" s="2" t="s">
        <v>203</v>
      </c>
      <c r="Q12" s="2"/>
      <c r="R12" s="2" t="s">
        <v>203</v>
      </c>
      <c r="S12" s="2"/>
      <c r="T12" s="2" t="s">
        <v>203</v>
      </c>
      <c r="U12" s="2"/>
      <c r="V12" s="2" t="s">
        <v>203</v>
      </c>
      <c r="W12" s="2"/>
      <c r="X12" s="207">
        <f t="shared" si="0"/>
        <v>70</v>
      </c>
      <c r="Y12" s="11" t="s">
        <v>233</v>
      </c>
    </row>
    <row r="13" spans="1:25" ht="111" customHeight="1">
      <c r="B13" s="224" t="s">
        <v>251</v>
      </c>
      <c r="C13" s="152">
        <v>5.0999999999999996</v>
      </c>
      <c r="D13" s="216" t="s">
        <v>272</v>
      </c>
      <c r="E13" s="216" t="s">
        <v>322</v>
      </c>
      <c r="F13" s="208" t="s">
        <v>203</v>
      </c>
      <c r="G13" s="208"/>
      <c r="H13" s="208"/>
      <c r="I13" s="208" t="s">
        <v>203</v>
      </c>
      <c r="J13" s="208"/>
      <c r="K13" s="208" t="s">
        <v>203</v>
      </c>
      <c r="L13" s="208" t="s">
        <v>203</v>
      </c>
      <c r="M13" s="208"/>
      <c r="N13" s="2"/>
      <c r="O13" s="2" t="s">
        <v>203</v>
      </c>
      <c r="P13" s="2" t="s">
        <v>203</v>
      </c>
      <c r="Q13" s="2"/>
      <c r="R13" s="2" t="s">
        <v>203</v>
      </c>
      <c r="S13" s="2"/>
      <c r="T13" s="2" t="s">
        <v>203</v>
      </c>
      <c r="U13" s="2"/>
      <c r="V13" s="2" t="s">
        <v>203</v>
      </c>
      <c r="W13" s="2"/>
      <c r="X13" s="207">
        <f t="shared" ref="X13:X14" si="2">IF(J13="X",15,0)+IF(L13="X",5,0)+IF(N13="X",15,0)+IF(P13="X",10,0)+IF(R13="X",15,0)+IF(T13="X",10,0)+IF(V13="X",30,0)</f>
        <v>70</v>
      </c>
      <c r="Y13" s="11" t="s">
        <v>233</v>
      </c>
    </row>
    <row r="14" spans="1:25" ht="138" customHeight="1">
      <c r="B14" s="225"/>
      <c r="C14" s="152">
        <v>5.2</v>
      </c>
      <c r="D14" s="216" t="s">
        <v>273</v>
      </c>
      <c r="E14" s="216" t="s">
        <v>291</v>
      </c>
      <c r="F14" s="208" t="s">
        <v>203</v>
      </c>
      <c r="G14" s="208"/>
      <c r="H14" s="208"/>
      <c r="I14" s="208" t="s">
        <v>203</v>
      </c>
      <c r="J14" s="208"/>
      <c r="K14" s="208" t="s">
        <v>203</v>
      </c>
      <c r="L14" s="208" t="s">
        <v>203</v>
      </c>
      <c r="M14" s="208"/>
      <c r="N14" s="2"/>
      <c r="O14" s="2" t="s">
        <v>203</v>
      </c>
      <c r="P14" s="2" t="s">
        <v>203</v>
      </c>
      <c r="Q14" s="2"/>
      <c r="R14" s="2" t="s">
        <v>203</v>
      </c>
      <c r="S14" s="2"/>
      <c r="T14" s="2" t="s">
        <v>203</v>
      </c>
      <c r="U14" s="2"/>
      <c r="V14" s="2" t="s">
        <v>203</v>
      </c>
      <c r="W14" s="2"/>
      <c r="X14" s="207">
        <f t="shared" si="2"/>
        <v>70</v>
      </c>
      <c r="Y14" s="11" t="s">
        <v>233</v>
      </c>
    </row>
    <row r="15" spans="1:25" ht="50.1" customHeight="1">
      <c r="B15" s="219" t="s">
        <v>196</v>
      </c>
      <c r="C15" s="219"/>
      <c r="D15" s="219"/>
      <c r="E15" s="219"/>
      <c r="F15" s="219"/>
      <c r="G15" s="219"/>
      <c r="H15" s="219"/>
      <c r="I15" s="219"/>
      <c r="J15" s="219"/>
      <c r="K15" s="219"/>
      <c r="L15" s="219"/>
      <c r="M15" s="219"/>
      <c r="N15" s="219"/>
      <c r="O15" s="219"/>
      <c r="P15" s="219"/>
      <c r="Q15" s="219"/>
      <c r="R15" s="219"/>
      <c r="S15" s="219"/>
      <c r="T15" s="219"/>
      <c r="U15" s="219"/>
      <c r="V15" s="219"/>
      <c r="W15" s="219"/>
      <c r="X15" s="149"/>
      <c r="Y15" s="148"/>
    </row>
    <row r="18" spans="3:11">
      <c r="C18" s="203"/>
      <c r="D18" s="204"/>
      <c r="F18" s="206"/>
      <c r="G18" s="206"/>
      <c r="H18" s="206"/>
      <c r="I18" s="206"/>
      <c r="J18" s="206"/>
      <c r="K18" s="206"/>
    </row>
    <row r="19" spans="3:11">
      <c r="C19" s="205" t="s">
        <v>231</v>
      </c>
      <c r="F19" s="205" t="s">
        <v>232</v>
      </c>
      <c r="G19" s="147"/>
    </row>
  </sheetData>
  <customSheetViews>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32">
    <mergeCell ref="Y2:Y3"/>
    <mergeCell ref="X2:X3"/>
    <mergeCell ref="H2:I2"/>
    <mergeCell ref="J2:K2"/>
    <mergeCell ref="L2:M2"/>
    <mergeCell ref="R2:S2"/>
    <mergeCell ref="X1:Y1"/>
    <mergeCell ref="R1:S1"/>
    <mergeCell ref="J1:K1"/>
    <mergeCell ref="H1:I1"/>
    <mergeCell ref="P1:Q1"/>
    <mergeCell ref="N1:O1"/>
    <mergeCell ref="L1:M1"/>
    <mergeCell ref="V1:W1"/>
    <mergeCell ref="T1:U1"/>
    <mergeCell ref="F1:G1"/>
    <mergeCell ref="F2:G2"/>
    <mergeCell ref="C2:C3"/>
    <mergeCell ref="B4:B5"/>
    <mergeCell ref="D1:E1"/>
    <mergeCell ref="B15:W15"/>
    <mergeCell ref="T2:U2"/>
    <mergeCell ref="V2:W2"/>
    <mergeCell ref="E2:E3"/>
    <mergeCell ref="B2:B3"/>
    <mergeCell ref="D2:D3"/>
    <mergeCell ref="B11:B12"/>
    <mergeCell ref="B13:B14"/>
    <mergeCell ref="N2:O2"/>
    <mergeCell ref="P2:Q2"/>
    <mergeCell ref="B6:B7"/>
    <mergeCell ref="B8:B10"/>
  </mergeCells>
  <dataValidations count="1">
    <dataValidation type="list" allowBlank="1" showDropDown="1" showInputMessage="1" showErrorMessage="1" sqref="F4:W14">
      <formula1>"X"</formula1>
    </dataValidation>
  </dataValidations>
  <printOptions horizontalCentered="1"/>
  <pageMargins left="0.70866141732283472" right="0.70866141732283472" top="1.1417322834645669" bottom="0.15748031496062992" header="0.31496062992125984" footer="0.31496062992125984"/>
  <pageSetup paperSize="7" scale="63" fitToHeight="0" orientation="landscape" r:id="rId20"/>
  <drawing r:id="rId21"/>
</worksheet>
</file>

<file path=xl/worksheets/sheet7.xml><?xml version="1.0" encoding="utf-8"?>
<worksheet xmlns="http://schemas.openxmlformats.org/spreadsheetml/2006/main" xmlns:r="http://schemas.openxmlformats.org/officeDocument/2006/relationships">
  <sheetPr>
    <tabColor theme="7" tint="-0.499984740745262"/>
    <pageSetUpPr autoPageBreaks="0" fitToPage="1"/>
  </sheetPr>
  <dimension ref="A1:AZ31"/>
  <sheetViews>
    <sheetView showGridLines="0" topLeftCell="A4" zoomScale="55" zoomScaleNormal="55" workbookViewId="0">
      <selection activeCell="P5" sqref="P5"/>
    </sheetView>
  </sheetViews>
  <sheetFormatPr baseColWidth="10" defaultColWidth="11.42578125" defaultRowHeight="15"/>
  <cols>
    <col min="1" max="1" width="5.7109375" style="3" customWidth="1"/>
    <col min="2" max="2" width="18.7109375" style="3" customWidth="1"/>
    <col min="3" max="6" width="5.7109375" style="3" customWidth="1"/>
    <col min="7" max="7" width="12.28515625" style="10" customWidth="1"/>
    <col min="8" max="8" width="7.7109375" style="10" customWidth="1"/>
    <col min="9" max="12" width="5.7109375" style="3" customWidth="1"/>
    <col min="13" max="13" width="13.140625" style="10" customWidth="1"/>
    <col min="14" max="14" width="7.7109375" style="10" customWidth="1"/>
    <col min="15" max="15" width="14.7109375" style="3" customWidth="1"/>
    <col min="16" max="16" width="11.42578125" style="3"/>
    <col min="17" max="17" width="5.7109375" style="3" customWidth="1"/>
    <col min="18" max="18" width="36.7109375" style="3" customWidth="1"/>
    <col min="19" max="22" width="5.7109375" style="3" customWidth="1"/>
    <col min="23" max="23" width="12.85546875" style="10" customWidth="1"/>
    <col min="24" max="24" width="10.7109375" style="10" customWidth="1"/>
    <col min="25" max="28" width="5.7109375" style="3" customWidth="1"/>
    <col min="29" max="29" width="14.140625" style="10" customWidth="1"/>
    <col min="30" max="30" width="10.7109375" style="10" customWidth="1"/>
    <col min="31" max="31" width="12.7109375" style="3" customWidth="1"/>
    <col min="32" max="32" width="11.42578125" style="3"/>
    <col min="33" max="33" width="27.28515625" style="3" bestFit="1" customWidth="1"/>
    <col min="34" max="50" width="5.7109375" style="3" customWidth="1"/>
    <col min="51" max="51" width="11.42578125" style="3"/>
    <col min="52" max="52" width="17.140625" style="3" customWidth="1"/>
    <col min="53" max="16384" width="11.42578125" style="3"/>
  </cols>
  <sheetData>
    <row r="1" spans="1:52" ht="48" customHeight="1">
      <c r="C1" s="240" t="s">
        <v>252</v>
      </c>
      <c r="D1" s="240"/>
      <c r="E1" s="240"/>
      <c r="F1" s="240"/>
      <c r="G1" s="240"/>
      <c r="H1" s="240"/>
      <c r="I1" s="240"/>
      <c r="J1" s="240"/>
      <c r="K1" s="240"/>
      <c r="L1" s="240"/>
      <c r="M1" s="240"/>
      <c r="N1" s="240"/>
      <c r="O1" s="240"/>
      <c r="W1" s="3"/>
      <c r="X1" s="3"/>
      <c r="AC1" s="3"/>
      <c r="AD1" s="3"/>
    </row>
    <row r="2" spans="1:52" ht="36" customHeight="1">
      <c r="C2" s="244" t="s">
        <v>207</v>
      </c>
      <c r="D2" s="244"/>
      <c r="E2" s="244"/>
      <c r="F2" s="244"/>
      <c r="G2" s="244"/>
      <c r="H2" s="244"/>
      <c r="I2" s="244" t="s">
        <v>208</v>
      </c>
      <c r="J2" s="244"/>
      <c r="K2" s="244"/>
      <c r="L2" s="244"/>
      <c r="M2" s="244"/>
      <c r="N2" s="244"/>
      <c r="O2" s="241" t="s">
        <v>181</v>
      </c>
      <c r="W2" s="3"/>
      <c r="X2" s="3"/>
      <c r="AC2" s="3"/>
      <c r="AD2" s="3"/>
    </row>
    <row r="3" spans="1:52" s="36" customFormat="1" ht="36" customHeight="1" thickBot="1">
      <c r="C3" s="218" t="s">
        <v>68</v>
      </c>
      <c r="D3" s="218"/>
      <c r="E3" s="218"/>
      <c r="F3" s="218"/>
      <c r="G3" s="222" t="s">
        <v>67</v>
      </c>
      <c r="H3" s="242" t="s">
        <v>87</v>
      </c>
      <c r="I3" s="218" t="s">
        <v>68</v>
      </c>
      <c r="J3" s="218"/>
      <c r="K3" s="218"/>
      <c r="L3" s="218"/>
      <c r="M3" s="222" t="s">
        <v>67</v>
      </c>
      <c r="N3" s="242" t="s">
        <v>87</v>
      </c>
      <c r="O3" s="241"/>
      <c r="AG3" s="239" t="s">
        <v>124</v>
      </c>
      <c r="AH3" s="239"/>
      <c r="AI3" s="239"/>
      <c r="AJ3" s="239"/>
      <c r="AK3" s="239"/>
      <c r="AL3" s="239"/>
      <c r="AM3" s="239"/>
      <c r="AN3" s="239"/>
      <c r="AO3" s="239"/>
      <c r="AP3" s="239"/>
      <c r="AQ3" s="239"/>
      <c r="AR3" s="239"/>
      <c r="AS3" s="239"/>
      <c r="AT3" s="239"/>
      <c r="AU3" s="239"/>
      <c r="AV3" s="239"/>
      <c r="AW3" s="239"/>
      <c r="AX3" s="239"/>
      <c r="AY3" s="239"/>
      <c r="AZ3" s="239"/>
    </row>
    <row r="4" spans="1:52" s="1" customFormat="1" ht="61.5" thickBot="1">
      <c r="A4" s="34" t="s">
        <v>70</v>
      </c>
      <c r="B4" s="35" t="s">
        <v>66</v>
      </c>
      <c r="C4" s="13" t="s">
        <v>48</v>
      </c>
      <c r="D4" s="13" t="s">
        <v>49</v>
      </c>
      <c r="E4" s="13" t="s">
        <v>50</v>
      </c>
      <c r="F4" s="13" t="s">
        <v>51</v>
      </c>
      <c r="G4" s="222"/>
      <c r="H4" s="243"/>
      <c r="I4" s="13" t="s">
        <v>48</v>
      </c>
      <c r="J4" s="13" t="s">
        <v>49</v>
      </c>
      <c r="K4" s="13" t="s">
        <v>50</v>
      </c>
      <c r="L4" s="13" t="s">
        <v>51</v>
      </c>
      <c r="M4" s="222"/>
      <c r="N4" s="243"/>
      <c r="O4" s="241"/>
      <c r="Q4" s="39" t="s">
        <v>70</v>
      </c>
      <c r="R4" s="40" t="s">
        <v>66</v>
      </c>
      <c r="S4" s="39" t="s">
        <v>48</v>
      </c>
      <c r="T4" s="39" t="s">
        <v>49</v>
      </c>
      <c r="U4" s="39" t="s">
        <v>50</v>
      </c>
      <c r="V4" s="39" t="s">
        <v>51</v>
      </c>
      <c r="W4" s="38" t="s">
        <v>67</v>
      </c>
      <c r="X4" s="13" t="s">
        <v>103</v>
      </c>
      <c r="Y4" s="39" t="s">
        <v>48</v>
      </c>
      <c r="Z4" s="39" t="s">
        <v>49</v>
      </c>
      <c r="AA4" s="39" t="s">
        <v>50</v>
      </c>
      <c r="AB4" s="39" t="s">
        <v>51</v>
      </c>
      <c r="AC4" s="38" t="s">
        <v>67</v>
      </c>
      <c r="AD4" s="39" t="s">
        <v>103</v>
      </c>
      <c r="AE4" s="38" t="s">
        <v>104</v>
      </c>
      <c r="AG4" s="82" t="s">
        <v>120</v>
      </c>
      <c r="AH4" s="83">
        <v>1</v>
      </c>
      <c r="AI4" s="83">
        <v>2</v>
      </c>
      <c r="AJ4" s="83">
        <v>3</v>
      </c>
      <c r="AK4" s="83">
        <v>4</v>
      </c>
      <c r="AL4" s="83">
        <v>5</v>
      </c>
      <c r="AM4" s="83">
        <v>6</v>
      </c>
      <c r="AN4" s="83">
        <v>7</v>
      </c>
      <c r="AO4" s="83">
        <v>8</v>
      </c>
      <c r="AP4" s="83">
        <v>9</v>
      </c>
      <c r="AQ4" s="83">
        <v>10</v>
      </c>
      <c r="AR4" s="83">
        <v>11</v>
      </c>
      <c r="AS4" s="83">
        <v>12</v>
      </c>
      <c r="AT4" s="83">
        <v>13</v>
      </c>
      <c r="AU4" s="83">
        <v>14</v>
      </c>
      <c r="AV4" s="83">
        <v>15</v>
      </c>
      <c r="AW4" s="83">
        <v>16</v>
      </c>
      <c r="AX4" s="83">
        <v>17</v>
      </c>
      <c r="AY4" s="83" t="s">
        <v>121</v>
      </c>
      <c r="AZ4" s="83" t="s">
        <v>122</v>
      </c>
    </row>
    <row r="5" spans="1:52" ht="30" customHeight="1" thickTop="1" thickBot="1">
      <c r="A5" s="10">
        <v>1</v>
      </c>
      <c r="B5" s="209" t="s">
        <v>63</v>
      </c>
      <c r="C5" s="2">
        <f>'(1) Deporte Asociado'!I12</f>
        <v>0</v>
      </c>
      <c r="D5" s="2">
        <f>'(1) Deporte Asociado'!I13</f>
        <v>0</v>
      </c>
      <c r="E5" s="2">
        <f>'(1) Deporte Asociado'!I14</f>
        <v>1</v>
      </c>
      <c r="F5" s="2">
        <f>'(1) Deporte Asociado'!I15</f>
        <v>1</v>
      </c>
      <c r="G5" s="12">
        <f>SUM(C5:F5)</f>
        <v>2</v>
      </c>
      <c r="H5" s="37">
        <f>IF(F5&gt;0,F5/G5,IF(E5&gt;0,E5/G5,0))</f>
        <v>0.5</v>
      </c>
      <c r="I5" s="2">
        <f>'(1) Deporte Asociado'!P12</f>
        <v>0</v>
      </c>
      <c r="J5" s="2">
        <f>'(1) Deporte Asociado'!P13</f>
        <v>1</v>
      </c>
      <c r="K5" s="2">
        <f>'(1) Deporte Asociado'!P14</f>
        <v>0</v>
      </c>
      <c r="L5" s="2">
        <f>'(1) Deporte Asociado'!P15</f>
        <v>1</v>
      </c>
      <c r="M5" s="14">
        <f>SUM(I5:L5)</f>
        <v>2</v>
      </c>
      <c r="N5" s="37">
        <f>IF(L5&gt;0,L5/M5,IF(K5&gt;0,K5/M5,0))</f>
        <v>0.5</v>
      </c>
      <c r="O5" s="29">
        <f>H5-N5</f>
        <v>0</v>
      </c>
      <c r="Q5" s="40">
        <v>1</v>
      </c>
      <c r="R5" s="46" t="s">
        <v>63</v>
      </c>
      <c r="S5" s="41">
        <v>0</v>
      </c>
      <c r="T5" s="41">
        <v>0</v>
      </c>
      <c r="U5" s="41">
        <v>1</v>
      </c>
      <c r="V5" s="41">
        <v>1</v>
      </c>
      <c r="W5" s="40">
        <f>SUM(S5:V5)</f>
        <v>2</v>
      </c>
      <c r="X5" s="42">
        <v>0.5</v>
      </c>
      <c r="Y5" s="41">
        <v>0</v>
      </c>
      <c r="Z5" s="41">
        <v>1</v>
      </c>
      <c r="AA5" s="41">
        <v>0</v>
      </c>
      <c r="AB5" s="41">
        <v>1</v>
      </c>
      <c r="AC5" s="43">
        <f>SUM(Y5:AB5)</f>
        <v>2</v>
      </c>
      <c r="AD5" s="42">
        <v>0.5</v>
      </c>
      <c r="AE5" s="44">
        <v>0</v>
      </c>
      <c r="AG5" s="124" t="s">
        <v>27</v>
      </c>
      <c r="AH5" s="125"/>
      <c r="AI5" s="125"/>
      <c r="AJ5" s="126">
        <v>3</v>
      </c>
      <c r="AK5" s="125"/>
      <c r="AL5" s="125"/>
      <c r="AM5" s="126">
        <v>1</v>
      </c>
      <c r="AN5" s="125"/>
      <c r="AO5" s="125"/>
      <c r="AP5" s="125"/>
      <c r="AQ5" s="125"/>
      <c r="AR5" s="125"/>
      <c r="AS5" s="125"/>
      <c r="AT5" s="125"/>
      <c r="AU5" s="125"/>
      <c r="AV5" s="125"/>
      <c r="AW5" s="125"/>
      <c r="AX5" s="125"/>
      <c r="AY5" s="127">
        <f>SUM(AH5:AX5)</f>
        <v>4</v>
      </c>
      <c r="AZ5" s="128">
        <f>AY5/$AY$11</f>
        <v>5.7142857142857141E-2</v>
      </c>
    </row>
    <row r="6" spans="1:52" ht="30" customHeight="1" thickTop="1" thickBot="1">
      <c r="A6" s="10">
        <v>2</v>
      </c>
      <c r="B6" s="209" t="s">
        <v>56</v>
      </c>
      <c r="C6" s="2">
        <f>'(2) Juegos Intercolegiados'!I12</f>
        <v>0</v>
      </c>
      <c r="D6" s="2">
        <f>'(2) Juegos Intercolegiados'!I13</f>
        <v>0</v>
      </c>
      <c r="E6" s="2">
        <f>'(2) Juegos Intercolegiados'!I14</f>
        <v>1</v>
      </c>
      <c r="F6" s="2">
        <f>'(2) Juegos Intercolegiados'!I15</f>
        <v>1</v>
      </c>
      <c r="G6" s="168">
        <f t="shared" ref="G6:G10" si="0">SUM(C6:F6)</f>
        <v>2</v>
      </c>
      <c r="H6" s="37">
        <f t="shared" ref="H6:H9" si="1">IF(F6&gt;0,F6/G6,IF(E6&gt;0,E6/G6,0))</f>
        <v>0.5</v>
      </c>
      <c r="I6" s="2">
        <f>'(2) Juegos Intercolegiados'!P12</f>
        <v>0</v>
      </c>
      <c r="J6" s="2">
        <f>'(2) Juegos Intercolegiados'!P13</f>
        <v>0</v>
      </c>
      <c r="K6" s="2">
        <f>'(2) Juegos Intercolegiados'!P14</f>
        <v>1</v>
      </c>
      <c r="L6" s="2">
        <f>'(2) Juegos Intercolegiados'!P15</f>
        <v>1</v>
      </c>
      <c r="M6" s="14">
        <f t="shared" ref="M6:M10" si="2">SUM(I6:L6)</f>
        <v>2</v>
      </c>
      <c r="N6" s="37">
        <f t="shared" ref="N6:N10" si="3">IF(L6&gt;0,L6/M6,IF(K6&gt;0,K6/M6,0))</f>
        <v>0.5</v>
      </c>
      <c r="O6" s="29">
        <f t="shared" ref="O6:O10" si="4">H6-N6</f>
        <v>0</v>
      </c>
      <c r="Q6" s="40">
        <v>2</v>
      </c>
      <c r="R6" s="46" t="s">
        <v>56</v>
      </c>
      <c r="S6" s="41">
        <v>0</v>
      </c>
      <c r="T6" s="41">
        <v>0</v>
      </c>
      <c r="U6" s="41">
        <v>0</v>
      </c>
      <c r="V6" s="41">
        <v>4</v>
      </c>
      <c r="W6" s="40">
        <f t="shared" ref="W6:W9" si="5">SUM(S6:V6)</f>
        <v>4</v>
      </c>
      <c r="X6" s="42">
        <v>1</v>
      </c>
      <c r="Y6" s="41">
        <v>0</v>
      </c>
      <c r="Z6" s="41">
        <v>0</v>
      </c>
      <c r="AA6" s="41">
        <v>0</v>
      </c>
      <c r="AB6" s="41">
        <v>4</v>
      </c>
      <c r="AC6" s="43">
        <f>SUM(Y6:AB6)</f>
        <v>4</v>
      </c>
      <c r="AD6" s="42">
        <v>1</v>
      </c>
      <c r="AE6" s="44">
        <v>0</v>
      </c>
      <c r="AG6" s="129" t="s">
        <v>28</v>
      </c>
      <c r="AH6" s="130"/>
      <c r="AI6" s="130"/>
      <c r="AJ6" s="130"/>
      <c r="AK6" s="131">
        <v>1</v>
      </c>
      <c r="AL6" s="130"/>
      <c r="AM6" s="131">
        <v>2</v>
      </c>
      <c r="AN6" s="131">
        <v>5</v>
      </c>
      <c r="AO6" s="130"/>
      <c r="AP6" s="130"/>
      <c r="AQ6" s="130"/>
      <c r="AR6" s="130"/>
      <c r="AS6" s="131">
        <v>3</v>
      </c>
      <c r="AT6" s="130"/>
      <c r="AU6" s="131">
        <v>1</v>
      </c>
      <c r="AV6" s="131">
        <v>2</v>
      </c>
      <c r="AW6" s="131">
        <v>1</v>
      </c>
      <c r="AX6" s="131">
        <v>2</v>
      </c>
      <c r="AY6" s="127">
        <f t="shared" ref="AY6:AY10" si="6">SUM(AH6:AX6)</f>
        <v>17</v>
      </c>
      <c r="AZ6" s="132">
        <f t="shared" ref="AZ6:AZ10" si="7">AY6/$AY$11</f>
        <v>0.24285714285714285</v>
      </c>
    </row>
    <row r="7" spans="1:52" ht="30" customHeight="1" thickTop="1" thickBot="1">
      <c r="A7" s="10">
        <v>3</v>
      </c>
      <c r="B7" s="209" t="s">
        <v>64</v>
      </c>
      <c r="C7" s="2">
        <f>'(3) Deporte Social y C'!I13</f>
        <v>0</v>
      </c>
      <c r="D7" s="2">
        <f>'(3) Deporte Social y C'!I14</f>
        <v>0</v>
      </c>
      <c r="E7" s="2">
        <f>'(3) Deporte Social y C'!I15</f>
        <v>0</v>
      </c>
      <c r="F7" s="2">
        <f>'(3) Deporte Social y C'!I16</f>
        <v>3</v>
      </c>
      <c r="G7" s="168">
        <f t="shared" si="0"/>
        <v>3</v>
      </c>
      <c r="H7" s="37">
        <f t="shared" si="1"/>
        <v>1</v>
      </c>
      <c r="I7" s="2">
        <f>'(3) Deporte Social y C'!P13</f>
        <v>0</v>
      </c>
      <c r="J7" s="2">
        <f>'(3) Deporte Social y C'!P14</f>
        <v>0</v>
      </c>
      <c r="K7" s="2">
        <f>'(3) Deporte Social y C'!P15</f>
        <v>0</v>
      </c>
      <c r="L7" s="2">
        <f>'(3) Deporte Social y C'!P16</f>
        <v>3</v>
      </c>
      <c r="M7" s="14">
        <f t="shared" si="2"/>
        <v>3</v>
      </c>
      <c r="N7" s="37">
        <f t="shared" si="3"/>
        <v>1</v>
      </c>
      <c r="O7" s="29">
        <f t="shared" si="4"/>
        <v>0</v>
      </c>
      <c r="Q7" s="40">
        <v>3</v>
      </c>
      <c r="R7" s="46" t="s">
        <v>64</v>
      </c>
      <c r="S7" s="41">
        <v>0</v>
      </c>
      <c r="T7" s="41">
        <v>0</v>
      </c>
      <c r="U7" s="41">
        <v>0</v>
      </c>
      <c r="V7" s="41">
        <v>8</v>
      </c>
      <c r="W7" s="40">
        <f t="shared" si="5"/>
        <v>8</v>
      </c>
      <c r="X7" s="42">
        <v>1</v>
      </c>
      <c r="Y7" s="41">
        <v>0</v>
      </c>
      <c r="Z7" s="41">
        <v>0</v>
      </c>
      <c r="AA7" s="41">
        <v>0</v>
      </c>
      <c r="AB7" s="41">
        <v>8</v>
      </c>
      <c r="AC7" s="43">
        <f t="shared" ref="AC7:AC9" si="8">SUM(Y7:AB7)</f>
        <v>8</v>
      </c>
      <c r="AD7" s="42">
        <v>1</v>
      </c>
      <c r="AE7" s="44">
        <v>0</v>
      </c>
      <c r="AG7" s="129" t="s">
        <v>14</v>
      </c>
      <c r="AH7" s="130"/>
      <c r="AI7" s="130"/>
      <c r="AJ7" s="130"/>
      <c r="AK7" s="131">
        <v>5</v>
      </c>
      <c r="AL7" s="131">
        <v>1</v>
      </c>
      <c r="AM7" s="130"/>
      <c r="AN7" s="130"/>
      <c r="AO7" s="131">
        <v>1</v>
      </c>
      <c r="AP7" s="130"/>
      <c r="AQ7" s="131">
        <v>1</v>
      </c>
      <c r="AR7" s="131">
        <v>4</v>
      </c>
      <c r="AS7" s="130"/>
      <c r="AT7" s="131">
        <v>2</v>
      </c>
      <c r="AU7" s="130"/>
      <c r="AV7" s="130"/>
      <c r="AW7" s="131">
        <v>1</v>
      </c>
      <c r="AX7" s="130"/>
      <c r="AY7" s="127">
        <f t="shared" si="6"/>
        <v>15</v>
      </c>
      <c r="AZ7" s="132">
        <f t="shared" si="7"/>
        <v>0.21428571428571427</v>
      </c>
    </row>
    <row r="8" spans="1:52" ht="30" customHeight="1" thickTop="1" thickBot="1">
      <c r="A8" s="10">
        <v>4</v>
      </c>
      <c r="B8" s="209" t="s">
        <v>65</v>
      </c>
      <c r="C8" s="2">
        <f>'(4) Recreacion y Aprove T'!I12</f>
        <v>0</v>
      </c>
      <c r="D8" s="2">
        <f>'(4) Recreacion y Aprove T'!I13</f>
        <v>0</v>
      </c>
      <c r="E8" s="2">
        <f>'(4) Recreacion y Aprove T'!I14</f>
        <v>1</v>
      </c>
      <c r="F8" s="2">
        <f>'(4) Recreacion y Aprove T'!I15</f>
        <v>1</v>
      </c>
      <c r="G8" s="168">
        <f t="shared" si="0"/>
        <v>2</v>
      </c>
      <c r="H8" s="37">
        <f>IF(F8&gt;0,F8/G8,IF(E8&gt;0,E8/G8,0))</f>
        <v>0.5</v>
      </c>
      <c r="I8" s="2">
        <f>'(4) Recreacion y Aprove T'!P12</f>
        <v>0</v>
      </c>
      <c r="J8" s="2">
        <f>'(4) Recreacion y Aprove T'!P13</f>
        <v>0</v>
      </c>
      <c r="K8" s="2">
        <f>'(4) Recreacion y Aprove T'!P14</f>
        <v>1</v>
      </c>
      <c r="L8" s="2">
        <f>'(4) Recreacion y Aprove T'!P15</f>
        <v>1</v>
      </c>
      <c r="M8" s="14">
        <f t="shared" si="2"/>
        <v>2</v>
      </c>
      <c r="N8" s="37">
        <f t="shared" si="3"/>
        <v>0.5</v>
      </c>
      <c r="O8" s="29">
        <f>H8-N8</f>
        <v>0</v>
      </c>
      <c r="Q8" s="40">
        <v>4</v>
      </c>
      <c r="R8" s="46" t="s">
        <v>65</v>
      </c>
      <c r="S8" s="41">
        <v>0</v>
      </c>
      <c r="T8" s="41">
        <v>0</v>
      </c>
      <c r="U8" s="41">
        <v>1</v>
      </c>
      <c r="V8" s="41">
        <v>2</v>
      </c>
      <c r="W8" s="40">
        <f t="shared" si="5"/>
        <v>3</v>
      </c>
      <c r="X8" s="42">
        <v>0.66666666666666663</v>
      </c>
      <c r="Y8" s="41">
        <v>0</v>
      </c>
      <c r="Z8" s="41">
        <v>1</v>
      </c>
      <c r="AA8" s="41">
        <v>0</v>
      </c>
      <c r="AB8" s="41">
        <v>2</v>
      </c>
      <c r="AC8" s="43">
        <f t="shared" si="8"/>
        <v>3</v>
      </c>
      <c r="AD8" s="42">
        <v>0.66666666666666663</v>
      </c>
      <c r="AE8" s="44">
        <v>0</v>
      </c>
      <c r="AG8" s="129" t="s">
        <v>24</v>
      </c>
      <c r="AH8" s="131">
        <v>2</v>
      </c>
      <c r="AI8" s="131">
        <v>1</v>
      </c>
      <c r="AJ8" s="131">
        <v>1</v>
      </c>
      <c r="AK8" s="131">
        <v>2</v>
      </c>
      <c r="AL8" s="131">
        <v>2</v>
      </c>
      <c r="AM8" s="131">
        <v>3</v>
      </c>
      <c r="AN8" s="130"/>
      <c r="AO8" s="131">
        <v>3</v>
      </c>
      <c r="AP8" s="131">
        <v>2</v>
      </c>
      <c r="AQ8" s="130"/>
      <c r="AR8" s="130"/>
      <c r="AS8" s="131">
        <v>1</v>
      </c>
      <c r="AT8" s="131">
        <v>1</v>
      </c>
      <c r="AU8" s="131">
        <v>2</v>
      </c>
      <c r="AV8" s="130"/>
      <c r="AW8" s="130"/>
      <c r="AX8" s="131">
        <v>1</v>
      </c>
      <c r="AY8" s="127">
        <f t="shared" si="6"/>
        <v>21</v>
      </c>
      <c r="AZ8" s="132">
        <f t="shared" si="7"/>
        <v>0.3</v>
      </c>
    </row>
    <row r="9" spans="1:52" ht="30" customHeight="1" thickTop="1" thickBot="1">
      <c r="A9" s="10">
        <v>5</v>
      </c>
      <c r="B9" s="11" t="s">
        <v>55</v>
      </c>
      <c r="C9" s="2">
        <f>'(5) Habitos y Estilo VS'!I12</f>
        <v>0</v>
      </c>
      <c r="D9" s="2">
        <f>'(5) Habitos y Estilo VS'!I13</f>
        <v>0</v>
      </c>
      <c r="E9" s="2">
        <f>'(5) Habitos y Estilo VS'!I14</f>
        <v>0</v>
      </c>
      <c r="F9" s="2">
        <f>'(5) Habitos y Estilo VS'!I15</f>
        <v>2</v>
      </c>
      <c r="G9" s="168">
        <f t="shared" si="0"/>
        <v>2</v>
      </c>
      <c r="H9" s="37">
        <f t="shared" si="1"/>
        <v>1</v>
      </c>
      <c r="I9" s="2">
        <f>'(5) Habitos y Estilo VS'!P12</f>
        <v>0</v>
      </c>
      <c r="J9" s="2">
        <f>'(5) Habitos y Estilo VS'!P13</f>
        <v>0</v>
      </c>
      <c r="K9" s="2">
        <f>'(5) Habitos y Estilo VS'!P14</f>
        <v>1</v>
      </c>
      <c r="L9" s="2">
        <f>'(5) Habitos y Estilo VS'!P15</f>
        <v>1</v>
      </c>
      <c r="M9" s="14">
        <f t="shared" si="2"/>
        <v>2</v>
      </c>
      <c r="N9" s="37">
        <f t="shared" si="3"/>
        <v>0.5</v>
      </c>
      <c r="O9" s="29">
        <f t="shared" si="4"/>
        <v>0.5</v>
      </c>
      <c r="Q9" s="40">
        <v>5</v>
      </c>
      <c r="R9" s="46" t="s">
        <v>55</v>
      </c>
      <c r="S9" s="41">
        <v>0</v>
      </c>
      <c r="T9" s="41">
        <v>0</v>
      </c>
      <c r="U9" s="41">
        <v>4</v>
      </c>
      <c r="V9" s="41">
        <v>3</v>
      </c>
      <c r="W9" s="40">
        <f t="shared" si="5"/>
        <v>7</v>
      </c>
      <c r="X9" s="42">
        <v>0.42857142857142855</v>
      </c>
      <c r="Y9" s="41">
        <v>0</v>
      </c>
      <c r="Z9" s="41">
        <v>4</v>
      </c>
      <c r="AA9" s="41">
        <v>1</v>
      </c>
      <c r="AB9" s="41">
        <v>2</v>
      </c>
      <c r="AC9" s="43">
        <f t="shared" si="8"/>
        <v>7</v>
      </c>
      <c r="AD9" s="42">
        <v>0.2857142857142857</v>
      </c>
      <c r="AE9" s="44">
        <v>0.14285714285714285</v>
      </c>
      <c r="AG9" s="129" t="s">
        <v>29</v>
      </c>
      <c r="AH9" s="130"/>
      <c r="AI9" s="130"/>
      <c r="AJ9" s="130"/>
      <c r="AK9" s="130"/>
      <c r="AL9" s="130"/>
      <c r="AM9" s="130"/>
      <c r="AN9" s="130"/>
      <c r="AO9" s="130"/>
      <c r="AP9" s="130"/>
      <c r="AQ9" s="130"/>
      <c r="AR9" s="130"/>
      <c r="AS9" s="130"/>
      <c r="AT9" s="131">
        <v>1</v>
      </c>
      <c r="AU9" s="131">
        <v>1</v>
      </c>
      <c r="AV9" s="130"/>
      <c r="AW9" s="130"/>
      <c r="AX9" s="130"/>
      <c r="AY9" s="127">
        <f t="shared" si="6"/>
        <v>2</v>
      </c>
      <c r="AZ9" s="132">
        <f t="shared" si="7"/>
        <v>2.8571428571428571E-2</v>
      </c>
    </row>
    <row r="10" spans="1:52" ht="30" customHeight="1" thickTop="1" thickBot="1">
      <c r="A10" s="10">
        <v>6</v>
      </c>
      <c r="B10" s="137" t="s">
        <v>69</v>
      </c>
      <c r="C10" s="138">
        <f>SUM(C5:C9)</f>
        <v>0</v>
      </c>
      <c r="D10" s="138">
        <f>SUM(D5:D9)</f>
        <v>0</v>
      </c>
      <c r="E10" s="138">
        <f>SUM(E5:E9)</f>
        <v>3</v>
      </c>
      <c r="F10" s="138">
        <f>SUM(F5:F9)</f>
        <v>8</v>
      </c>
      <c r="G10" s="100">
        <f t="shared" si="0"/>
        <v>11</v>
      </c>
      <c r="H10" s="139">
        <f>IF(F10&gt;0,F10/G10,IF(E10&gt;0,E10/G10,0))</f>
        <v>0.72727272727272729</v>
      </c>
      <c r="I10" s="138">
        <f>SUM(I5:I9)</f>
        <v>0</v>
      </c>
      <c r="J10" s="138">
        <f>SUM(J5:J9)</f>
        <v>1</v>
      </c>
      <c r="K10" s="138">
        <f>SUM(K5:K9)</f>
        <v>3</v>
      </c>
      <c r="L10" s="138">
        <f>SUM(L5:L9)</f>
        <v>7</v>
      </c>
      <c r="M10" s="140">
        <f t="shared" si="2"/>
        <v>11</v>
      </c>
      <c r="N10" s="139">
        <f t="shared" si="3"/>
        <v>0.63636363636363635</v>
      </c>
      <c r="O10" s="141">
        <f t="shared" si="4"/>
        <v>9.0909090909090939E-2</v>
      </c>
      <c r="Q10" s="136"/>
      <c r="R10" s="46"/>
      <c r="S10" s="41"/>
      <c r="T10" s="41"/>
      <c r="U10" s="41"/>
      <c r="V10" s="41"/>
      <c r="W10" s="40"/>
      <c r="X10" s="42"/>
      <c r="Y10" s="41"/>
      <c r="Z10" s="41"/>
      <c r="AA10" s="41"/>
      <c r="AB10" s="41"/>
      <c r="AC10" s="43"/>
      <c r="AD10" s="42"/>
      <c r="AE10" s="44"/>
      <c r="AG10" s="121" t="s">
        <v>59</v>
      </c>
      <c r="AH10" s="122"/>
      <c r="AI10" s="122"/>
      <c r="AJ10" s="122"/>
      <c r="AK10" s="122"/>
      <c r="AL10" s="122"/>
      <c r="AM10" s="123">
        <v>1</v>
      </c>
      <c r="AN10" s="122"/>
      <c r="AO10" s="123">
        <v>1</v>
      </c>
      <c r="AP10" s="123">
        <v>1</v>
      </c>
      <c r="AQ10" s="122"/>
      <c r="AR10" s="122"/>
      <c r="AS10" s="123">
        <v>1</v>
      </c>
      <c r="AT10" s="123">
        <v>2</v>
      </c>
      <c r="AU10" s="122"/>
      <c r="AV10" s="123">
        <v>2</v>
      </c>
      <c r="AW10" s="123">
        <v>2</v>
      </c>
      <c r="AX10" s="123">
        <v>1</v>
      </c>
      <c r="AY10" s="127">
        <f t="shared" si="6"/>
        <v>11</v>
      </c>
      <c r="AZ10" s="132">
        <f t="shared" si="7"/>
        <v>0.15714285714285714</v>
      </c>
    </row>
    <row r="11" spans="1:52" ht="30" customHeight="1" thickBot="1">
      <c r="A11" s="10"/>
      <c r="Q11" s="45"/>
      <c r="R11" s="40" t="s">
        <v>69</v>
      </c>
      <c r="S11" s="40">
        <f>SUM(S5:S10)</f>
        <v>0</v>
      </c>
      <c r="T11" s="40">
        <f>SUM(T5:T10)</f>
        <v>0</v>
      </c>
      <c r="U11" s="40">
        <f>SUM(U5:U10)</f>
        <v>6</v>
      </c>
      <c r="V11" s="40">
        <f>SUM(V5:V10)</f>
        <v>18</v>
      </c>
      <c r="W11" s="40">
        <f>SUM(W5:W10)</f>
        <v>24</v>
      </c>
      <c r="X11" s="42">
        <v>0.35714285714285715</v>
      </c>
      <c r="Y11" s="40">
        <f>SUM(Y5:Y10)</f>
        <v>0</v>
      </c>
      <c r="Z11" s="40">
        <f>SUM(Z5:Z10)</f>
        <v>6</v>
      </c>
      <c r="AA11" s="40">
        <f>SUM(AA5:AA10)</f>
        <v>1</v>
      </c>
      <c r="AB11" s="40">
        <f>SUM(AB5:AB10)</f>
        <v>17</v>
      </c>
      <c r="AC11" s="40">
        <f>SUM(AC5:AC10)</f>
        <v>24</v>
      </c>
      <c r="AD11" s="42">
        <v>0.34285714285714286</v>
      </c>
      <c r="AE11" s="44">
        <v>1.428571428571429E-2</v>
      </c>
      <c r="AG11" s="84" t="s">
        <v>123</v>
      </c>
      <c r="AH11" s="85">
        <v>2</v>
      </c>
      <c r="AI11" s="85">
        <v>1</v>
      </c>
      <c r="AJ11" s="85">
        <v>4</v>
      </c>
      <c r="AK11" s="85">
        <v>8</v>
      </c>
      <c r="AL11" s="85">
        <v>3</v>
      </c>
      <c r="AM11" s="85">
        <v>7</v>
      </c>
      <c r="AN11" s="85">
        <v>5</v>
      </c>
      <c r="AO11" s="85">
        <v>5</v>
      </c>
      <c r="AP11" s="85">
        <v>3</v>
      </c>
      <c r="AQ11" s="85">
        <v>1</v>
      </c>
      <c r="AR11" s="85">
        <v>4</v>
      </c>
      <c r="AS11" s="85">
        <v>5</v>
      </c>
      <c r="AT11" s="85">
        <v>6</v>
      </c>
      <c r="AU11" s="85">
        <v>4</v>
      </c>
      <c r="AV11" s="85">
        <v>4</v>
      </c>
      <c r="AW11" s="85">
        <v>4</v>
      </c>
      <c r="AX11" s="85">
        <v>4</v>
      </c>
      <c r="AY11" s="86">
        <f>SUM(AY5:AY10)</f>
        <v>70</v>
      </c>
      <c r="AZ11" s="87">
        <v>1</v>
      </c>
    </row>
    <row r="12" spans="1:52" ht="30" customHeight="1">
      <c r="A12" s="10"/>
    </row>
    <row r="13" spans="1:52" ht="30" customHeight="1">
      <c r="A13" s="10"/>
      <c r="B13" s="142"/>
    </row>
    <row r="14" spans="1:52" ht="30" customHeight="1">
      <c r="A14" s="142"/>
      <c r="B14" s="211" t="s">
        <v>182</v>
      </c>
      <c r="C14" s="237" t="s">
        <v>234</v>
      </c>
      <c r="D14" s="237"/>
      <c r="E14" s="237"/>
      <c r="F14" s="237"/>
      <c r="G14" s="237"/>
      <c r="H14" s="237"/>
      <c r="I14" s="237"/>
      <c r="J14" s="237"/>
      <c r="K14" s="237"/>
      <c r="L14" s="237"/>
      <c r="M14" s="237"/>
      <c r="N14" s="237"/>
      <c r="O14" s="237"/>
    </row>
    <row r="15" spans="1:52" ht="30" customHeight="1">
      <c r="A15" s="142"/>
      <c r="B15" s="211" t="s">
        <v>237</v>
      </c>
      <c r="C15" s="237" t="s">
        <v>236</v>
      </c>
      <c r="D15" s="237"/>
      <c r="E15" s="237"/>
      <c r="F15" s="237"/>
      <c r="G15" s="237"/>
      <c r="H15" s="237"/>
      <c r="I15" s="237"/>
      <c r="J15" s="237"/>
      <c r="K15" s="237"/>
      <c r="L15" s="237"/>
      <c r="M15" s="237"/>
      <c r="N15" s="237"/>
      <c r="O15" s="210"/>
    </row>
    <row r="16" spans="1:52" ht="30" customHeight="1">
      <c r="A16" s="142"/>
      <c r="B16" s="212" t="s">
        <v>183</v>
      </c>
      <c r="C16" s="238" t="s">
        <v>235</v>
      </c>
      <c r="D16" s="238"/>
      <c r="E16" s="238"/>
      <c r="F16" s="238"/>
      <c r="G16" s="238"/>
      <c r="H16" s="238"/>
      <c r="I16" s="238"/>
      <c r="J16" s="238"/>
      <c r="K16" s="238"/>
      <c r="L16" s="238"/>
      <c r="M16" s="238"/>
      <c r="N16" s="238"/>
      <c r="O16" s="238"/>
      <c r="W16" s="142"/>
      <c r="X16" s="142"/>
      <c r="AC16" s="142"/>
      <c r="AD16" s="142"/>
    </row>
    <row r="17" spans="1:31" ht="30" customHeight="1">
      <c r="A17" s="142"/>
    </row>
    <row r="18" spans="1:31" ht="30" customHeight="1">
      <c r="A18" s="142"/>
    </row>
    <row r="19" spans="1:31" ht="30" customHeight="1">
      <c r="A19" s="142"/>
    </row>
    <row r="20" spans="1:31" ht="30" customHeight="1">
      <c r="A20" s="142"/>
    </row>
    <row r="21" spans="1:31" ht="30" customHeight="1">
      <c r="A21" s="142"/>
    </row>
    <row r="22" spans="1:31" ht="30" customHeight="1">
      <c r="A22" s="142"/>
    </row>
    <row r="23" spans="1:31" ht="30" customHeight="1">
      <c r="A23" s="142"/>
    </row>
    <row r="24" spans="1:31" ht="30" customHeight="1">
      <c r="A24" s="142"/>
    </row>
    <row r="25" spans="1:31" ht="30" customHeight="1">
      <c r="A25" s="142"/>
    </row>
    <row r="26" spans="1:31" s="10" customFormat="1" ht="30" customHeight="1">
      <c r="A26" s="3"/>
      <c r="B26" s="3"/>
      <c r="C26" s="3"/>
      <c r="D26" s="3"/>
      <c r="E26" s="3"/>
      <c r="F26" s="3"/>
      <c r="I26" s="3"/>
      <c r="J26" s="3"/>
      <c r="K26" s="3"/>
      <c r="L26" s="3"/>
      <c r="O26" s="3"/>
      <c r="Q26" s="3"/>
      <c r="R26" s="3"/>
      <c r="S26" s="3"/>
      <c r="T26" s="3"/>
      <c r="U26" s="3"/>
      <c r="V26" s="3"/>
      <c r="Y26" s="3"/>
      <c r="Z26" s="3"/>
      <c r="AA26" s="3"/>
      <c r="AB26" s="3"/>
      <c r="AE26" s="3"/>
    </row>
    <row r="30" spans="1:31" ht="12" customHeight="1"/>
    <row r="31" spans="1:31" ht="12" customHeight="1"/>
  </sheetData>
  <customSheetViews>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C14:O14"/>
    <mergeCell ref="C16:O16"/>
    <mergeCell ref="AG3:AZ3"/>
    <mergeCell ref="C1:O1"/>
    <mergeCell ref="O2:O4"/>
    <mergeCell ref="I3:L3"/>
    <mergeCell ref="H3:H4"/>
    <mergeCell ref="C2:H2"/>
    <mergeCell ref="N3:N4"/>
    <mergeCell ref="I2:N2"/>
    <mergeCell ref="M3:M4"/>
    <mergeCell ref="C3:F3"/>
    <mergeCell ref="G3:G4"/>
    <mergeCell ref="C15:N15"/>
  </mergeCells>
  <conditionalFormatting sqref="M5:M10 AC5:AC9">
    <cfRule type="cellIs" dxfId="11" priority="23" operator="notEqual">
      <formula>$G5</formula>
    </cfRule>
  </conditionalFormatting>
  <conditionalFormatting sqref="N5:N10 H5:H10">
    <cfRule type="cellIs" dxfId="10" priority="17" operator="greaterThan">
      <formula>0.5</formula>
    </cfRule>
    <cfRule type="cellIs" dxfId="9" priority="18" operator="lessThanOrEqual">
      <formula>0.2</formula>
    </cfRule>
  </conditionalFormatting>
  <conditionalFormatting sqref="X5:X11 AD5:AD11">
    <cfRule type="cellIs" dxfId="8" priority="11" operator="greaterThan">
      <formula>0.5</formula>
    </cfRule>
    <cfRule type="cellIs" dxfId="7" priority="12" operator="lessThanOrEqual">
      <formula>0.2</formula>
    </cfRule>
  </conditionalFormatting>
  <conditionalFormatting sqref="O5:O10">
    <cfRule type="cellIs" dxfId="6" priority="9" operator="lessThan">
      <formula>0</formula>
    </cfRule>
    <cfRule type="cellIs" dxfId="5" priority="10" operator="greaterThan">
      <formula>0</formula>
    </cfRule>
  </conditionalFormatting>
  <conditionalFormatting sqref="AC10">
    <cfRule type="cellIs" dxfId="4" priority="71" operator="notEqual">
      <formula>$G10</formula>
    </cfRule>
  </conditionalFormatting>
  <printOptions horizontalCentered="1"/>
  <pageMargins left="1.0236220472440944" right="0.70866141732283472" top="1.1811023622047245" bottom="0.94488188976377963" header="0.31496062992125984" footer="0.31496062992125984"/>
  <pageSetup scale="74" orientation="portrait" r:id="rId20"/>
  <drawing r:id="rId21"/>
</worksheet>
</file>

<file path=xl/worksheets/sheet8.xml><?xml version="1.0" encoding="utf-8"?>
<worksheet xmlns="http://schemas.openxmlformats.org/spreadsheetml/2006/main" xmlns:r="http://schemas.openxmlformats.org/officeDocument/2006/relationships">
  <sheetPr>
    <pageSetUpPr autoPageBreaks="0" fitToPage="1"/>
  </sheetPr>
  <dimension ref="A1:AH17"/>
  <sheetViews>
    <sheetView showGridLines="0" topLeftCell="A4" zoomScale="70" zoomScaleNormal="70" workbookViewId="0">
      <selection activeCell="P5" sqref="P5"/>
    </sheetView>
  </sheetViews>
  <sheetFormatPr baseColWidth="10" defaultRowHeight="15"/>
  <cols>
    <col min="1" max="1" width="4.7109375" customWidth="1"/>
    <col min="2" max="2" width="3.7109375" style="4" customWidth="1"/>
    <col min="3" max="3" width="5.7109375" style="15" customWidth="1"/>
    <col min="4" max="8" width="16.7109375" style="4" customWidth="1"/>
    <col min="9" max="10" width="7.7109375" customWidth="1"/>
    <col min="11" max="11" width="3.7109375" style="4" customWidth="1"/>
    <col min="12" max="12" width="5.7109375" style="15" customWidth="1"/>
    <col min="13" max="17" width="16.7109375" style="4" customWidth="1"/>
  </cols>
  <sheetData>
    <row r="1" spans="1:34" ht="96" customHeight="1">
      <c r="A1" s="120"/>
      <c r="B1" s="120"/>
      <c r="C1" s="120"/>
      <c r="D1" s="120"/>
      <c r="E1" s="246" t="s">
        <v>102</v>
      </c>
      <c r="F1" s="246"/>
      <c r="G1" s="246"/>
      <c r="H1" s="246"/>
      <c r="I1" s="246"/>
      <c r="J1" s="246"/>
      <c r="K1" s="246"/>
      <c r="L1" s="246"/>
      <c r="M1" s="246"/>
      <c r="N1" s="246"/>
      <c r="O1" s="246"/>
      <c r="P1" s="246"/>
      <c r="Q1" s="246"/>
    </row>
    <row r="2" spans="1:34" ht="36" customHeight="1"/>
    <row r="3" spans="1:34" s="4" customFormat="1" ht="36" customHeight="1">
      <c r="A3" s="9"/>
      <c r="B3" s="247" t="s">
        <v>200</v>
      </c>
      <c r="C3" s="247"/>
      <c r="D3" s="247"/>
      <c r="E3" s="247"/>
      <c r="F3" s="247"/>
      <c r="G3" s="247"/>
      <c r="H3" s="247"/>
      <c r="I3" s="6"/>
      <c r="K3" s="247" t="s">
        <v>204</v>
      </c>
      <c r="L3" s="247"/>
      <c r="M3" s="247"/>
      <c r="N3" s="247"/>
      <c r="O3" s="247"/>
      <c r="P3" s="247"/>
      <c r="Q3" s="247"/>
      <c r="R3" s="6"/>
      <c r="V3" s="8"/>
      <c r="AB3" s="251"/>
      <c r="AC3" s="251"/>
      <c r="AD3" s="251"/>
      <c r="AE3" s="251"/>
      <c r="AF3" s="251"/>
      <c r="AG3" s="251"/>
      <c r="AH3" s="251"/>
    </row>
    <row r="4" spans="1:34" s="4" customFormat="1" ht="80.099999999999994" customHeight="1">
      <c r="A4" s="9"/>
      <c r="B4" s="249" t="s">
        <v>85</v>
      </c>
      <c r="C4" s="15" t="s">
        <v>79</v>
      </c>
      <c r="D4" s="161">
        <v>1</v>
      </c>
      <c r="E4" s="159">
        <v>4</v>
      </c>
      <c r="F4" s="155">
        <v>2</v>
      </c>
      <c r="G4" s="157"/>
      <c r="H4" s="157"/>
      <c r="I4" s="6"/>
      <c r="K4" s="249" t="s">
        <v>85</v>
      </c>
      <c r="L4" s="15" t="s">
        <v>79</v>
      </c>
      <c r="M4" s="161">
        <v>1</v>
      </c>
      <c r="N4" s="159">
        <v>1</v>
      </c>
      <c r="O4" s="155">
        <v>2</v>
      </c>
      <c r="P4" s="157"/>
      <c r="Q4" s="157"/>
      <c r="R4" s="6"/>
      <c r="V4" s="8"/>
      <c r="AB4" s="249"/>
      <c r="AC4" s="15"/>
      <c r="AD4" s="22"/>
      <c r="AE4" s="18"/>
      <c r="AF4" s="19"/>
      <c r="AG4" s="19"/>
      <c r="AH4" s="19"/>
    </row>
    <row r="5" spans="1:34" s="4" customFormat="1" ht="80.099999999999994" customHeight="1">
      <c r="A5" s="9"/>
      <c r="B5" s="249"/>
      <c r="C5" s="15" t="s">
        <v>78</v>
      </c>
      <c r="D5" s="169"/>
      <c r="E5" s="156"/>
      <c r="F5" s="156"/>
      <c r="G5" s="155">
        <v>3</v>
      </c>
      <c r="H5" s="157"/>
      <c r="I5" s="6"/>
      <c r="K5" s="249"/>
      <c r="L5" s="15" t="s">
        <v>78</v>
      </c>
      <c r="M5" s="170">
        <v>1</v>
      </c>
      <c r="N5" s="156">
        <v>1</v>
      </c>
      <c r="O5" s="156"/>
      <c r="P5" s="155"/>
      <c r="Q5" s="157"/>
      <c r="R5" s="6"/>
      <c r="V5" s="8"/>
      <c r="AB5" s="249"/>
      <c r="AC5" s="15"/>
      <c r="AD5" s="23"/>
      <c r="AE5" s="18"/>
      <c r="AF5" s="18"/>
      <c r="AG5" s="19"/>
      <c r="AH5" s="19"/>
    </row>
    <row r="6" spans="1:34" s="4" customFormat="1" ht="80.099999999999994" customHeight="1">
      <c r="A6" s="9"/>
      <c r="B6" s="249"/>
      <c r="C6" s="15" t="s">
        <v>77</v>
      </c>
      <c r="D6" s="162">
        <v>3</v>
      </c>
      <c r="E6" s="163">
        <v>3</v>
      </c>
      <c r="F6" s="159">
        <v>6</v>
      </c>
      <c r="G6" s="155"/>
      <c r="H6" s="155">
        <v>1</v>
      </c>
      <c r="I6" s="6"/>
      <c r="K6" s="249"/>
      <c r="L6" s="15" t="s">
        <v>77</v>
      </c>
      <c r="M6" s="162">
        <v>1</v>
      </c>
      <c r="N6" s="163">
        <v>2</v>
      </c>
      <c r="O6" s="159"/>
      <c r="P6" s="155"/>
      <c r="Q6" s="155"/>
      <c r="R6" s="6"/>
      <c r="V6" s="8"/>
      <c r="AB6" s="249"/>
      <c r="AC6" s="15"/>
      <c r="AD6" s="24"/>
      <c r="AE6" s="20"/>
      <c r="AF6" s="18"/>
      <c r="AG6" s="19"/>
      <c r="AH6" s="19"/>
    </row>
    <row r="7" spans="1:34" s="4" customFormat="1" ht="80.099999999999994" customHeight="1">
      <c r="A7" s="9"/>
      <c r="B7" s="249"/>
      <c r="C7" s="15" t="s">
        <v>76</v>
      </c>
      <c r="D7" s="158"/>
      <c r="E7" s="164">
        <v>5</v>
      </c>
      <c r="F7" s="163">
        <v>8</v>
      </c>
      <c r="G7" s="159">
        <v>4</v>
      </c>
      <c r="H7" s="157"/>
      <c r="I7" s="6"/>
      <c r="K7" s="249"/>
      <c r="L7" s="15" t="s">
        <v>76</v>
      </c>
      <c r="M7" s="162">
        <v>3</v>
      </c>
      <c r="N7" s="164">
        <v>6</v>
      </c>
      <c r="O7" s="163"/>
      <c r="P7" s="159"/>
      <c r="Q7" s="157"/>
      <c r="R7" s="6"/>
      <c r="V7" s="8"/>
      <c r="AB7" s="249"/>
      <c r="AC7" s="15"/>
      <c r="AD7" s="24"/>
      <c r="AE7" s="21"/>
      <c r="AF7" s="20"/>
      <c r="AG7" s="18"/>
      <c r="AH7" s="19"/>
    </row>
    <row r="8" spans="1:34" s="4" customFormat="1" ht="80.099999999999994" customHeight="1" thickBot="1">
      <c r="A8" s="9"/>
      <c r="B8" s="249"/>
      <c r="C8" s="15" t="s">
        <v>75</v>
      </c>
      <c r="D8" s="167">
        <v>15</v>
      </c>
      <c r="E8" s="166">
        <v>11</v>
      </c>
      <c r="F8" s="165">
        <v>8</v>
      </c>
      <c r="G8" s="160">
        <v>7</v>
      </c>
      <c r="H8" s="160">
        <v>2</v>
      </c>
      <c r="I8" s="6"/>
      <c r="K8" s="249"/>
      <c r="L8" s="15" t="s">
        <v>75</v>
      </c>
      <c r="M8" s="167">
        <v>36</v>
      </c>
      <c r="N8" s="166">
        <v>13</v>
      </c>
      <c r="O8" s="165">
        <v>12</v>
      </c>
      <c r="P8" s="160">
        <v>4</v>
      </c>
      <c r="Q8" s="160">
        <v>2</v>
      </c>
      <c r="R8" s="6"/>
      <c r="V8" s="8"/>
      <c r="AB8" s="249"/>
      <c r="AC8" s="15"/>
      <c r="AD8" s="25"/>
      <c r="AE8" s="26"/>
      <c r="AF8" s="27"/>
      <c r="AG8" s="28"/>
      <c r="AH8" s="28"/>
    </row>
    <row r="9" spans="1:34" s="16" customFormat="1" ht="36" customHeight="1" thickTop="1">
      <c r="A9" s="17"/>
      <c r="D9" s="16" t="s">
        <v>80</v>
      </c>
      <c r="E9" s="16" t="s">
        <v>81</v>
      </c>
      <c r="F9" s="16" t="s">
        <v>82</v>
      </c>
      <c r="G9" s="16" t="s">
        <v>83</v>
      </c>
      <c r="H9" s="16" t="s">
        <v>84</v>
      </c>
      <c r="M9" s="16" t="s">
        <v>80</v>
      </c>
      <c r="N9" s="16" t="s">
        <v>81</v>
      </c>
      <c r="O9" s="16" t="s">
        <v>82</v>
      </c>
      <c r="P9" s="16" t="s">
        <v>83</v>
      </c>
      <c r="Q9" s="16" t="s">
        <v>84</v>
      </c>
    </row>
    <row r="10" spans="1:34" s="4" customFormat="1" ht="24" customHeight="1">
      <c r="A10" s="9"/>
      <c r="C10" s="15"/>
      <c r="D10" s="250" t="s">
        <v>86</v>
      </c>
      <c r="E10" s="250"/>
      <c r="F10" s="250"/>
      <c r="G10" s="250"/>
      <c r="H10" s="250"/>
      <c r="I10" s="6"/>
      <c r="L10" s="15"/>
      <c r="M10" s="250" t="s">
        <v>86</v>
      </c>
      <c r="N10" s="250"/>
      <c r="O10" s="250"/>
      <c r="P10" s="250"/>
      <c r="Q10" s="250"/>
      <c r="R10" s="6"/>
      <c r="V10" s="8"/>
      <c r="AC10" s="15"/>
      <c r="AD10" s="250"/>
      <c r="AE10" s="250"/>
      <c r="AF10" s="250"/>
      <c r="AG10" s="250"/>
      <c r="AH10" s="250"/>
    </row>
    <row r="14" spans="1:34" s="133" customFormat="1" ht="15.75">
      <c r="B14" s="134"/>
      <c r="C14" s="135"/>
      <c r="D14" s="248"/>
      <c r="E14" s="248"/>
      <c r="F14" s="248"/>
      <c r="G14" s="248"/>
      <c r="H14" s="248"/>
      <c r="K14" s="134"/>
      <c r="L14" s="135"/>
      <c r="M14" s="248"/>
      <c r="N14" s="248"/>
      <c r="O14" s="248"/>
      <c r="P14" s="248"/>
      <c r="Q14" s="248"/>
    </row>
    <row r="15" spans="1:34" ht="23.25" customHeight="1">
      <c r="D15" s="213" t="s">
        <v>205</v>
      </c>
      <c r="E15" s="245" t="s">
        <v>234</v>
      </c>
      <c r="F15" s="245"/>
      <c r="G15" s="245"/>
      <c r="H15" s="245"/>
    </row>
    <row r="16" spans="1:34" ht="25.5" customHeight="1">
      <c r="D16" s="213" t="s">
        <v>206</v>
      </c>
      <c r="E16" s="245" t="s">
        <v>238</v>
      </c>
      <c r="F16" s="245"/>
      <c r="G16" s="245"/>
      <c r="H16" s="245"/>
    </row>
    <row r="17" spans="4:17" ht="25.5" customHeight="1">
      <c r="D17" s="213" t="s">
        <v>183</v>
      </c>
      <c r="E17" s="215" t="s">
        <v>235</v>
      </c>
      <c r="F17" s="214"/>
      <c r="G17" s="214"/>
      <c r="H17" s="214"/>
      <c r="I17" s="214"/>
      <c r="J17" s="214"/>
      <c r="K17" s="214"/>
      <c r="L17" s="214"/>
      <c r="M17" s="214"/>
      <c r="N17" s="214"/>
      <c r="O17" s="214"/>
      <c r="P17" s="214"/>
      <c r="Q17" s="214"/>
    </row>
  </sheetData>
  <customSheetViews>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14">
    <mergeCell ref="AB3:AH3"/>
    <mergeCell ref="AB4:AB8"/>
    <mergeCell ref="AD10:AH10"/>
    <mergeCell ref="K4:K8"/>
    <mergeCell ref="M10:Q10"/>
    <mergeCell ref="E16:H16"/>
    <mergeCell ref="E15:H15"/>
    <mergeCell ref="E1:Q1"/>
    <mergeCell ref="K3:Q3"/>
    <mergeCell ref="D14:H14"/>
    <mergeCell ref="M14:Q14"/>
    <mergeCell ref="B3:H3"/>
    <mergeCell ref="B4:B8"/>
    <mergeCell ref="D10:H10"/>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1.299212598425197" right="0.70866141732283472" top="0.74803149606299213" bottom="0.74803149606299213" header="0.31496062992125984" footer="0.31496062992125984"/>
  <pageSetup scale="57" orientation="landscape" r:id="rId20"/>
  <drawing r:id="rId21"/>
</worksheet>
</file>

<file path=xl/worksheets/sheet9.xml><?xml version="1.0" encoding="utf-8"?>
<worksheet xmlns="http://schemas.openxmlformats.org/spreadsheetml/2006/main" xmlns:r="http://schemas.openxmlformats.org/officeDocument/2006/relationships">
  <dimension ref="A1:AG15"/>
  <sheetViews>
    <sheetView showGridLines="0" topLeftCell="R1" workbookViewId="0">
      <selection activeCell="P5" sqref="P5"/>
    </sheetView>
  </sheetViews>
  <sheetFormatPr baseColWidth="10" defaultColWidth="11.42578125" defaultRowHeight="24" customHeight="1"/>
  <cols>
    <col min="1" max="1" width="20.7109375" style="30" customWidth="1"/>
    <col min="2" max="2" width="4.7109375" style="30" customWidth="1"/>
    <col min="3" max="4" width="20.7109375" style="30" customWidth="1"/>
    <col min="5" max="5" width="4.7109375" style="30" customWidth="1"/>
    <col min="6" max="6" width="5.7109375" style="30" customWidth="1"/>
    <col min="7" max="7" width="12.7109375" style="30" customWidth="1"/>
    <col min="8" max="8" width="40.7109375" style="30" customWidth="1"/>
    <col min="9" max="9" width="4.7109375" style="30" customWidth="1"/>
    <col min="10" max="10" width="5.7109375" style="30" customWidth="1"/>
    <col min="11" max="11" width="12.7109375" style="31" customWidth="1"/>
    <col min="12" max="16" width="16.7109375" style="32" customWidth="1"/>
    <col min="17" max="17" width="10.7109375" style="30" customWidth="1"/>
    <col min="18" max="18" width="11.42578125" style="30"/>
    <col min="19" max="19" width="6.7109375" style="32" customWidth="1"/>
    <col min="20" max="20" width="16.7109375" style="32" customWidth="1"/>
    <col min="21" max="21" width="6.7109375" style="32" customWidth="1"/>
    <col min="22" max="22" width="16.7109375" style="32" customWidth="1"/>
    <col min="23" max="23" width="6.7109375" style="32" customWidth="1"/>
    <col min="24" max="24" width="16.7109375" style="32" customWidth="1"/>
    <col min="25" max="25" width="6.7109375" style="32" customWidth="1"/>
    <col min="26" max="26" width="16.7109375" style="30" customWidth="1"/>
    <col min="27" max="28" width="11.42578125" style="30"/>
    <col min="29" max="29" width="16.7109375" style="30" customWidth="1"/>
    <col min="30" max="30" width="20.5703125" style="30" customWidth="1"/>
    <col min="31" max="31" width="5.7109375" style="30" customWidth="1"/>
    <col min="32" max="32" width="20.7109375" style="30" customWidth="1"/>
    <col min="33" max="33" width="36.7109375" style="30" customWidth="1"/>
    <col min="34" max="16384" width="11.42578125" style="30"/>
  </cols>
  <sheetData>
    <row r="1" spans="1:33" ht="24" customHeight="1" thickBot="1">
      <c r="AC1" s="88" t="s">
        <v>105</v>
      </c>
    </row>
    <row r="2" spans="1:33" ht="24" customHeight="1" thickBot="1">
      <c r="J2" s="264" t="s">
        <v>47</v>
      </c>
      <c r="K2" s="265"/>
      <c r="L2" s="262" t="s">
        <v>7</v>
      </c>
      <c r="M2" s="262"/>
      <c r="N2" s="262"/>
      <c r="O2" s="262"/>
      <c r="P2" s="263"/>
      <c r="S2" s="259" t="s">
        <v>101</v>
      </c>
      <c r="T2" s="259"/>
      <c r="U2" s="259"/>
      <c r="V2" s="259"/>
      <c r="W2" s="259"/>
      <c r="X2" s="259"/>
      <c r="Y2" s="259"/>
      <c r="Z2" s="259"/>
      <c r="AC2" s="89" t="s">
        <v>106</v>
      </c>
    </row>
    <row r="3" spans="1:33" ht="24" customHeight="1">
      <c r="A3" s="62" t="s">
        <v>26</v>
      </c>
      <c r="B3" s="33"/>
      <c r="C3" s="271" t="s">
        <v>30</v>
      </c>
      <c r="D3" s="272"/>
      <c r="F3" s="273" t="s">
        <v>32</v>
      </c>
      <c r="G3" s="274"/>
      <c r="H3" s="275"/>
      <c r="J3" s="266"/>
      <c r="K3" s="267"/>
      <c r="L3" s="50" t="s">
        <v>43</v>
      </c>
      <c r="M3" s="50" t="s">
        <v>44</v>
      </c>
      <c r="N3" s="50" t="s">
        <v>13</v>
      </c>
      <c r="O3" s="50" t="s">
        <v>45</v>
      </c>
      <c r="P3" s="51" t="s">
        <v>46</v>
      </c>
      <c r="S3" s="259" t="s">
        <v>99</v>
      </c>
      <c r="T3" s="259"/>
      <c r="U3" s="259"/>
      <c r="V3" s="268"/>
      <c r="W3" s="277" t="s">
        <v>100</v>
      </c>
      <c r="X3" s="278"/>
      <c r="Y3" s="278"/>
      <c r="Z3" s="278"/>
      <c r="AC3" s="90" t="s">
        <v>21</v>
      </c>
      <c r="AF3" s="255" t="s">
        <v>52</v>
      </c>
      <c r="AG3" s="256"/>
    </row>
    <row r="4" spans="1:33" ht="24" customHeight="1" thickBot="1">
      <c r="A4" s="63" t="s">
        <v>27</v>
      </c>
      <c r="C4" s="57" t="s">
        <v>210</v>
      </c>
      <c r="D4" s="58" t="s">
        <v>6</v>
      </c>
      <c r="F4" s="65">
        <v>1</v>
      </c>
      <c r="G4" s="66" t="s">
        <v>33</v>
      </c>
      <c r="H4" s="67" t="s">
        <v>38</v>
      </c>
      <c r="J4" s="260" t="s">
        <v>6</v>
      </c>
      <c r="K4" s="50" t="s">
        <v>94</v>
      </c>
      <c r="L4" s="52" t="s">
        <v>48</v>
      </c>
      <c r="M4" s="52" t="s">
        <v>48</v>
      </c>
      <c r="N4" s="52" t="s">
        <v>49</v>
      </c>
      <c r="O4" s="52" t="s">
        <v>50</v>
      </c>
      <c r="P4" s="53" t="s">
        <v>50</v>
      </c>
      <c r="S4" s="269" t="s">
        <v>88</v>
      </c>
      <c r="T4" s="269"/>
      <c r="U4" s="269" t="s">
        <v>89</v>
      </c>
      <c r="V4" s="270"/>
      <c r="W4" s="276" t="s">
        <v>88</v>
      </c>
      <c r="X4" s="269"/>
      <c r="Y4" s="269" t="s">
        <v>89</v>
      </c>
      <c r="Z4" s="269"/>
      <c r="AC4" s="90" t="s">
        <v>17</v>
      </c>
      <c r="AF4" s="257"/>
      <c r="AG4" s="258"/>
    </row>
    <row r="5" spans="1:33" ht="24" customHeight="1" thickTop="1">
      <c r="A5" s="63" t="s">
        <v>28</v>
      </c>
      <c r="C5" s="57" t="s">
        <v>211</v>
      </c>
      <c r="D5" s="59" t="s">
        <v>7</v>
      </c>
      <c r="F5" s="65">
        <v>2</v>
      </c>
      <c r="G5" s="68" t="s">
        <v>34</v>
      </c>
      <c r="H5" s="67" t="s">
        <v>39</v>
      </c>
      <c r="J5" s="260"/>
      <c r="K5" s="50" t="s">
        <v>95</v>
      </c>
      <c r="L5" s="52" t="s">
        <v>48</v>
      </c>
      <c r="M5" s="52" t="s">
        <v>48</v>
      </c>
      <c r="N5" s="52" t="s">
        <v>49</v>
      </c>
      <c r="O5" s="52" t="s">
        <v>50</v>
      </c>
      <c r="P5" s="53" t="s">
        <v>51</v>
      </c>
      <c r="S5" s="47">
        <v>1</v>
      </c>
      <c r="T5" s="47" t="s">
        <v>92</v>
      </c>
      <c r="U5" s="47">
        <v>1</v>
      </c>
      <c r="V5" s="48" t="s">
        <v>94</v>
      </c>
      <c r="W5" s="49">
        <v>5</v>
      </c>
      <c r="X5" s="47" t="s">
        <v>93</v>
      </c>
      <c r="Y5" s="47">
        <v>1</v>
      </c>
      <c r="Z5" s="47" t="s">
        <v>43</v>
      </c>
      <c r="AC5" s="90" t="s">
        <v>58</v>
      </c>
      <c r="AE5" s="252" t="s">
        <v>118</v>
      </c>
      <c r="AF5" s="77" t="s">
        <v>114</v>
      </c>
      <c r="AG5" s="72" t="s">
        <v>53</v>
      </c>
    </row>
    <row r="6" spans="1:33" ht="24" customHeight="1" thickBot="1">
      <c r="A6" s="63" t="s">
        <v>14</v>
      </c>
      <c r="C6" s="60" t="s">
        <v>212</v>
      </c>
      <c r="D6" s="61"/>
      <c r="F6" s="65">
        <v>3</v>
      </c>
      <c r="G6" s="68" t="s">
        <v>35</v>
      </c>
      <c r="H6" s="67" t="s">
        <v>40</v>
      </c>
      <c r="J6" s="260"/>
      <c r="K6" s="50" t="s">
        <v>125</v>
      </c>
      <c r="L6" s="52" t="s">
        <v>48</v>
      </c>
      <c r="M6" s="52" t="s">
        <v>49</v>
      </c>
      <c r="N6" s="52" t="s">
        <v>50</v>
      </c>
      <c r="O6" s="52" t="s">
        <v>51</v>
      </c>
      <c r="P6" s="53" t="s">
        <v>51</v>
      </c>
      <c r="S6" s="47"/>
      <c r="T6" s="47"/>
      <c r="U6" s="47">
        <v>2</v>
      </c>
      <c r="V6" s="48" t="s">
        <v>95</v>
      </c>
      <c r="W6" s="49"/>
      <c r="X6" s="47"/>
      <c r="Y6" s="47">
        <v>2</v>
      </c>
      <c r="Z6" s="47" t="s">
        <v>44</v>
      </c>
      <c r="AC6" s="90" t="s">
        <v>18</v>
      </c>
      <c r="AE6" s="253"/>
      <c r="AF6" s="77" t="s">
        <v>115</v>
      </c>
      <c r="AG6" s="72" t="s">
        <v>108</v>
      </c>
    </row>
    <row r="7" spans="1:33" ht="24" customHeight="1">
      <c r="A7" s="63" t="s">
        <v>24</v>
      </c>
      <c r="F7" s="65">
        <v>4</v>
      </c>
      <c r="G7" s="68" t="s">
        <v>36</v>
      </c>
      <c r="H7" s="67" t="s">
        <v>41</v>
      </c>
      <c r="J7" s="260"/>
      <c r="K7" s="50" t="s">
        <v>97</v>
      </c>
      <c r="L7" s="52" t="s">
        <v>49</v>
      </c>
      <c r="M7" s="52" t="s">
        <v>50</v>
      </c>
      <c r="N7" s="52" t="s">
        <v>50</v>
      </c>
      <c r="O7" s="52" t="s">
        <v>51</v>
      </c>
      <c r="P7" s="53" t="s">
        <v>51</v>
      </c>
      <c r="S7" s="47">
        <v>2</v>
      </c>
      <c r="T7" s="47" t="s">
        <v>91</v>
      </c>
      <c r="U7" s="47">
        <v>3</v>
      </c>
      <c r="V7" s="48" t="s">
        <v>96</v>
      </c>
      <c r="W7" s="49">
        <v>10</v>
      </c>
      <c r="X7" s="47" t="s">
        <v>13</v>
      </c>
      <c r="Y7" s="47">
        <v>3</v>
      </c>
      <c r="Z7" s="47" t="s">
        <v>13</v>
      </c>
      <c r="AC7" s="90" t="s">
        <v>54</v>
      </c>
      <c r="AE7" s="253"/>
      <c r="AF7" s="77" t="s">
        <v>116</v>
      </c>
      <c r="AG7" s="72" t="s">
        <v>109</v>
      </c>
    </row>
    <row r="8" spans="1:33" ht="24" customHeight="1" thickBot="1">
      <c r="A8" s="63" t="s">
        <v>29</v>
      </c>
      <c r="F8" s="69">
        <v>5</v>
      </c>
      <c r="G8" s="70" t="s">
        <v>37</v>
      </c>
      <c r="H8" s="71" t="s">
        <v>42</v>
      </c>
      <c r="J8" s="261"/>
      <c r="K8" s="54" t="s">
        <v>126</v>
      </c>
      <c r="L8" s="55" t="s">
        <v>50</v>
      </c>
      <c r="M8" s="55" t="s">
        <v>50</v>
      </c>
      <c r="N8" s="55" t="s">
        <v>51</v>
      </c>
      <c r="O8" s="55" t="s">
        <v>51</v>
      </c>
      <c r="P8" s="56" t="s">
        <v>51</v>
      </c>
      <c r="S8" s="47"/>
      <c r="T8" s="47"/>
      <c r="U8" s="47">
        <v>4</v>
      </c>
      <c r="V8" s="48" t="s">
        <v>97</v>
      </c>
      <c r="W8" s="49"/>
      <c r="X8" s="47"/>
      <c r="Y8" s="47">
        <v>4</v>
      </c>
      <c r="Z8" s="47" t="s">
        <v>45</v>
      </c>
      <c r="AC8" s="90" t="s">
        <v>19</v>
      </c>
      <c r="AE8" s="254"/>
      <c r="AF8" s="78" t="s">
        <v>117</v>
      </c>
      <c r="AG8" s="73" t="s">
        <v>109</v>
      </c>
    </row>
    <row r="9" spans="1:33" ht="24" customHeight="1" thickBot="1">
      <c r="A9" s="64" t="s">
        <v>59</v>
      </c>
      <c r="S9" s="47">
        <v>3</v>
      </c>
      <c r="T9" s="47" t="s">
        <v>90</v>
      </c>
      <c r="U9" s="47">
        <v>5</v>
      </c>
      <c r="V9" s="48" t="s">
        <v>98</v>
      </c>
      <c r="W9" s="49">
        <v>20</v>
      </c>
      <c r="X9" s="47" t="s">
        <v>46</v>
      </c>
      <c r="Y9" s="47">
        <v>5</v>
      </c>
      <c r="Z9" s="47" t="s">
        <v>46</v>
      </c>
      <c r="AC9" s="91" t="s">
        <v>107</v>
      </c>
    </row>
    <row r="10" spans="1:33" ht="36" customHeight="1" thickTop="1">
      <c r="AE10" s="252" t="s">
        <v>119</v>
      </c>
      <c r="AF10" s="79" t="s">
        <v>61</v>
      </c>
      <c r="AG10" s="74" t="s">
        <v>110</v>
      </c>
    </row>
    <row r="11" spans="1:33" ht="66" customHeight="1">
      <c r="AC11" s="183"/>
      <c r="AE11" s="253"/>
      <c r="AF11" s="80" t="s">
        <v>60</v>
      </c>
      <c r="AG11" s="75" t="s">
        <v>111</v>
      </c>
    </row>
    <row r="12" spans="1:33" ht="51" customHeight="1">
      <c r="AC12" s="184"/>
      <c r="AE12" s="253"/>
      <c r="AF12" s="80" t="s">
        <v>62</v>
      </c>
      <c r="AG12" s="75" t="s">
        <v>112</v>
      </c>
    </row>
    <row r="13" spans="1:33" ht="36.950000000000003" customHeight="1" thickBot="1">
      <c r="AC13" s="184"/>
      <c r="AE13" s="254"/>
      <c r="AF13" s="81" t="s">
        <v>53</v>
      </c>
      <c r="AG13" s="76" t="s">
        <v>113</v>
      </c>
    </row>
    <row r="14" spans="1:33" ht="30" customHeight="1" thickTop="1">
      <c r="AC14" s="5"/>
    </row>
    <row r="15" spans="1:33" ht="24" customHeight="1">
      <c r="AC15" s="184"/>
    </row>
  </sheetData>
  <dataConsolidate/>
  <customSheetViews>
    <customSheetView guid="{97D65C1E-976A-4956-97FC-0E8188ABCFAA}" showGridLines="0" topLeftCell="I1">
      <selection activeCell="W11" sqref="W11"/>
      <pageMargins left="0.7" right="0.7" top="0.75" bottom="0.75" header="0.3" footer="0.3"/>
      <pageSetup paperSize="9" orientation="portrait" r:id="rId1"/>
    </customSheetView>
    <customSheetView guid="{ADD38025-F4B2-44E2-9D06-07A9BF0F3A51}" showGridLines="0" topLeftCell="I1">
      <selection activeCell="W11" sqref="W11"/>
      <pageMargins left="0.7" right="0.7" top="0.75" bottom="0.75" header="0.3" footer="0.3"/>
      <pageSetup paperSize="9" orientation="portrait" r:id="rId2"/>
    </customSheetView>
    <customSheetView guid="{AF3BF2A1-5C19-43AE-A08B-3E418E8AE543}" showGridLines="0" topLeftCell="I1">
      <selection activeCell="W11" sqref="W11"/>
      <pageMargins left="0.7" right="0.7" top="0.75" bottom="0.75" header="0.3" footer="0.3"/>
      <pageSetup paperSize="9" orientation="portrait" r:id="rId3"/>
    </customSheetView>
    <customSheetView guid="{CC42E740-ADA2-4B3E-AB77-9BBCCE9EC444}" showGridLines="0" topLeftCell="I1">
      <selection activeCell="W11" sqref="W11"/>
      <pageMargins left="0.7" right="0.7" top="0.75" bottom="0.75" header="0.3" footer="0.3"/>
      <pageSetup paperSize="9" orientation="portrait" r:id="rId4"/>
    </customSheetView>
    <customSheetView guid="{DC041AD4-35AB-4F1B-9F3D-F08C88A9A16C}" showGridLines="0" topLeftCell="I1">
      <selection activeCell="W11" sqref="W11"/>
      <pageMargins left="0.7" right="0.7" top="0.75" bottom="0.75" header="0.3" footer="0.3"/>
      <pageSetup paperSize="9" orientation="portrait" r:id="rId5"/>
    </customSheetView>
    <customSheetView guid="{C9A17BF0-2451-44C4-898F-CFB8403323EA}" showGridLines="0" topLeftCell="I1">
      <selection activeCell="W11" sqref="W11"/>
      <pageMargins left="0.7" right="0.7" top="0.75" bottom="0.75" header="0.3" footer="0.3"/>
      <pageSetup paperSize="9" orientation="portrait" r:id="rId6"/>
    </customSheetView>
    <customSheetView guid="{E51A7B7A-B72C-4D0D-BEC9-3100296DDB1B}" showGridLines="0" topLeftCell="I1">
      <selection activeCell="W11" sqref="W11"/>
      <pageMargins left="0.7" right="0.7" top="0.75" bottom="0.75" header="0.3" footer="0.3"/>
      <pageSetup paperSize="9" orientation="portrait" r:id="rId7"/>
    </customSheetView>
    <customSheetView guid="{D674221F-3F50-45D7-B99E-107AE99970DE}" showGridLines="0" topLeftCell="I1">
      <selection activeCell="W11" sqref="W11"/>
      <pageMargins left="0.7" right="0.7" top="0.75" bottom="0.75" header="0.3" footer="0.3"/>
      <pageSetup paperSize="9" orientation="portrait" r:id="rId8"/>
    </customSheetView>
    <customSheetView guid="{C8C25E0F-313C-40E1-BC27-B55128053FAD}"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915A0EBC-A358-405B-93F7-90752DA34B9F}" showGridLines="0" topLeftCell="I1">
      <selection activeCell="W11" sqref="W11"/>
      <pageMargins left="0.7" right="0.7" top="0.75" bottom="0.75" header="0.3" footer="0.3"/>
      <pageSetup paperSize="9" orientation="portrait" r:id="rId11"/>
    </customSheetView>
    <customSheetView guid="{B74BB35E-E214-422E-BB39-6D168553F4C5}" showGridLines="0" topLeftCell="I1">
      <selection activeCell="W11" sqref="W11"/>
      <pageMargins left="0.7" right="0.7" top="0.75" bottom="0.75" header="0.3" footer="0.3"/>
      <pageSetup paperSize="9" orientation="portrait" r:id="rId12"/>
    </customSheetView>
    <customSheetView guid="{C9A812A3-B23E-4057-8694-158B0DEE8D06}" showGridLines="0" topLeftCell="I1">
      <selection activeCell="W11" sqref="W11"/>
      <pageMargins left="0.7" right="0.7" top="0.75" bottom="0.75" header="0.3" footer="0.3"/>
      <pageSetup paperSize="9" orientation="portrait" r:id="rId13"/>
    </customSheetView>
    <customSheetView guid="{D504B807-AE7E-4042-848D-21D8E9CBBAC1}" showGridLines="0" topLeftCell="I1">
      <selection activeCell="W11" sqref="W11"/>
      <pageMargins left="0.7" right="0.7" top="0.75" bottom="0.75" header="0.3" footer="0.3"/>
      <pageSetup paperSize="9" orientation="portrait" r:id="rId14"/>
    </customSheetView>
    <customSheetView guid="{4890415D-ABA4-4363-9A7D-9DAD39F08A9F}" showGridLines="0" topLeftCell="I1">
      <selection activeCell="W11" sqref="W11"/>
      <pageMargins left="0.7" right="0.7" top="0.75" bottom="0.75" header="0.3" footer="0.3"/>
      <pageSetup paperSize="9" orientation="portrait" r:id="rId15"/>
    </customSheetView>
    <customSheetView guid="{F7D68F61-F89A-4541-9A78-C25C58CA23E3}" showGridLines="0" topLeftCell="I1">
      <selection activeCell="W11" sqref="W11"/>
      <pageMargins left="0.7" right="0.7" top="0.75" bottom="0.75" header="0.3" footer="0.3"/>
      <pageSetup paperSize="9" orientation="portrait" r:id="rId16"/>
    </customSheetView>
    <customSheetView guid="{D8BB7E15-0E8F-45FC-AD1A-6D8C295A087C}" showGridLines="0" topLeftCell="I1">
      <selection activeCell="W11" sqref="W11"/>
      <pageMargins left="0.7" right="0.7" top="0.75" bottom="0.75" header="0.3" footer="0.3"/>
      <pageSetup paperSize="9" orientation="portrait" r:id="rId17"/>
    </customSheetView>
    <customSheetView guid="{42BB51DB-DC3E-4DA5-9499-5574EB19780E}" showGridLines="0" topLeftCell="I1">
      <selection activeCell="W11" sqref="W11"/>
      <pageMargins left="0.7" right="0.7" top="0.75" bottom="0.75" header="0.3" footer="0.3"/>
      <pageSetup paperSize="9" orientation="portrait" r:id="rId18"/>
    </customSheetView>
    <customSheetView guid="{B83C9EB8-C964-4489-98C8-19C81BFAE010}" showGridLines="0" topLeftCell="I1">
      <selection activeCell="W11" sqref="W11"/>
      <pageMargins left="0.7" right="0.7" top="0.75" bottom="0.75" header="0.3" footer="0.3"/>
      <pageSetup paperSize="9" orientation="portrait" r:id="rId19"/>
    </customSheetView>
  </customSheetViews>
  <mergeCells count="15">
    <mergeCell ref="C3:D3"/>
    <mergeCell ref="F3:H3"/>
    <mergeCell ref="W4:X4"/>
    <mergeCell ref="Y4:Z4"/>
    <mergeCell ref="W3:Z3"/>
    <mergeCell ref="AE5:AE8"/>
    <mergeCell ref="AE10:AE13"/>
    <mergeCell ref="AF3:AG4"/>
    <mergeCell ref="S2:Z2"/>
    <mergeCell ref="J4:J8"/>
    <mergeCell ref="L2:P2"/>
    <mergeCell ref="J2:K3"/>
    <mergeCell ref="S3:V3"/>
    <mergeCell ref="S4:T4"/>
    <mergeCell ref="U4:V4"/>
  </mergeCells>
  <dataValidations count="1">
    <dataValidation type="list" allowBlank="1" showInputMessage="1" showErrorMessage="1" sqref="A3:B9">
      <formula1>$A$3:$A$9</formula1>
    </dataValidation>
  </dataValidations>
  <pageMargins left="0.7" right="0.7" top="0.75" bottom="0.75" header="0.3" footer="0.3"/>
  <pageSetup paperSize="9" orientation="landscape" r:id="rId20"/>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(1) Deporte Asociado</vt:lpstr>
      <vt:lpstr>(2) Juegos Intercolegiados</vt:lpstr>
      <vt:lpstr>(3) Deporte Social y C</vt:lpstr>
      <vt:lpstr>(4) Recreacion y Aprove T</vt:lpstr>
      <vt:lpstr>(5) Habitos y Estilo VS</vt:lpstr>
      <vt:lpstr>Evaluación de Controles</vt:lpstr>
      <vt:lpstr>Resumen</vt:lpstr>
      <vt:lpstr>Evolución</vt:lpstr>
      <vt:lpstr>Listas</vt:lpstr>
      <vt:lpstr>Impactos</vt:lpstr>
      <vt:lpstr>Idea Zonas</vt:lpstr>
      <vt:lpstr>formatos pre</vt:lpstr>
      <vt:lpstr>'(2) Juegos Intercolegiados'!Área_de_impresión</vt:lpstr>
      <vt:lpstr>'(3) Deporte Social y C'!Área_de_impresión</vt:lpstr>
      <vt:lpstr>'(4) Recreacion y Aprove T'!Área_de_impresión</vt:lpstr>
      <vt:lpstr>'(5) Habitos y Estilo VS'!Área_de_impresión</vt:lpstr>
      <vt:lpstr>'Evaluación de Controles'!Área_de_impresión</vt:lpstr>
      <vt:lpstr>Evolución!Área_de_impresión</vt:lpstr>
      <vt:lpstr>Impactos!Área_de_impresión</vt:lpstr>
      <vt:lpstr>Resumen!Área_de_impresión</vt:lpstr>
      <vt:lpstr>Listas!Criterios</vt:lpstr>
      <vt:lpstr>'(2) Juegos Intercolegiados'!Títulos_a_imprimir</vt:lpstr>
      <vt:lpstr>'(3) Deporte Social y C'!Títulos_a_imprimir</vt:lpstr>
      <vt:lpstr>'(5) Habitos y Estilo VS'!Títulos_a_imprimir</vt:lpstr>
      <vt:lpstr>'Evaluación de Controles'!Títulos_a_imprimir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2019-01-21T19:32:29Z</dcterms:modified>
</cp:coreProperties>
</file>