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ana\Downloads\PLANES DE ACCIÓN INDEPORTES\2024\"/>
    </mc:Choice>
  </mc:AlternateContent>
  <xr:revisionPtr revIDLastSave="0" documentId="8_{2A583135-B524-4C81-965B-DBC2F33EF43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-PLA-07 INDEPORTES" sheetId="13" r:id="rId1"/>
  </sheets>
  <definedNames>
    <definedName name="_1._Apoyo_con_equipos_para_la_seguridad_vial_Licenciamiento_de_software_para_comunicaciones" localSheetId="0">#REF!</definedName>
    <definedName name="_1._Apoyo_con_equipos_para_la_seguridad_vial_Licenciamiento_de_software_para_comunicaciones">#REF!</definedName>
    <definedName name="_xlnm._FilterDatabase" localSheetId="0" hidden="1">'F-PLA-07 INDEPORTES'!$A$10:$BS$112</definedName>
    <definedName name="aa" localSheetId="0">#REF!</definedName>
    <definedName name="aa">#REF!</definedName>
    <definedName name="AQ">#REF!</definedName>
    <definedName name="CODIGO_DIVIPOLA" localSheetId="0">#REF!</definedName>
    <definedName name="CODIGO_DIVIPOLA">#REF!</definedName>
    <definedName name="CULTURA" localSheetId="0">#REF!</definedName>
    <definedName name="CULTURA">#REF!</definedName>
    <definedName name="DboREGISTRO_LEY_617" localSheetId="0">#REF!</definedName>
    <definedName name="DboREGISTRO_LEY_617">#REF!</definedName>
    <definedName name="DDDDD">#REF!</definedName>
    <definedName name="DDDDDD" localSheetId="0">#REF!</definedName>
    <definedName name="DDDDDD">#REF!</definedName>
    <definedName name="ff" localSheetId="0">#REF!</definedName>
    <definedName name="ff">#REF!</definedName>
    <definedName name="L" localSheetId="0">#REF!</definedName>
    <definedName name="L">#REF!</definedName>
    <definedName name="ll" localSheetId="0">#REF!</definedName>
    <definedName name="ll">#REF!</definedName>
    <definedName name="MM">#REF!</definedName>
    <definedName name="nn" localSheetId="0">#REF!</definedName>
    <definedName name="nn">#REF!</definedName>
    <definedName name="ññ" localSheetId="0">#REF!</definedName>
    <definedName name="ññ">#REF!</definedName>
    <definedName name="p" localSheetId="0">#REF!</definedName>
    <definedName name="p">#REF!</definedName>
    <definedName name="rrr" localSheetId="0">#REF!</definedName>
    <definedName name="rrr">#REF!</definedName>
    <definedName name="sdf" localSheetId="0">#REF!</definedName>
    <definedName name="sdf">#REF!</definedName>
    <definedName name="sdfas" localSheetId="0">#REF!</definedName>
    <definedName name="sdfas">#REF!</definedName>
    <definedName name="SSSSSSSS">#REF!</definedName>
    <definedName name="ty" localSheetId="0">#REF!</definedName>
    <definedName name="ty">#REF!</definedName>
    <definedName name="x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112" i="13" l="1"/>
  <c r="AA112" i="13"/>
  <c r="Z112" i="13"/>
  <c r="BL111" i="13"/>
  <c r="BL110" i="13"/>
  <c r="BL109" i="13"/>
  <c r="BL108" i="13"/>
  <c r="BL107" i="13"/>
  <c r="BL106" i="13"/>
  <c r="BL105" i="13"/>
  <c r="BL104" i="13"/>
  <c r="Y104" i="13"/>
  <c r="BL103" i="13"/>
  <c r="BL102" i="13"/>
  <c r="BL101" i="13"/>
  <c r="Y101" i="13"/>
  <c r="BL100" i="13"/>
  <c r="BL99" i="13"/>
  <c r="BL98" i="13"/>
  <c r="Y98" i="13"/>
  <c r="BL97" i="13"/>
  <c r="BL96" i="13"/>
  <c r="Y96" i="13"/>
  <c r="BL95" i="13"/>
  <c r="BL94" i="13"/>
  <c r="BL93" i="13"/>
  <c r="BL92" i="13"/>
  <c r="BL91" i="13"/>
  <c r="Y91" i="13"/>
  <c r="BL90" i="13"/>
  <c r="Y90" i="13"/>
  <c r="BL89" i="13"/>
  <c r="Y89" i="13"/>
  <c r="BL88" i="13"/>
  <c r="BL87" i="13"/>
  <c r="BL86" i="13"/>
  <c r="BL85" i="13"/>
  <c r="BL84" i="13"/>
  <c r="BL83" i="13"/>
  <c r="BL82" i="13"/>
  <c r="BL81" i="13"/>
  <c r="BL80" i="13"/>
  <c r="BL79" i="13"/>
  <c r="BL78" i="13"/>
  <c r="BL77" i="13"/>
  <c r="Y77" i="13"/>
  <c r="BL76" i="13"/>
  <c r="BL75" i="13"/>
  <c r="BL74" i="13"/>
  <c r="BL73" i="13"/>
  <c r="BL72" i="13"/>
  <c r="Y72" i="13"/>
  <c r="BL71" i="13"/>
  <c r="BL70" i="13"/>
  <c r="BL69" i="13"/>
  <c r="Y69" i="13"/>
  <c r="BL68" i="13"/>
  <c r="Y68" i="13"/>
  <c r="BL67" i="13"/>
  <c r="Y67" i="13"/>
  <c r="BL66" i="13"/>
  <c r="BL65" i="13"/>
  <c r="BL64" i="13"/>
  <c r="BL63" i="13"/>
  <c r="BL62" i="13"/>
  <c r="BL61" i="13"/>
  <c r="BL60" i="13"/>
  <c r="BL59" i="13"/>
  <c r="BL58" i="13"/>
  <c r="BL57" i="13"/>
  <c r="Y57" i="13"/>
  <c r="BL56" i="13"/>
  <c r="BL55" i="13"/>
  <c r="BL54" i="13"/>
  <c r="BL53" i="13"/>
  <c r="BL52" i="13"/>
  <c r="BL51" i="13"/>
  <c r="BL50" i="13"/>
  <c r="BL49" i="13"/>
  <c r="Y49" i="13"/>
  <c r="BL48" i="13"/>
  <c r="Y48" i="13"/>
  <c r="BL47" i="13"/>
  <c r="Y47" i="13"/>
  <c r="BL46" i="13"/>
  <c r="Y46" i="13"/>
  <c r="BL45" i="13"/>
  <c r="Y45" i="13"/>
  <c r="BL44" i="13"/>
  <c r="Y44" i="13"/>
  <c r="BL43" i="13"/>
  <c r="Y43" i="13"/>
  <c r="BL42" i="13"/>
  <c r="BL41" i="13"/>
  <c r="BL40" i="13"/>
  <c r="BL39" i="13"/>
  <c r="BL38" i="13"/>
  <c r="BL37" i="13"/>
  <c r="BL36" i="13"/>
  <c r="Y36" i="13"/>
  <c r="BL35" i="13"/>
  <c r="Y35" i="13"/>
  <c r="BL34" i="13"/>
  <c r="BL33" i="13"/>
  <c r="Y33" i="13"/>
  <c r="BL32" i="13"/>
  <c r="BL31" i="13"/>
  <c r="Y31" i="13"/>
  <c r="BL30" i="13"/>
  <c r="BL29" i="13"/>
  <c r="BL28" i="13"/>
  <c r="BL27" i="13"/>
  <c r="Y27" i="13"/>
  <c r="BL26" i="13"/>
  <c r="Y26" i="13"/>
  <c r="BL25" i="13"/>
  <c r="BL24" i="13"/>
  <c r="Y24" i="13"/>
  <c r="BL23" i="13"/>
  <c r="BL22" i="13"/>
  <c r="BL21" i="13"/>
  <c r="BL20" i="13"/>
  <c r="Y20" i="13"/>
  <c r="BL19" i="13"/>
  <c r="BL18" i="13"/>
  <c r="BL17" i="13"/>
  <c r="BL16" i="13"/>
  <c r="BL15" i="13"/>
  <c r="BL14" i="13"/>
  <c r="BL13" i="13"/>
  <c r="BL12" i="13"/>
  <c r="Y112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tc={BE885A7C-4EC7-412B-ADEC-7471122259D6}</author>
  </authors>
  <commentList>
    <comment ref="X90" authorId="0" shapeId="0" xr:uid="{00000000-0006-0000-0D00-000001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Contracredito segun resolucion 048 23-02-2024</t>
        </r>
      </text>
    </comment>
  </commentList>
</comments>
</file>

<file path=xl/sharedStrings.xml><?xml version="1.0" encoding="utf-8"?>
<sst xmlns="http://schemas.openxmlformats.org/spreadsheetml/2006/main" count="1936" uniqueCount="265">
  <si>
    <t>F-PLA-07</t>
  </si>
  <si>
    <t>SECTOR</t>
  </si>
  <si>
    <t>PROGRAMA</t>
  </si>
  <si>
    <t>META PRODUCTO</t>
  </si>
  <si>
    <t>INDICADOR PRODUCTO</t>
  </si>
  <si>
    <t>PROYECTO</t>
  </si>
  <si>
    <t>GENERO</t>
  </si>
  <si>
    <t>DISTRIBUCIÓN ETÁREA (EDAD)</t>
  </si>
  <si>
    <t xml:space="preserve">GRUPOS ÉTNICOS </t>
  </si>
  <si>
    <t xml:space="preserve">POBLACIÓN VULNERABLE </t>
  </si>
  <si>
    <t>TOTAL</t>
  </si>
  <si>
    <t>NOMBRE</t>
  </si>
  <si>
    <t>CÓDIGO PDD</t>
  </si>
  <si>
    <t>PRODUCTO PDD</t>
  </si>
  <si>
    <t>CÓDIGO CATÁLOGO DE PRODUCTOS MGA</t>
  </si>
  <si>
    <t xml:space="preserve">PRODUCTO CATÁLOGO MGA </t>
  </si>
  <si>
    <t>INDICADOR PDD</t>
  </si>
  <si>
    <t>CÓDIGO CATALOGO DE INDICADOR MGA</t>
  </si>
  <si>
    <t xml:space="preserve">INDICADOR CATÁLOGO MGA </t>
  </si>
  <si>
    <t xml:space="preserve">NOMBRE PROYECTO </t>
  </si>
  <si>
    <t xml:space="preserve">OBJETIVO GENERAL DEL PROYECTO </t>
  </si>
  <si>
    <t xml:space="preserve">OBJETIVOS ESPECIFICOS </t>
  </si>
  <si>
    <t>ACTIVIDADES CUANTIFICADAS</t>
  </si>
  <si>
    <t>MUJER</t>
  </si>
  <si>
    <t>HOMBRE</t>
  </si>
  <si>
    <t>Edad Escolar 
(0 - 14 años)</t>
  </si>
  <si>
    <t>Adolescencia
 (15 - 19 años)</t>
  </si>
  <si>
    <t>Edad Económicamente Activa (20-59 años)</t>
  </si>
  <si>
    <t>Adultos Mayores (Mayores a 60 años)</t>
  </si>
  <si>
    <t>Indígena</t>
  </si>
  <si>
    <t>Afrocolombiano</t>
  </si>
  <si>
    <t>Raizal</t>
  </si>
  <si>
    <t>Rom</t>
  </si>
  <si>
    <t xml:space="preserve">Mestiza </t>
  </si>
  <si>
    <t>palenqueras</t>
  </si>
  <si>
    <t xml:space="preserve">Desplazados </t>
  </si>
  <si>
    <t xml:space="preserve">Discapacitados </t>
  </si>
  <si>
    <t xml:space="preserve">Victimas </t>
  </si>
  <si>
    <t>PROGRAMADA VIGENCIA</t>
  </si>
  <si>
    <t>REPROGRAMADA VIGENCIA</t>
  </si>
  <si>
    <t>TOTAL VIGENCIA</t>
  </si>
  <si>
    <t>EJECUTADA</t>
  </si>
  <si>
    <t>COMPROMISOS</t>
  </si>
  <si>
    <t>OBLIGACIONES</t>
  </si>
  <si>
    <t>PAGOS</t>
  </si>
  <si>
    <t>P</t>
  </si>
  <si>
    <t>E</t>
  </si>
  <si>
    <t>ND</t>
  </si>
  <si>
    <t>Elaborado por:</t>
  </si>
  <si>
    <t>Revisado por:</t>
  </si>
  <si>
    <t>Aprobado por:</t>
  </si>
  <si>
    <t>Norma Consuelo Mantilla Quintero</t>
  </si>
  <si>
    <t>Martha Elena Giraldo Ramírez</t>
  </si>
  <si>
    <t>Cargo: Profesional Universitario</t>
  </si>
  <si>
    <t>Cargo: Directora Técnica</t>
  </si>
  <si>
    <t>Cargo: Secretario de Despacho</t>
  </si>
  <si>
    <t>CODIGO</t>
  </si>
  <si>
    <t>CODIGO BPIN</t>
  </si>
  <si>
    <t>PESO DE LA META (%)</t>
  </si>
  <si>
    <t>Luis Alberto Rincon Quintero</t>
  </si>
  <si>
    <t xml:space="preserve">FORMATO </t>
  </si>
  <si>
    <t xml:space="preserve">CODIGO:  </t>
  </si>
  <si>
    <t xml:space="preserve">VERSIÓN: </t>
  </si>
  <si>
    <t xml:space="preserve">FECHA: </t>
  </si>
  <si>
    <t>PÁGINA:</t>
  </si>
  <si>
    <t xml:space="preserve"> 1 de 1</t>
  </si>
  <si>
    <t>LINEA ESTRATÉGICA</t>
  </si>
  <si>
    <t>FUENTE DE RECURSOS</t>
  </si>
  <si>
    <t>FECHA DE INICIO   (dd/mm/aaaa)</t>
  </si>
  <si>
    <t>FECHA DE TERMINACIÓN    (dd/mm/aaaa)</t>
  </si>
  <si>
    <t>RESPONSABLE  DEL PROYECTO (Cargo)</t>
  </si>
  <si>
    <t>VALOR ACTIVIDAD
(EN PESOS )</t>
  </si>
  <si>
    <t xml:space="preserve">RUBRO PRESUPUESTAL </t>
  </si>
  <si>
    <t>NOMBRE DEL GASTO (CPC)</t>
  </si>
  <si>
    <t xml:space="preserve">CÓDIGO </t>
  </si>
  <si>
    <t xml:space="preserve">NOMBRE  </t>
  </si>
  <si>
    <t>POBLACIÓN</t>
  </si>
  <si>
    <t>META FÍSICA</t>
  </si>
  <si>
    <t>Seguimiento Plan de Acción
Indeportes
Plan de Desarrollo 
A junio 30 de 2024</t>
  </si>
  <si>
    <t xml:space="preserve">PLAN DE DESARROLLO DEPARTAMENTAL: </t>
  </si>
  <si>
    <t>VALOR ACTIVIDAD (EN PESOS)</t>
  </si>
  <si>
    <t>NÚMERO DE CONTRATOS</t>
  </si>
  <si>
    <t>SUPERVISOR</t>
  </si>
  <si>
    <t xml:space="preserve">INCLUSIÓN SOCIAL Y EQUIDAD </t>
  </si>
  <si>
    <t>DEPORTE Y RECREACION</t>
  </si>
  <si>
    <t>4301</t>
  </si>
  <si>
    <t>Fomento a la recreación, la actividad física y el deporte para desarrollar entornos de convivencia y paz "Tú y yo en la recreación y en deporte"</t>
  </si>
  <si>
    <t>Servicio de Escuelas Deportivas</t>
  </si>
  <si>
    <t>Municipios con Escuelas Deportivas</t>
  </si>
  <si>
    <t>2020003630009</t>
  </si>
  <si>
    <t>Fortalecimiento, hábitos y estilos de vida saludable como instrumento SALVAVIDAS en el departamento del Quindío</t>
  </si>
  <si>
    <t xml:space="preserve">Incrementar la cobertura de municipios qué participan en programas de recreación, actividad física, deporte social y comunitario, además de la  disminución de las tasas de sustancias psicoactivas en el Departamento del Quindío,  a través   participación y promoción de actividades físicas, deportivas y recreativas. </t>
  </si>
  <si>
    <t>Desarrollar estrategias para acceso de niños, niñas, adolescentes y jóvenes a procesos de formación deportiva y espacios recreativos en el Departamento del Quindío</t>
  </si>
  <si>
    <t>Transferencia ley 1289  para el Apoyo al deporte escolar en los municipios del Departamento del Quindío</t>
  </si>
  <si>
    <t>2.3.2.02.02.009.4301007.2020003630009.96511_13.1</t>
  </si>
  <si>
    <t>Servicios de promoción de eventos deportivos y recreativos</t>
  </si>
  <si>
    <t>_13</t>
  </si>
  <si>
    <t>30 % CIGARRILLO</t>
  </si>
  <si>
    <t>Mauricio Rayo, Rosemberg Rivera, Wilber Garcia, Manuel Rodriguez y Maria Isabel Rojas</t>
  </si>
  <si>
    <t>Gerente Indeportes Quindio</t>
  </si>
  <si>
    <t>2.3.2.02.02.009.4301007.2020003630009.96511_109</t>
  </si>
  <si>
    <t xml:space="preserve"> CIGARRILLO RB</t>
  </si>
  <si>
    <t>Brindar apoyo y/o seguimiento  a los procesos de formación promoviendo y fortaleciendo hacia el deporte competitivo "escuelas deportivas" como herramienta de convivencia y paz en el departamento</t>
  </si>
  <si>
    <t>2.3.2.02.02.009.4301007.2020003630009.96511_27.0</t>
  </si>
  <si>
    <t>_27</t>
  </si>
  <si>
    <t xml:space="preserve">TASA </t>
  </si>
  <si>
    <t>2.3.2.02.02.009.4301007.2020003630009.96511_33.0</t>
  </si>
  <si>
    <t>_33</t>
  </si>
  <si>
    <t>MONOPOLIO</t>
  </si>
  <si>
    <t>2.3.2.02.02.009.4301007.2020003630009.96511_11</t>
  </si>
  <si>
    <t>_11</t>
  </si>
  <si>
    <t>IPOCONSUMO</t>
  </si>
  <si>
    <t>2.3.2.02.02.009.4301007.2020003630009.96511_2.0</t>
  </si>
  <si>
    <t>_2</t>
  </si>
  <si>
    <t xml:space="preserve">ICLD </t>
  </si>
  <si>
    <t>2.3.2.02.02.009.4301007.2020003630009.96511_37.0</t>
  </si>
  <si>
    <t>_37</t>
  </si>
  <si>
    <t xml:space="preserve">MINISTERIO </t>
  </si>
  <si>
    <t>2.3.2.02.02.008.4301007.2020003630009.83990_11.0</t>
  </si>
  <si>
    <t>Otros servicios profesionales, técnicos y empresariales n.c.p</t>
  </si>
  <si>
    <t>2.3.2.02.02.008.4301007.2020003630009.83990_2.05</t>
  </si>
  <si>
    <t>Dotación y/o implementación  al programa escuelas deportivas,  Generando una cultura deportiva en la comunidad mediante procesos formativos dirigidos a niños, niñas, adolescentes y jóvenes.</t>
  </si>
  <si>
    <t>2.3.2.02.01.002.4301007.2020003630009.2822807_37.05</t>
  </si>
  <si>
    <t>Prendas de vestir térmicas, especiales para práctica de camping, montañismo y similares</t>
  </si>
  <si>
    <t>2.3.2.02.01.003.4301007.2020003630009.3844098_33.0</t>
  </si>
  <si>
    <t>Elementos n.c.p. para juegos deportivos</t>
  </si>
  <si>
    <t>2.3.2.02.01.004.4301007.2020003630009.4299603_33.0</t>
  </si>
  <si>
    <t>Medallas y condecoraciones de metales comunes</t>
  </si>
  <si>
    <t>Servicio de promoción de la actividad física, la recreación y el deporte</t>
  </si>
  <si>
    <t>Municipios vinculados al programa Supérate-Intercolegiados</t>
  </si>
  <si>
    <t>Brindar apoyo y Acompañamiento al fomento y promoción del programa supérate -Intercolegiados en sus diferentes fases departamental y nacional.</t>
  </si>
  <si>
    <t>2.3.2.02.02.009.4301037.2020003630009.96511_27.0</t>
  </si>
  <si>
    <t>Municipios implementando  programas de recreación, actividad física y deporte social comunitario</t>
  </si>
  <si>
    <t>2.3.2.02.02.009.4301037.2020003630009.96511_33.0</t>
  </si>
  <si>
    <t>2.3.2.02.02.009.4301037.2020003630009.96511_2.0</t>
  </si>
  <si>
    <t>2.3.2.02.02.009.4301037.2020003630009.96511_37</t>
  </si>
  <si>
    <t>2.3.2.02.02.009.4301037.2020003630009.96620_37.0</t>
  </si>
  <si>
    <t>2.3.2.02.02.009.4301007.2020003630009.96511_97.20</t>
  </si>
  <si>
    <t>_97.20</t>
  </si>
  <si>
    <t>RENDIMIENTOS RB 2020</t>
  </si>
  <si>
    <t>Adquisición de bienes y servicios  al programa supérate -Intercolegiados  con el fin generar espacios para el aprovechamiento adecuado del tiempo libre</t>
  </si>
  <si>
    <t>2.3.2.02.02.007.4301037.2020003630009.71349_33.0</t>
  </si>
  <si>
    <t>Otros servicios de seguros distintos de los seguros de vida n.c.p</t>
  </si>
  <si>
    <t>2.3.2.02.02.006.4301037.2020003630009.64250_33.0</t>
  </si>
  <si>
    <t>Servicios de transporte espacial de pasajeros</t>
  </si>
  <si>
    <t>2.3.2.02.02.009.4301037.2020003630009.64250_33.0</t>
  </si>
  <si>
    <t>2.3.2.02.02.006.4301037.2020003630009.63391_37.0</t>
  </si>
  <si>
    <t>Servicios de catering para eventos</t>
  </si>
  <si>
    <t>2.3.2.02.02.009.4301037.2020003630009.93199_33</t>
  </si>
  <si>
    <t>Otros servicios sanitarios n.c.p</t>
  </si>
  <si>
    <t>Dotación y/o implantación deportiva para promoción al programa supérate -Intercolegiados.</t>
  </si>
  <si>
    <t>2.3.2.02.01.002.4301037.2020003630009.2822807_33.0</t>
  </si>
  <si>
    <t>2.3.2.02.01.003.4301037.2020003630009.3844098_33.0</t>
  </si>
  <si>
    <t>Brindar apoyo y/o seguimiento a los programas de recreación, actividad física y deporte social comunitario</t>
  </si>
  <si>
    <t>2.3.2.02.02.009.4301037.2020003630009.96511_27.05</t>
  </si>
  <si>
    <t>2.3.2.02.02.009.4301037.2020003630009.96511_33.05</t>
  </si>
  <si>
    <t>2.3.2.02.02.009.4301037.2020003630009.96511_11.05</t>
  </si>
  <si>
    <t>2.3.2.02.02.009.4301037.2020003630009.96511_2.05</t>
  </si>
  <si>
    <t>2.3.2.02.02.009.4301037.2020003630009.96511_37.05</t>
  </si>
  <si>
    <t>2.3.2.02.02.008.4301037.2020003630009.83990_27.05</t>
  </si>
  <si>
    <t>2.3.2.02.02.008.4301037.2020003630009.83990_2.05</t>
  </si>
  <si>
    <t>2.3.2.02.02.008.4301037.2020003630009.82199_27.05</t>
  </si>
  <si>
    <t>Otros servicios jurídicos n.c.p</t>
  </si>
  <si>
    <t>2.3.2.02.02.008.4301037.2020003630009.83990_33.0</t>
  </si>
  <si>
    <t>2.3.2.02.02.009.4301037.2020003630009.96590_2.0</t>
  </si>
  <si>
    <t>2.3.2.02.02.009.4301037.2020003630009.96590_27.05</t>
  </si>
  <si>
    <t>2.3.2.02.02.008.4301037.2020003630009.82199_11.05</t>
  </si>
  <si>
    <t>2.3.2.02.02.009.4301037.2020003630009.96511_129.0</t>
  </si>
  <si>
    <t>_129</t>
  </si>
  <si>
    <t xml:space="preserve"> MONOPOLIO RB</t>
  </si>
  <si>
    <t>2.3.2.02.02.009.4301037.2020003630009.96511_98.0</t>
  </si>
  <si>
    <t>_98.0</t>
  </si>
  <si>
    <t>ICLD RB</t>
  </si>
  <si>
    <t xml:space="preserve">Dotación y/o implementación para el Fomento a la recreación, la actividad física y el deporte. </t>
  </si>
  <si>
    <t>2.3.2.02.01.002.4301037.2020003630009.2822807_107.22</t>
  </si>
  <si>
    <t>_107.22</t>
  </si>
  <si>
    <t>IPOCONSUMO RB</t>
  </si>
  <si>
    <t>2.3.2.02.01.002.4301037.2020003630009.2822807_98.0</t>
  </si>
  <si>
    <t>2.3.2.02.01.002.4301037.2020003630009.2822807_72.22</t>
  </si>
  <si>
    <t>_72.22</t>
  </si>
  <si>
    <t>REINTEGROS RB</t>
  </si>
  <si>
    <t>Adquisición de bienes y servicios  a los programas de recreación, actividad física y deporte social comunitario</t>
  </si>
  <si>
    <t>2.3.2.02.02.007.4301037.2020003630009.71359_2.05</t>
  </si>
  <si>
    <t>2.3.2.02.02.006.4301037.2020003630009.64250_2.05</t>
  </si>
  <si>
    <t>2.3.2.02.02.009.4301037.2020003630009.64250_2.05</t>
  </si>
  <si>
    <t>2.3.2.02.02.006.4301037.2020003630009.63391_2.05</t>
  </si>
  <si>
    <t>2.3.2.02.02.009.4301037.2020003630009.93199_2.05</t>
  </si>
  <si>
    <t>2.3.2.02.01.003.4301037.2020003630009.32128_2.05</t>
  </si>
  <si>
    <t>Otros papeles y cartones sin revestir del tipo utilizado para escribir, imprimir u otros usos gráficos, para tarjetas y cintas para perforar, en rollos o en hojas cuadradas o rectangulares</t>
  </si>
  <si>
    <t>2.3.2.02.01.003.4301037.2020003630009.33361_2.05</t>
  </si>
  <si>
    <t xml:space="preserve">Gasóleos (diesel) </t>
  </si>
  <si>
    <t>2.3.2.02.01.003.4301037.2020003630009.35130_2.05</t>
  </si>
  <si>
    <t>Tintas tipográficas para imprenta</t>
  </si>
  <si>
    <t>2.3.2.02.01.004.4301037.2020003630009.4299603_37.05</t>
  </si>
  <si>
    <t>2.3.2.02.01.004.4301037.2020003630009.4299603_97.05</t>
  </si>
  <si>
    <t>_97</t>
  </si>
  <si>
    <t>RENDIMIENTOS</t>
  </si>
  <si>
    <t>Otros servicios deportivos y recreativos</t>
  </si>
  <si>
    <t>2.3.2.02.02.009.4301037.2020003630009.93199_33.0</t>
  </si>
  <si>
    <t>_33.0</t>
  </si>
  <si>
    <t>2.3.2.02.02.009.4301037.2020003630009.96620_27.05</t>
  </si>
  <si>
    <t>2.3.2.01.01.003.05.02.4301037.2020003630009.47321_97.20</t>
  </si>
  <si>
    <t>2.3.2.02.02.008.4301037.2020003630009.83611_98.0</t>
  </si>
  <si>
    <t>.0 ICLD RB</t>
  </si>
  <si>
    <t>2.3.2.02.01.002.4301037.2020003630009.2822807_11</t>
  </si>
  <si>
    <t>2.3.2.02.01.003.4301037.2020003630009.3844098_27.0</t>
  </si>
  <si>
    <t>2.3.2.02.01.003.4301037.2020003630009.3844098_33.05</t>
  </si>
  <si>
    <t>Formular e implementar una política pública para el desarrollo y acceso al deporte, la recreación, la actividad física, la educación física y en uso adecuado del tiempo libre, como ejes de transformación humana y social en el departamento del Quindío</t>
  </si>
  <si>
    <t>Documentos normativos</t>
  </si>
  <si>
    <t>Política pública formulada e implementada</t>
  </si>
  <si>
    <t>Documentos normativos realizados</t>
  </si>
  <si>
    <t>Formulación, implementación y seguimiento a la política pública para el desarrollo y acceso al deporte, la recreación, la actividad física, la educación física y el uso adecuado del tiempo libre</t>
  </si>
  <si>
    <t>2.3.2.02.02.008.4301006.2020003630009.83990_33.0</t>
  </si>
  <si>
    <t>2.3.2.02.02.009.4301006.2020003630009.96511_33.0</t>
  </si>
  <si>
    <t>2.3.2.02.02.008.4301006.2020003630009.83990_11.0</t>
  </si>
  <si>
    <t>Formación y preparación de deportistas. "Tú y yo campeones"</t>
  </si>
  <si>
    <t>Servicio de asistencia técnica para la promoción del deporte</t>
  </si>
  <si>
    <t xml:space="preserve">Organismos deportivos asistidos </t>
  </si>
  <si>
    <t>2020003630010</t>
  </si>
  <si>
    <t>Fortalecimiento al deporte competitivo y de altos logros "TU Y    YO SOMOS salva VIDAS POR UN QUINDIO GANADOR" en el Departamento del Quindío</t>
  </si>
  <si>
    <t xml:space="preserve">Incrementar la cobertura de municipios qué participan en programas de recreación, actividad física , deporte social y comunitario, además de la  disminución de las tasas de sustancias psicoactivas en el Departamento del Quindío, a través  de  la definición de  nuevas metodologías para el desarrollo del deporte formativo y competitivo  </t>
  </si>
  <si>
    <t>Mejorar el rendimiento deportivo  y competitivo en los  deportistas de alto nivel competitivo y con proyección a altos logros</t>
  </si>
  <si>
    <t>Apoyo a los deportistas con proyección a altos logros</t>
  </si>
  <si>
    <t>2.3.2.02.02.009.4302075.2020003630010.96511_27.01</t>
  </si>
  <si>
    <t>Mauricio Rayo y David Rojas</t>
  </si>
  <si>
    <t>2.3.2.02.02.009.4302075.2020003630010.96511_33.01</t>
  </si>
  <si>
    <t>2.3.2.02.02.009.4302075.2020003630010.96511_2.01</t>
  </si>
  <si>
    <t>Suministro de suplementos ergogenicos y/o alimenticios  para los  deportistas elites y con proyeccion a altos losgros  con el fin de fortalecer y/o mejorar  su rendimiento  deportivo</t>
  </si>
  <si>
    <t>2.3.2.02.01.003.4302075.2020003630010.35270_27.0</t>
  </si>
  <si>
    <t>2.3.2.02.01.003.4302075.2020003630010.35270_2.0</t>
  </si>
  <si>
    <t>Brindar asistencia  técnica, administrativa, jurídica, biomédica,   y/o metodológica a los procesos deportivos y/o  ligas  del departamento del Quindío.</t>
  </si>
  <si>
    <t>2.3.2.02.02.009.4302075.2020003630010.96511_27.02</t>
  </si>
  <si>
    <t>2.3.2.02.02.009.4302075.2020003630010.96511_33.02</t>
  </si>
  <si>
    <t>2.3.2.02.02.009.4302075.2020003630010.96511_11.0</t>
  </si>
  <si>
    <t>2.3.2.02.02.009.4302075.2020003630010.96511_2.02</t>
  </si>
  <si>
    <t>2.3.2.02.02.009.4302075.2020003630010.96511_27.0</t>
  </si>
  <si>
    <t>TASA</t>
  </si>
  <si>
    <t>Aunar esfuerzos administrativos, técnicos, financieros y/o logísticos, para el fomento y la masificación del deporte en el departamento del Quindío</t>
  </si>
  <si>
    <t>2.3.2.02.02.009.4302075.2020003630010.96511_33.03</t>
  </si>
  <si>
    <t>2.3.2.02.02.009.4302075.2020003630010.96590_33.03</t>
  </si>
  <si>
    <t>2.3.2.02.02.009.4302075.2020003630010.96590_27.0</t>
  </si>
  <si>
    <t>2.3.2.02.02.009.4302075.2020003630010.96511_2.03</t>
  </si>
  <si>
    <t>Adquisición de bienes y/o servicios para el fortalecimiento del deporte competitivo y de altos logros</t>
  </si>
  <si>
    <t>2.3.2.02.02.007.4302075.2020003630010.71359_27.0</t>
  </si>
  <si>
    <t>2.3.2.02.02.006.4302075.2020003630010.63391_27.0</t>
  </si>
  <si>
    <t>2.3.2.02.02.009.4302075.2020003630010.93199_27.0</t>
  </si>
  <si>
    <t>2.3.2.02.02.007.4302075.2020003630010.72112_27.0</t>
  </si>
  <si>
    <t>Servicios de alquiler o arrendamiento con o sin opción de compra, relativos a bienes inmuebles no residenciales (diferentes a vivienda), propios o arrendados</t>
  </si>
  <si>
    <t>2.3.2.02.01.004.4302075.2020003630010.4299603_27.0</t>
  </si>
  <si>
    <t>2.3.2.02.01.004.4302075.2020003630010.4299603_2.0</t>
  </si>
  <si>
    <t>2.3.2.02.01.002.4302075.2020003630010.2822807_27.0</t>
  </si>
  <si>
    <t>2.3.2.02.01.002.4302075.2020003630010.2822807_2.0</t>
  </si>
  <si>
    <t>2.3.2.02.01.002.4302075.2020003630010.2822807_97.05</t>
  </si>
  <si>
    <t>2.3.2.02.02.009.4302075.2020003630010.93195_27.0</t>
  </si>
  <si>
    <t>Servicios de laboratorio</t>
  </si>
  <si>
    <t>2.3.2.02.02.006.4302075.2020003630010.63111_27.0</t>
  </si>
  <si>
    <t>Servicios de alojamiento en hoteles</t>
  </si>
  <si>
    <t>2.3.2.02.02.009.4302075.2020003630010.96590_123.0</t>
  </si>
  <si>
    <t>TASA RB</t>
  </si>
  <si>
    <t>2.3.2.02.02.009.4302075.2020003630010.96590_129.0</t>
  </si>
  <si>
    <t>MONOPOLIO RB</t>
  </si>
  <si>
    <t>2.3.2.02.02.009.4302075.2020003630010.96511_129.0</t>
  </si>
  <si>
    <t>2.3.2.02.01.002.4302075.2020003630010.2822807_97.20</t>
  </si>
  <si>
    <t>2.3.2.02.02.009.4302075.2020003630010.96590_2.0</t>
  </si>
  <si>
    <t>SECRETARIO DE DESPACHO
/ DIRECTOR O GERENTE (ENTE DESCENTRALIZADO)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</si>
</sst>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8" formatCode="_(&quot;$&quot;\ * #,##0.00_);_(&quot;$&quot;\ * \(#,##0.00\);_(&quot;$&quot;\ * &quot;-&quot;??_);_(@_)"/>
    <numFmt numFmtId="169" formatCode="_(* #,##0.00_);_(* \(#,##0.00\);_(* &quot;-&quot;??_);_(@_)"/>
    <numFmt numFmtId="172" formatCode="_ [$€-2]\ * #,##0.00_ ;_ [$€-2]\ * \-#,##0.00_ ;_ [$€-2]\ * &quot;-&quot;??_ "/>
    <numFmt numFmtId="174" formatCode="&quot; &quot;[$$-240A]&quot; &quot;#,##0.00&quot; &quot;;&quot; &quot;[$$-240A]&quot; (&quot;#,##0.00&quot;)&quot;;&quot; &quot;[$$-240A]&quot; -&quot;00&quot; &quot;;&quot; &quot;@&quot; &quot;"/>
    <numFmt numFmtId="178" formatCode="_([$$-240A]\ * #,##0.00_);_([$$-240A]\ * \(#,##0.00\);_([$$-240A]\ * &quot;-&quot;??_);_(@_)"/>
    <numFmt numFmtId="185" formatCode="_-[$$-240A]\ * #,##0.00_-;\-[$$-240A]\ * #,##0.00_-;_-[$$-240A]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11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b/>
      <sz val="11"/>
      <color rgb="FF6F6F6E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B4C6E7"/>
        <bgColor rgb="FFB4C6E7"/>
      </patternFill>
    </fill>
    <fill>
      <patternFill patternType="solid">
        <fgColor rgb="FFDADADA"/>
        <bgColor rgb="FFDADADA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522B57"/>
      </left>
      <right style="thin">
        <color rgb="FF522B57"/>
      </right>
      <top style="thin">
        <color rgb="FF522B57"/>
      </top>
      <bottom style="thin">
        <color rgb="FF522B57"/>
      </bottom>
      <diagonal/>
    </border>
    <border>
      <left/>
      <right/>
      <top style="medium">
        <color indexed="64"/>
      </top>
      <bottom/>
      <diagonal/>
    </border>
  </borders>
  <cellStyleXfs count="45">
    <xf numFmtId="0" fontId="0" fillId="0" borderId="0"/>
    <xf numFmtId="0" fontId="5" fillId="0" borderId="0"/>
    <xf numFmtId="0" fontId="1" fillId="0" borderId="0"/>
    <xf numFmtId="172" fontId="1" fillId="0" borderId="0"/>
    <xf numFmtId="0" fontId="1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4" fontId="5" fillId="0" borderId="0"/>
    <xf numFmtId="174" fontId="5" fillId="0" borderId="0"/>
    <xf numFmtId="0" fontId="7" fillId="0" borderId="0">
      <alignment vertical="center"/>
    </xf>
    <xf numFmtId="43" fontId="5" fillId="0" borderId="0">
      <alignment vertical="top"/>
      <protection locked="0"/>
    </xf>
    <xf numFmtId="0" fontId="6" fillId="0" borderId="0">
      <protection locked="0"/>
    </xf>
    <xf numFmtId="169" fontId="10" fillId="0" borderId="0">
      <alignment vertical="top"/>
      <protection locked="0"/>
    </xf>
    <xf numFmtId="169" fontId="5" fillId="0" borderId="0">
      <alignment vertical="top"/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78" fontId="11" fillId="4" borderId="19">
      <alignment horizontal="center" vertical="center" wrapText="1"/>
    </xf>
    <xf numFmtId="0" fontId="3" fillId="0" borderId="0"/>
    <xf numFmtId="0" fontId="3" fillId="0" borderId="0"/>
    <xf numFmtId="0" fontId="12" fillId="0" borderId="0"/>
    <xf numFmtId="0" fontId="3" fillId="0" borderId="0"/>
    <xf numFmtId="169" fontId="10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78" fontId="1" fillId="0" borderId="0"/>
    <xf numFmtId="169" fontId="10" fillId="0" borderId="0" applyFont="0" applyFill="0" applyBorder="0" applyAlignment="0" applyProtection="0"/>
    <xf numFmtId="174" fontId="5" fillId="0" borderId="0"/>
    <xf numFmtId="169" fontId="1" fillId="0" borderId="0" applyFont="0" applyFill="0" applyBorder="0" applyAlignment="0" applyProtection="0"/>
    <xf numFmtId="0" fontId="11" fillId="4" borderId="19">
      <alignment horizontal="center" vertical="center" wrapText="1"/>
    </xf>
    <xf numFmtId="0" fontId="15" fillId="0" borderId="0"/>
    <xf numFmtId="44" fontId="1" fillId="0" borderId="0" applyFont="0" applyFill="0" applyBorder="0" applyAlignment="0" applyProtection="0"/>
    <xf numFmtId="178" fontId="1" fillId="0" borderId="0"/>
    <xf numFmtId="164" fontId="1" fillId="0" borderId="0" applyFont="0" applyFill="0" applyBorder="0" applyAlignment="0" applyProtection="0"/>
    <xf numFmtId="0" fontId="7" fillId="0" borderId="0"/>
    <xf numFmtId="41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2" fillId="0" borderId="0"/>
    <xf numFmtId="0" fontId="3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45">
    <xf numFmtId="0" fontId="0" fillId="0" borderId="0" xfId="0"/>
    <xf numFmtId="0" fontId="4" fillId="3" borderId="17" xfId="0" applyFont="1" applyFill="1" applyBorder="1"/>
    <xf numFmtId="0" fontId="4" fillId="3" borderId="18" xfId="0" applyFont="1" applyFill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8" fillId="0" borderId="4" xfId="0" applyFont="1" applyBorder="1" applyAlignment="1">
      <alignment horizontal="center"/>
    </xf>
    <xf numFmtId="3" fontId="8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4" fillId="0" borderId="0" xfId="18" applyFont="1"/>
    <xf numFmtId="0" fontId="4" fillId="0" borderId="0" xfId="18" applyFont="1" applyAlignment="1">
      <alignment horizontal="center"/>
    </xf>
    <xf numFmtId="0" fontId="4" fillId="0" borderId="4" xfId="0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4" fillId="3" borderId="17" xfId="0" applyFont="1" applyFill="1" applyBorder="1" applyAlignment="1">
      <alignment horizontal="center"/>
    </xf>
    <xf numFmtId="0" fontId="13" fillId="0" borderId="0" xfId="0" applyFont="1"/>
    <xf numFmtId="0" fontId="1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/>
    <xf numFmtId="0" fontId="4" fillId="0" borderId="14" xfId="0" applyFont="1" applyBorder="1"/>
    <xf numFmtId="0" fontId="2" fillId="0" borderId="10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vertical="center"/>
      <protection locked="0"/>
    </xf>
    <xf numFmtId="185" fontId="2" fillId="0" borderId="8" xfId="0" applyNumberFormat="1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12" fillId="7" borderId="11" xfId="0" applyFont="1" applyFill="1" applyBorder="1"/>
    <xf numFmtId="0" fontId="4" fillId="7" borderId="11" xfId="0" applyFont="1" applyFill="1" applyBorder="1"/>
    <xf numFmtId="0" fontId="4" fillId="7" borderId="11" xfId="0" applyFont="1" applyFill="1" applyBorder="1" applyAlignment="1">
      <alignment horizontal="center"/>
    </xf>
    <xf numFmtId="0" fontId="4" fillId="7" borderId="15" xfId="0" applyFont="1" applyFill="1" applyBorder="1"/>
    <xf numFmtId="0" fontId="2" fillId="7" borderId="14" xfId="0" applyFont="1" applyFill="1" applyBorder="1" applyAlignment="1" applyProtection="1">
      <alignment horizontal="center" vertical="center"/>
      <protection locked="0"/>
    </xf>
    <xf numFmtId="0" fontId="8" fillId="6" borderId="4" xfId="18" applyFont="1" applyFill="1" applyBorder="1" applyAlignment="1">
      <alignment horizontal="center" vertical="center" textRotation="255" wrapText="1"/>
    </xf>
    <xf numFmtId="0" fontId="4" fillId="0" borderId="4" xfId="0" applyFont="1" applyBorder="1" applyAlignment="1">
      <alignment horizontal="justify" vertical="center"/>
    </xf>
    <xf numFmtId="0" fontId="12" fillId="0" borderId="4" xfId="0" applyFont="1" applyBorder="1" applyAlignment="1">
      <alignment horizontal="center" vertical="center"/>
    </xf>
    <xf numFmtId="10" fontId="4" fillId="0" borderId="4" xfId="6" applyNumberFormat="1" applyFont="1" applyBorder="1" applyAlignment="1">
      <alignment horizontal="center" vertical="center"/>
    </xf>
    <xf numFmtId="43" fontId="12" fillId="0" borderId="4" xfId="15" applyFont="1" applyFill="1" applyBorder="1" applyAlignment="1">
      <alignment horizontal="center" vertical="center"/>
    </xf>
    <xf numFmtId="43" fontId="12" fillId="0" borderId="4" xfId="15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4" fillId="8" borderId="0" xfId="0" applyFont="1" applyFill="1" applyAlignment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10" fontId="4" fillId="0" borderId="4" xfId="6" applyNumberFormat="1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17" xfId="0" applyFont="1" applyFill="1" applyBorder="1"/>
    <xf numFmtId="0" fontId="4" fillId="3" borderId="20" xfId="0" applyFont="1" applyFill="1" applyBorder="1"/>
    <xf numFmtId="185" fontId="2" fillId="3" borderId="17" xfId="0" applyNumberFormat="1" applyFont="1" applyFill="1" applyBorder="1" applyAlignment="1">
      <alignment horizontal="right" vertical="center"/>
    </xf>
    <xf numFmtId="43" fontId="2" fillId="3" borderId="17" xfId="15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10" fontId="4" fillId="0" borderId="0" xfId="6" applyNumberFormat="1" applyFont="1" applyFill="1" applyBorder="1" applyAlignment="1">
      <alignment horizontal="center" vertical="center"/>
    </xf>
    <xf numFmtId="185" fontId="4" fillId="0" borderId="0" xfId="0" applyNumberFormat="1" applyFont="1"/>
    <xf numFmtId="44" fontId="4" fillId="0" borderId="0" xfId="31" applyFont="1" applyFill="1"/>
    <xf numFmtId="0" fontId="13" fillId="0" borderId="0" xfId="0" applyFont="1" applyAlignment="1">
      <alignment horizontal="center"/>
    </xf>
    <xf numFmtId="165" fontId="4" fillId="0" borderId="0" xfId="0" applyNumberFormat="1" applyFont="1"/>
    <xf numFmtId="9" fontId="4" fillId="0" borderId="0" xfId="6" applyFont="1" applyFill="1" applyBorder="1" applyAlignment="1">
      <alignment horizontal="center" vertical="center"/>
    </xf>
    <xf numFmtId="14" fontId="8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1" fontId="8" fillId="6" borderId="1" xfId="18" applyNumberFormat="1" applyFont="1" applyFill="1" applyBorder="1" applyAlignment="1">
      <alignment horizontal="center" vertical="center" wrapText="1"/>
    </xf>
    <xf numFmtId="1" fontId="8" fillId="6" borderId="6" xfId="18" applyNumberFormat="1" applyFont="1" applyFill="1" applyBorder="1" applyAlignment="1">
      <alignment horizontal="center" vertical="center" wrapText="1"/>
    </xf>
    <xf numFmtId="0" fontId="8" fillId="5" borderId="13" xfId="18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1" fontId="8" fillId="5" borderId="12" xfId="18" applyNumberFormat="1" applyFont="1" applyFill="1" applyBorder="1" applyAlignment="1">
      <alignment horizontal="center" vertical="center" wrapText="1"/>
    </xf>
    <xf numFmtId="1" fontId="8" fillId="5" borderId="14" xfId="18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8" fillId="6" borderId="10" xfId="18" applyFont="1" applyFill="1" applyBorder="1" applyAlignment="1">
      <alignment horizontal="center" vertical="center" textRotation="90" wrapText="1"/>
    </xf>
    <xf numFmtId="0" fontId="8" fillId="6" borderId="15" xfId="18" applyFont="1" applyFill="1" applyBorder="1" applyAlignment="1">
      <alignment horizontal="center" vertical="center" textRotation="90" wrapText="1"/>
    </xf>
    <xf numFmtId="49" fontId="8" fillId="6" borderId="10" xfId="18" applyNumberFormat="1" applyFont="1" applyFill="1" applyBorder="1" applyAlignment="1">
      <alignment horizontal="center" vertical="center" textRotation="90" wrapText="1"/>
    </xf>
    <xf numFmtId="49" fontId="8" fillId="6" borderId="15" xfId="18" applyNumberFormat="1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wrapText="1"/>
    </xf>
    <xf numFmtId="0" fontId="8" fillId="5" borderId="12" xfId="18" applyFont="1" applyFill="1" applyBorder="1" applyAlignment="1">
      <alignment horizontal="center" vertical="center"/>
    </xf>
    <xf numFmtId="0" fontId="8" fillId="5" borderId="7" xfId="18" applyFont="1" applyFill="1" applyBorder="1" applyAlignment="1">
      <alignment horizontal="center" vertical="center"/>
    </xf>
    <xf numFmtId="0" fontId="8" fillId="5" borderId="8" xfId="18" applyFont="1" applyFill="1" applyBorder="1" applyAlignment="1">
      <alignment horizontal="center" vertical="center"/>
    </xf>
    <xf numFmtId="3" fontId="8" fillId="5" borderId="4" xfId="18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1" fontId="8" fillId="5" borderId="7" xfId="18" applyNumberFormat="1" applyFont="1" applyFill="1" applyBorder="1" applyAlignment="1">
      <alignment horizontal="center" vertical="center" wrapText="1"/>
    </xf>
    <xf numFmtId="1" fontId="8" fillId="5" borderId="9" xfId="18" applyNumberFormat="1" applyFont="1" applyFill="1" applyBorder="1" applyAlignment="1">
      <alignment horizontal="center" vertical="center" wrapText="1"/>
    </xf>
    <xf numFmtId="1" fontId="14" fillId="5" borderId="12" xfId="18" applyNumberFormat="1" applyFont="1" applyFill="1" applyBorder="1" applyAlignment="1">
      <alignment horizontal="center" vertical="center" wrapText="1"/>
    </xf>
    <xf numFmtId="1" fontId="14" fillId="5" borderId="13" xfId="18" applyNumberFormat="1" applyFont="1" applyFill="1" applyBorder="1" applyAlignment="1">
      <alignment horizontal="center" vertical="center" wrapText="1"/>
    </xf>
    <xf numFmtId="1" fontId="14" fillId="5" borderId="14" xfId="18" applyNumberFormat="1" applyFont="1" applyFill="1" applyBorder="1" applyAlignment="1">
      <alignment horizontal="center" vertical="center" wrapText="1"/>
    </xf>
    <xf numFmtId="1" fontId="14" fillId="5" borderId="7" xfId="18" applyNumberFormat="1" applyFont="1" applyFill="1" applyBorder="1" applyAlignment="1">
      <alignment horizontal="center" vertical="center" wrapText="1"/>
    </xf>
    <xf numFmtId="1" fontId="14" fillId="5" borderId="8" xfId="18" applyNumberFormat="1" applyFont="1" applyFill="1" applyBorder="1" applyAlignment="1">
      <alignment horizontal="center" vertical="center" wrapText="1"/>
    </xf>
    <xf numFmtId="1" fontId="14" fillId="5" borderId="9" xfId="18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8" fillId="5" borderId="1" xfId="18" applyFont="1" applyFill="1" applyBorder="1" applyAlignment="1">
      <alignment horizontal="center" vertical="center" wrapText="1"/>
    </xf>
    <xf numFmtId="0" fontId="8" fillId="5" borderId="5" xfId="18" applyFont="1" applyFill="1" applyBorder="1" applyAlignment="1">
      <alignment horizontal="center" vertical="center" wrapText="1"/>
    </xf>
    <xf numFmtId="0" fontId="8" fillId="5" borderId="6" xfId="18" applyFont="1" applyFill="1" applyBorder="1" applyAlignment="1">
      <alignment horizontal="center" vertical="center" wrapText="1"/>
    </xf>
    <xf numFmtId="0" fontId="8" fillId="5" borderId="2" xfId="18" applyFont="1" applyFill="1" applyBorder="1" applyAlignment="1">
      <alignment horizontal="center" vertical="center" textRotation="90" wrapText="1"/>
    </xf>
    <xf numFmtId="0" fontId="8" fillId="5" borderId="3" xfId="18" applyFont="1" applyFill="1" applyBorder="1" applyAlignment="1">
      <alignment horizontal="center" vertical="center" textRotation="90" wrapText="1"/>
    </xf>
    <xf numFmtId="0" fontId="8" fillId="5" borderId="7" xfId="18" applyFont="1" applyFill="1" applyBorder="1" applyAlignment="1">
      <alignment horizontal="center" vertical="center" textRotation="90" wrapText="1"/>
    </xf>
    <xf numFmtId="0" fontId="8" fillId="5" borderId="9" xfId="18" applyFont="1" applyFill="1" applyBorder="1" applyAlignment="1">
      <alignment horizontal="center" vertical="center" textRotation="90" wrapText="1"/>
    </xf>
    <xf numFmtId="0" fontId="8" fillId="5" borderId="14" xfId="18" applyFont="1" applyFill="1" applyBorder="1" applyAlignment="1">
      <alignment horizontal="center" vertical="center"/>
    </xf>
    <xf numFmtId="0" fontId="8" fillId="5" borderId="9" xfId="18" applyFont="1" applyFill="1" applyBorder="1" applyAlignment="1">
      <alignment horizontal="center" vertical="center"/>
    </xf>
    <xf numFmtId="0" fontId="2" fillId="7" borderId="10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5" xfId="0" applyFont="1" applyFill="1" applyBorder="1" applyAlignment="1" applyProtection="1">
      <alignment horizontal="center" vertical="center"/>
      <protection locked="0"/>
    </xf>
    <xf numFmtId="3" fontId="8" fillId="5" borderId="15" xfId="18" applyNumberFormat="1" applyFont="1" applyFill="1" applyBorder="1" applyAlignment="1">
      <alignment horizontal="center" vertical="center" wrapText="1"/>
    </xf>
    <xf numFmtId="3" fontId="8" fillId="5" borderId="10" xfId="18" applyNumberFormat="1" applyFont="1" applyFill="1" applyBorder="1" applyAlignment="1">
      <alignment horizontal="center" vertical="center" wrapText="1"/>
    </xf>
    <xf numFmtId="3" fontId="8" fillId="5" borderId="11" xfId="18" applyNumberFormat="1" applyFont="1" applyFill="1" applyBorder="1" applyAlignment="1">
      <alignment horizontal="center" vertical="center" wrapText="1"/>
    </xf>
    <xf numFmtId="0" fontId="8" fillId="5" borderId="10" xfId="18" applyFont="1" applyFill="1" applyBorder="1" applyAlignment="1">
      <alignment horizontal="center" vertical="center" wrapText="1"/>
    </xf>
    <xf numFmtId="0" fontId="8" fillId="5" borderId="11" xfId="18" applyFont="1" applyFill="1" applyBorder="1" applyAlignment="1">
      <alignment horizontal="center" vertical="center" wrapText="1"/>
    </xf>
    <xf numFmtId="0" fontId="8" fillId="5" borderId="15" xfId="18" applyFont="1" applyFill="1" applyBorder="1" applyAlignment="1">
      <alignment horizontal="center" vertical="center" wrapText="1"/>
    </xf>
    <xf numFmtId="0" fontId="8" fillId="5" borderId="10" xfId="18" applyFont="1" applyFill="1" applyBorder="1" applyAlignment="1">
      <alignment horizontal="center" vertical="center"/>
    </xf>
    <xf numFmtId="0" fontId="8" fillId="5" borderId="11" xfId="18" applyFont="1" applyFill="1" applyBorder="1" applyAlignment="1">
      <alignment horizontal="center" vertical="center"/>
    </xf>
    <xf numFmtId="0" fontId="8" fillId="5" borderId="15" xfId="18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</cellXfs>
  <cellStyles count="45">
    <cellStyle name="KPT04" xfId="17" xr:uid="{00000000-0005-0000-0000-000000000000}"/>
    <cellStyle name="KPT04 2" xfId="29" xr:uid="{00000000-0005-0000-0000-000001000000}"/>
    <cellStyle name="Millares [0] 2 2" xfId="35" xr:uid="{00000000-0005-0000-0000-000004000000}"/>
    <cellStyle name="Millares 2" xfId="13" xr:uid="{00000000-0005-0000-0000-000005000000}"/>
    <cellStyle name="Millares 2 2 2" xfId="28" xr:uid="{00000000-0005-0000-0000-000006000000}"/>
    <cellStyle name="Millares 2 2 2 2" xfId="15" xr:uid="{00000000-0005-0000-0000-000007000000}"/>
    <cellStyle name="Millares 2 2 2 2 2" xfId="10" xr:uid="{00000000-0005-0000-0000-000008000000}"/>
    <cellStyle name="Millares 2 2 3" xfId="22" xr:uid="{00000000-0005-0000-0000-000009000000}"/>
    <cellStyle name="Millares 2 2 3 2" xfId="26" xr:uid="{00000000-0005-0000-0000-00000A000000}"/>
    <cellStyle name="Millares 2 2 3 2 2" xfId="12" xr:uid="{00000000-0005-0000-0000-00000B000000}"/>
    <cellStyle name="Millares 2 2 4" xfId="41" xr:uid="{00000000-0005-0000-0000-00000C000000}"/>
    <cellStyle name="Millares 3" xfId="14" xr:uid="{00000000-0005-0000-0000-00000D000000}"/>
    <cellStyle name="Moneda [0] 2" xfId="5" xr:uid="{00000000-0005-0000-0000-00000F000000}"/>
    <cellStyle name="Moneda [0] 2 2" xfId="33" xr:uid="{00000000-0005-0000-0000-000010000000}"/>
    <cellStyle name="Moneda 2" xfId="24" xr:uid="{00000000-0005-0000-0000-000011000000}"/>
    <cellStyle name="Moneda 2 2" xfId="36" xr:uid="{00000000-0005-0000-0000-000012000000}"/>
    <cellStyle name="Moneda 2 2 4" xfId="42" xr:uid="{00000000-0005-0000-0000-000013000000}"/>
    <cellStyle name="Moneda 2 3" xfId="40" xr:uid="{00000000-0005-0000-0000-000014000000}"/>
    <cellStyle name="Moneda 2 3 2 2" xfId="44" xr:uid="{00000000-0005-0000-0000-000015000000}"/>
    <cellStyle name="Moneda 3" xfId="31" xr:uid="{00000000-0005-0000-0000-000016000000}"/>
    <cellStyle name="Moneda 3 6" xfId="39" xr:uid="{00000000-0005-0000-0000-000017000000}"/>
    <cellStyle name="Normal" xfId="0" builtinId="0"/>
    <cellStyle name="Normal 100" xfId="38" xr:uid="{00000000-0005-0000-0000-000019000000}"/>
    <cellStyle name="Normal 18" xfId="8" xr:uid="{00000000-0005-0000-0000-00001A000000}"/>
    <cellStyle name="Normal 2" xfId="4" xr:uid="{00000000-0005-0000-0000-00001B000000}"/>
    <cellStyle name="Normal 2 2" xfId="9" xr:uid="{00000000-0005-0000-0000-00001C000000}"/>
    <cellStyle name="Normal 2 2 2" xfId="20" xr:uid="{00000000-0005-0000-0000-00001D000000}"/>
    <cellStyle name="Normal 2 2 3" xfId="25" xr:uid="{00000000-0005-0000-0000-00001E000000}"/>
    <cellStyle name="Normal 2 3" xfId="1" xr:uid="{00000000-0005-0000-0000-00001F000000}"/>
    <cellStyle name="Normal 2 3 2" xfId="3" xr:uid="{00000000-0005-0000-0000-000020000000}"/>
    <cellStyle name="Normal 2 3 3" xfId="23" xr:uid="{00000000-0005-0000-0000-000021000000}"/>
    <cellStyle name="Normal 2 3 7" xfId="43" xr:uid="{00000000-0005-0000-0000-000022000000}"/>
    <cellStyle name="Normal 2 8" xfId="32" xr:uid="{00000000-0005-0000-0000-000023000000}"/>
    <cellStyle name="Normal 20" xfId="2" xr:uid="{00000000-0005-0000-0000-000024000000}"/>
    <cellStyle name="Normal 28" xfId="27" xr:uid="{00000000-0005-0000-0000-000025000000}"/>
    <cellStyle name="Normal 3 2" xfId="19" xr:uid="{00000000-0005-0000-0000-000026000000}"/>
    <cellStyle name="Normal 3 2 2" xfId="34" xr:uid="{00000000-0005-0000-0000-000027000000}"/>
    <cellStyle name="Normal 3 3" xfId="37" xr:uid="{00000000-0005-0000-0000-000028000000}"/>
    <cellStyle name="Normal 30" xfId="7" xr:uid="{00000000-0005-0000-0000-000029000000}"/>
    <cellStyle name="Normal 4" xfId="21" xr:uid="{00000000-0005-0000-0000-00002A000000}"/>
    <cellStyle name="Normal 4 2" xfId="30" xr:uid="{00000000-0005-0000-0000-00002B000000}"/>
    <cellStyle name="Normal 87" xfId="11" xr:uid="{00000000-0005-0000-0000-00002C000000}"/>
    <cellStyle name="Normal 87 2" xfId="16" xr:uid="{00000000-0005-0000-0000-00002D000000}"/>
    <cellStyle name="Normal 90 2" xfId="18" xr:uid="{00000000-0005-0000-0000-00002E000000}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178593</xdr:colOff>
      <xdr:row>0</xdr:row>
      <xdr:rowOff>95250</xdr:rowOff>
    </xdr:from>
    <xdr:ext cx="1202531" cy="1012031"/>
    <xdr:pic>
      <xdr:nvPicPr>
        <xdr:cNvPr id="2" name="Imagen 1" descr="C:\Users\AUXPLANEACION03\Desktop\Gobernacion_del_quindio.jp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93" y="95250"/>
          <a:ext cx="1202531" cy="101203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S170"/>
  <sheetViews>
    <sheetView showGridLines="0" tabSelected="1" zoomScale="70" zoomScaleNormal="70" workbookViewId="0">
      <selection sqref="A1:B7"/>
    </sheetView>
  </sheetViews>
  <sheetFormatPr baseColWidth="10" defaultColWidth="11.42578125" defaultRowHeight="15" customHeight="1" x14ac:dyDescent="0.2"/>
  <cols>
    <col min="1" max="1" width="10.28515625" style="60" customWidth="1"/>
    <col min="2" max="2" width="13.42578125" style="4" customWidth="1"/>
    <col min="3" max="3" width="11.42578125" style="60"/>
    <col min="4" max="4" width="14" style="4" customWidth="1"/>
    <col min="5" max="5" width="11.42578125" style="60"/>
    <col min="6" max="6" width="26.5703125" style="4" customWidth="1"/>
    <col min="7" max="7" width="11.42578125" style="61"/>
    <col min="8" max="8" width="19.85546875" style="62" customWidth="1"/>
    <col min="9" max="9" width="19.140625" style="61" customWidth="1"/>
    <col min="10" max="10" width="20.140625" style="62" customWidth="1"/>
    <col min="11" max="11" width="16.140625" style="60" customWidth="1"/>
    <col min="12" max="12" width="21.85546875" style="4" customWidth="1"/>
    <col min="13" max="13" width="16.28515625" style="60" customWidth="1"/>
    <col min="14" max="14" width="21.140625" style="4" customWidth="1"/>
    <col min="15" max="18" width="17.140625" style="60" customWidth="1"/>
    <col min="19" max="19" width="27" style="60" customWidth="1"/>
    <col min="20" max="20" width="33.42578125" style="4" customWidth="1"/>
    <col min="21" max="21" width="11.42578125" style="60" customWidth="1"/>
    <col min="22" max="22" width="50.140625" style="4" customWidth="1"/>
    <col min="23" max="23" width="45.28515625" style="4" customWidth="1"/>
    <col min="24" max="24" width="39" style="64" customWidth="1"/>
    <col min="25" max="25" width="24.42578125" style="4" customWidth="1"/>
    <col min="26" max="26" width="24" style="4" customWidth="1"/>
    <col min="27" max="28" width="19.140625" style="4" customWidth="1"/>
    <col min="29" max="29" width="52.42578125" style="62" customWidth="1"/>
    <col min="30" max="30" width="18.28515625" style="4" customWidth="1"/>
    <col min="31" max="31" width="11.42578125" style="3"/>
    <col min="32" max="32" width="15.42578125" style="4" customWidth="1"/>
    <col min="33" max="36" width="6.42578125" style="4" customWidth="1"/>
    <col min="37" max="38" width="9.28515625" style="4" customWidth="1"/>
    <col min="39" max="40" width="7.42578125" style="4" customWidth="1"/>
    <col min="41" max="42" width="9.42578125" style="4" customWidth="1"/>
    <col min="43" max="44" width="8.5703125" style="4" customWidth="1"/>
    <col min="45" max="46" width="5.28515625" style="4" customWidth="1"/>
    <col min="47" max="48" width="5.42578125" style="4" customWidth="1"/>
    <col min="49" max="50" width="6.7109375" style="4" customWidth="1"/>
    <col min="51" max="52" width="6.42578125" style="4" customWidth="1"/>
    <col min="53" max="54" width="6.28515625" style="4" customWidth="1"/>
    <col min="55" max="56" width="6.5703125" style="4" customWidth="1"/>
    <col min="57" max="58" width="6.7109375" style="4" customWidth="1"/>
    <col min="59" max="60" width="5.7109375" style="4" customWidth="1"/>
    <col min="61" max="62" width="7.5703125" style="4" customWidth="1"/>
    <col min="63" max="64" width="8" style="4" customWidth="1"/>
    <col min="65" max="65" width="16" style="4" customWidth="1"/>
    <col min="66" max="66" width="21.42578125" style="4" customWidth="1"/>
    <col min="67" max="67" width="20" style="3" customWidth="1"/>
    <col min="68" max="68" width="20" style="4" customWidth="1"/>
    <col min="69" max="69" width="21.42578125" style="60" customWidth="1"/>
    <col min="70" max="70" width="21.42578125" style="4" customWidth="1"/>
    <col min="71" max="71" width="28" style="4" customWidth="1"/>
    <col min="72" max="16384" width="11.42578125" style="4"/>
  </cols>
  <sheetData>
    <row r="1" spans="1:71" ht="15.75" customHeight="1" x14ac:dyDescent="0.2">
      <c r="A1" s="118"/>
      <c r="B1" s="78"/>
      <c r="C1" s="77" t="s">
        <v>60</v>
      </c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21"/>
      <c r="BQ1" s="22"/>
      <c r="BR1" s="23"/>
      <c r="BS1" s="24"/>
    </row>
    <row r="2" spans="1:71" s="6" customFormat="1" ht="15.75" customHeight="1" x14ac:dyDescent="0.2">
      <c r="A2" s="119"/>
      <c r="B2" s="79"/>
      <c r="C2" s="98" t="s">
        <v>78</v>
      </c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99"/>
      <c r="BR2" s="5" t="s">
        <v>61</v>
      </c>
      <c r="BS2" s="5" t="s">
        <v>0</v>
      </c>
    </row>
    <row r="3" spans="1:71" s="6" customFormat="1" ht="15.75" customHeight="1" x14ac:dyDescent="0.2">
      <c r="A3" s="119"/>
      <c r="B3" s="79"/>
      <c r="C3" s="100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  <c r="BM3" s="101"/>
      <c r="BN3" s="101"/>
      <c r="BO3" s="101"/>
      <c r="BP3" s="101"/>
      <c r="BQ3" s="102"/>
      <c r="BR3" s="5" t="s">
        <v>62</v>
      </c>
      <c r="BS3" s="7">
        <v>10</v>
      </c>
    </row>
    <row r="4" spans="1:71" s="6" customFormat="1" ht="30" customHeight="1" x14ac:dyDescent="0.2">
      <c r="A4" s="119"/>
      <c r="B4" s="79"/>
      <c r="C4" s="103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104"/>
      <c r="BR4" s="5" t="s">
        <v>63</v>
      </c>
      <c r="BS4" s="69">
        <v>44713</v>
      </c>
    </row>
    <row r="5" spans="1:71" s="6" customFormat="1" ht="14.25" customHeight="1" x14ac:dyDescent="0.2">
      <c r="A5" s="119"/>
      <c r="B5" s="79"/>
      <c r="C5" s="25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83"/>
      <c r="BP5" s="83"/>
      <c r="BQ5" s="105"/>
      <c r="BR5" s="5" t="s">
        <v>64</v>
      </c>
      <c r="BS5" s="8" t="s">
        <v>65</v>
      </c>
    </row>
    <row r="6" spans="1:71" s="6" customFormat="1" ht="18" customHeight="1" x14ac:dyDescent="0.2">
      <c r="A6" s="119"/>
      <c r="B6" s="79"/>
      <c r="C6" s="122" t="s">
        <v>79</v>
      </c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  <c r="BM6" s="106"/>
      <c r="BN6" s="106"/>
      <c r="BO6" s="106"/>
      <c r="BP6" s="20"/>
      <c r="BQ6" s="20"/>
      <c r="BR6" s="27"/>
      <c r="BS6" s="9"/>
    </row>
    <row r="7" spans="1:71" s="6" customFormat="1" ht="12.75" customHeight="1" x14ac:dyDescent="0.2">
      <c r="A7" s="120"/>
      <c r="B7" s="80"/>
      <c r="C7" s="28"/>
      <c r="D7" s="10"/>
      <c r="E7" s="11"/>
      <c r="F7" s="10"/>
      <c r="G7" s="29"/>
      <c r="H7" s="30"/>
      <c r="I7" s="29"/>
      <c r="J7" s="30"/>
      <c r="K7" s="11"/>
      <c r="L7" s="10"/>
      <c r="M7" s="11"/>
      <c r="N7" s="10"/>
      <c r="O7" s="11"/>
      <c r="P7" s="11"/>
      <c r="Q7" s="11"/>
      <c r="R7" s="11"/>
      <c r="S7" s="11"/>
      <c r="T7" s="10"/>
      <c r="U7" s="11"/>
      <c r="V7" s="10"/>
      <c r="W7" s="10"/>
      <c r="X7" s="31"/>
      <c r="Y7" s="10"/>
      <c r="Z7" s="10"/>
      <c r="AA7" s="10"/>
      <c r="AB7" s="10"/>
      <c r="AC7" s="30"/>
      <c r="AD7" s="10"/>
      <c r="AE7" s="32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1"/>
      <c r="BP7" s="10"/>
      <c r="BQ7" s="11"/>
      <c r="BR7" s="10"/>
      <c r="BS7" s="12"/>
    </row>
    <row r="8" spans="1:71" ht="13.15" customHeight="1" x14ac:dyDescent="0.2">
      <c r="A8" s="84" t="s">
        <v>66</v>
      </c>
      <c r="B8" s="85"/>
      <c r="C8" s="84" t="s">
        <v>1</v>
      </c>
      <c r="D8" s="85"/>
      <c r="E8" s="84" t="s">
        <v>2</v>
      </c>
      <c r="F8" s="85"/>
      <c r="G8" s="109" t="s">
        <v>3</v>
      </c>
      <c r="H8" s="110"/>
      <c r="I8" s="110"/>
      <c r="J8" s="111"/>
      <c r="K8" s="86" t="s">
        <v>4</v>
      </c>
      <c r="L8" s="87"/>
      <c r="M8" s="87"/>
      <c r="N8" s="88"/>
      <c r="O8" s="93" t="s">
        <v>77</v>
      </c>
      <c r="P8" s="93"/>
      <c r="Q8" s="93"/>
      <c r="R8" s="93"/>
      <c r="S8" s="76" t="s">
        <v>5</v>
      </c>
      <c r="T8" s="76"/>
      <c r="U8" s="76"/>
      <c r="V8" s="76"/>
      <c r="W8" s="76"/>
      <c r="X8" s="76"/>
      <c r="Y8" s="76"/>
      <c r="Z8" s="94" t="s">
        <v>80</v>
      </c>
      <c r="AA8" s="76"/>
      <c r="AB8" s="130"/>
      <c r="AC8" s="33"/>
      <c r="AD8" s="34"/>
      <c r="AE8" s="35"/>
      <c r="AF8" s="36"/>
      <c r="AG8" s="132" t="s">
        <v>76</v>
      </c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  <c r="BC8" s="133"/>
      <c r="BD8" s="133"/>
      <c r="BE8" s="133"/>
      <c r="BF8" s="133"/>
      <c r="BG8" s="133"/>
      <c r="BH8" s="133"/>
      <c r="BI8" s="133"/>
      <c r="BJ8" s="133"/>
      <c r="BK8" s="134"/>
      <c r="BL8" s="37"/>
      <c r="BM8" s="123" t="s">
        <v>81</v>
      </c>
      <c r="BN8" s="123" t="s">
        <v>82</v>
      </c>
      <c r="BO8" s="123" t="s">
        <v>68</v>
      </c>
      <c r="BP8" s="123" t="s">
        <v>68</v>
      </c>
      <c r="BQ8" s="123" t="s">
        <v>69</v>
      </c>
      <c r="BR8" s="123" t="s">
        <v>69</v>
      </c>
      <c r="BS8" s="123" t="s">
        <v>70</v>
      </c>
    </row>
    <row r="9" spans="1:71" s="13" customFormat="1" ht="60.75" customHeight="1" x14ac:dyDescent="0.2">
      <c r="A9" s="107"/>
      <c r="B9" s="108"/>
      <c r="C9" s="107"/>
      <c r="D9" s="108"/>
      <c r="E9" s="107"/>
      <c r="F9" s="108"/>
      <c r="G9" s="112"/>
      <c r="H9" s="113"/>
      <c r="I9" s="113"/>
      <c r="J9" s="114"/>
      <c r="K9" s="115"/>
      <c r="L9" s="116"/>
      <c r="M9" s="116"/>
      <c r="N9" s="117"/>
      <c r="O9" s="93"/>
      <c r="P9" s="93"/>
      <c r="Q9" s="93"/>
      <c r="R9" s="93"/>
      <c r="S9" s="96"/>
      <c r="T9" s="96"/>
      <c r="U9" s="96"/>
      <c r="V9" s="96"/>
      <c r="W9" s="96"/>
      <c r="X9" s="96"/>
      <c r="Y9" s="96"/>
      <c r="Z9" s="95"/>
      <c r="AA9" s="96"/>
      <c r="AB9" s="131"/>
      <c r="AC9" s="135" t="s">
        <v>67</v>
      </c>
      <c r="AD9" s="97"/>
      <c r="AE9" s="97"/>
      <c r="AF9" s="97"/>
      <c r="AG9" s="136" t="s">
        <v>6</v>
      </c>
      <c r="AH9" s="137"/>
      <c r="AI9" s="137"/>
      <c r="AJ9" s="135"/>
      <c r="AK9" s="138" t="s">
        <v>7</v>
      </c>
      <c r="AL9" s="139"/>
      <c r="AM9" s="139"/>
      <c r="AN9" s="139"/>
      <c r="AO9" s="139"/>
      <c r="AP9" s="139"/>
      <c r="AQ9" s="139"/>
      <c r="AR9" s="140"/>
      <c r="AS9" s="141" t="s">
        <v>8</v>
      </c>
      <c r="AT9" s="142"/>
      <c r="AU9" s="142"/>
      <c r="AV9" s="142"/>
      <c r="AW9" s="142"/>
      <c r="AX9" s="142"/>
      <c r="AY9" s="142"/>
      <c r="AZ9" s="142"/>
      <c r="BA9" s="142"/>
      <c r="BB9" s="142"/>
      <c r="BC9" s="142"/>
      <c r="BD9" s="143"/>
      <c r="BE9" s="138" t="s">
        <v>9</v>
      </c>
      <c r="BF9" s="139"/>
      <c r="BG9" s="139"/>
      <c r="BH9" s="139"/>
      <c r="BI9" s="139"/>
      <c r="BJ9" s="140"/>
      <c r="BK9" s="126" t="s">
        <v>10</v>
      </c>
      <c r="BL9" s="127"/>
      <c r="BM9" s="124"/>
      <c r="BN9" s="124"/>
      <c r="BO9" s="124"/>
      <c r="BP9" s="124"/>
      <c r="BQ9" s="124"/>
      <c r="BR9" s="124"/>
      <c r="BS9" s="124"/>
    </row>
    <row r="10" spans="1:71" s="14" customFormat="1" ht="98.25" customHeight="1" x14ac:dyDescent="0.2">
      <c r="A10" s="74" t="s">
        <v>56</v>
      </c>
      <c r="B10" s="74" t="s">
        <v>11</v>
      </c>
      <c r="C10" s="74" t="s">
        <v>56</v>
      </c>
      <c r="D10" s="74" t="s">
        <v>11</v>
      </c>
      <c r="E10" s="74" t="s">
        <v>56</v>
      </c>
      <c r="F10" s="74" t="s">
        <v>11</v>
      </c>
      <c r="G10" s="74" t="s">
        <v>12</v>
      </c>
      <c r="H10" s="74" t="s">
        <v>13</v>
      </c>
      <c r="I10" s="74" t="s">
        <v>14</v>
      </c>
      <c r="J10" s="74" t="s">
        <v>15</v>
      </c>
      <c r="K10" s="74" t="s">
        <v>12</v>
      </c>
      <c r="L10" s="74" t="s">
        <v>16</v>
      </c>
      <c r="M10" s="74" t="s">
        <v>17</v>
      </c>
      <c r="N10" s="74" t="s">
        <v>18</v>
      </c>
      <c r="O10" s="74" t="s">
        <v>38</v>
      </c>
      <c r="P10" s="74" t="s">
        <v>39</v>
      </c>
      <c r="Q10" s="74" t="s">
        <v>40</v>
      </c>
      <c r="R10" s="74" t="s">
        <v>41</v>
      </c>
      <c r="S10" s="74" t="s">
        <v>57</v>
      </c>
      <c r="T10" s="74" t="s">
        <v>19</v>
      </c>
      <c r="U10" s="74" t="s">
        <v>58</v>
      </c>
      <c r="V10" s="74" t="s">
        <v>20</v>
      </c>
      <c r="W10" s="74" t="s">
        <v>21</v>
      </c>
      <c r="X10" s="74" t="s">
        <v>22</v>
      </c>
      <c r="Y10" s="74" t="s">
        <v>71</v>
      </c>
      <c r="Z10" s="74" t="s">
        <v>42</v>
      </c>
      <c r="AA10" s="74" t="s">
        <v>43</v>
      </c>
      <c r="AB10" s="74" t="s">
        <v>44</v>
      </c>
      <c r="AC10" s="74" t="s">
        <v>72</v>
      </c>
      <c r="AD10" s="74" t="s">
        <v>73</v>
      </c>
      <c r="AE10" s="74" t="s">
        <v>74</v>
      </c>
      <c r="AF10" s="74" t="s">
        <v>75</v>
      </c>
      <c r="AG10" s="89" t="s">
        <v>23</v>
      </c>
      <c r="AH10" s="90"/>
      <c r="AI10" s="91" t="s">
        <v>24</v>
      </c>
      <c r="AJ10" s="92"/>
      <c r="AK10" s="89" t="s">
        <v>25</v>
      </c>
      <c r="AL10" s="90"/>
      <c r="AM10" s="89" t="s">
        <v>26</v>
      </c>
      <c r="AN10" s="90"/>
      <c r="AO10" s="89" t="s">
        <v>27</v>
      </c>
      <c r="AP10" s="90"/>
      <c r="AQ10" s="89" t="s">
        <v>28</v>
      </c>
      <c r="AR10" s="90"/>
      <c r="AS10" s="89" t="s">
        <v>29</v>
      </c>
      <c r="AT10" s="90"/>
      <c r="AU10" s="89" t="s">
        <v>30</v>
      </c>
      <c r="AV10" s="90"/>
      <c r="AW10" s="89" t="s">
        <v>31</v>
      </c>
      <c r="AX10" s="90"/>
      <c r="AY10" s="89" t="s">
        <v>32</v>
      </c>
      <c r="AZ10" s="90"/>
      <c r="BA10" s="89" t="s">
        <v>33</v>
      </c>
      <c r="BB10" s="90"/>
      <c r="BC10" s="89" t="s">
        <v>34</v>
      </c>
      <c r="BD10" s="90"/>
      <c r="BE10" s="89" t="s">
        <v>35</v>
      </c>
      <c r="BF10" s="90"/>
      <c r="BG10" s="89" t="s">
        <v>36</v>
      </c>
      <c r="BH10" s="90"/>
      <c r="BI10" s="89" t="s">
        <v>37</v>
      </c>
      <c r="BJ10" s="90"/>
      <c r="BK10" s="128"/>
      <c r="BL10" s="129"/>
      <c r="BM10" s="124"/>
      <c r="BN10" s="124"/>
      <c r="BO10" s="125"/>
      <c r="BP10" s="125"/>
      <c r="BQ10" s="125"/>
      <c r="BR10" s="125"/>
      <c r="BS10" s="124"/>
    </row>
    <row r="11" spans="1:71" s="14" customFormat="1" ht="19.899999999999999" customHeight="1" x14ac:dyDescent="0.2">
      <c r="A11" s="75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38" t="s">
        <v>45</v>
      </c>
      <c r="AH11" s="38" t="s">
        <v>46</v>
      </c>
      <c r="AI11" s="38" t="s">
        <v>45</v>
      </c>
      <c r="AJ11" s="38" t="s">
        <v>46</v>
      </c>
      <c r="AK11" s="38" t="s">
        <v>45</v>
      </c>
      <c r="AL11" s="38" t="s">
        <v>46</v>
      </c>
      <c r="AM11" s="38" t="s">
        <v>45</v>
      </c>
      <c r="AN11" s="38" t="s">
        <v>46</v>
      </c>
      <c r="AO11" s="38" t="s">
        <v>45</v>
      </c>
      <c r="AP11" s="38" t="s">
        <v>46</v>
      </c>
      <c r="AQ11" s="38" t="s">
        <v>45</v>
      </c>
      <c r="AR11" s="38" t="s">
        <v>46</v>
      </c>
      <c r="AS11" s="38" t="s">
        <v>45</v>
      </c>
      <c r="AT11" s="38" t="s">
        <v>46</v>
      </c>
      <c r="AU11" s="38" t="s">
        <v>45</v>
      </c>
      <c r="AV11" s="38" t="s">
        <v>46</v>
      </c>
      <c r="AW11" s="38" t="s">
        <v>45</v>
      </c>
      <c r="AX11" s="38" t="s">
        <v>46</v>
      </c>
      <c r="AY11" s="38" t="s">
        <v>45</v>
      </c>
      <c r="AZ11" s="38" t="s">
        <v>46</v>
      </c>
      <c r="BA11" s="38" t="s">
        <v>45</v>
      </c>
      <c r="BB11" s="38" t="s">
        <v>46</v>
      </c>
      <c r="BC11" s="38" t="s">
        <v>45</v>
      </c>
      <c r="BD11" s="38" t="s">
        <v>46</v>
      </c>
      <c r="BE11" s="38" t="s">
        <v>45</v>
      </c>
      <c r="BF11" s="38" t="s">
        <v>46</v>
      </c>
      <c r="BG11" s="38" t="s">
        <v>45</v>
      </c>
      <c r="BH11" s="38" t="s">
        <v>46</v>
      </c>
      <c r="BI11" s="38" t="s">
        <v>45</v>
      </c>
      <c r="BJ11" s="38" t="s">
        <v>46</v>
      </c>
      <c r="BK11" s="38" t="s">
        <v>45</v>
      </c>
      <c r="BL11" s="38" t="s">
        <v>46</v>
      </c>
      <c r="BM11" s="125"/>
      <c r="BN11" s="125"/>
      <c r="BO11" s="38" t="s">
        <v>45</v>
      </c>
      <c r="BP11" s="38" t="s">
        <v>46</v>
      </c>
      <c r="BQ11" s="38" t="s">
        <v>45</v>
      </c>
      <c r="BR11" s="38" t="s">
        <v>46</v>
      </c>
      <c r="BS11" s="125"/>
    </row>
    <row r="12" spans="1:71" s="48" customFormat="1" ht="84.75" customHeight="1" x14ac:dyDescent="0.2">
      <c r="A12" s="15">
        <v>1</v>
      </c>
      <c r="B12" s="39" t="s">
        <v>83</v>
      </c>
      <c r="C12" s="15">
        <v>43</v>
      </c>
      <c r="D12" s="39" t="s">
        <v>84</v>
      </c>
      <c r="E12" s="15" t="s">
        <v>85</v>
      </c>
      <c r="F12" s="39" t="s">
        <v>86</v>
      </c>
      <c r="G12" s="40">
        <v>4301007</v>
      </c>
      <c r="H12" s="39" t="s">
        <v>87</v>
      </c>
      <c r="I12" s="40">
        <v>4301007</v>
      </c>
      <c r="J12" s="39" t="s">
        <v>87</v>
      </c>
      <c r="K12" s="15">
        <v>430100701</v>
      </c>
      <c r="L12" s="39" t="s">
        <v>88</v>
      </c>
      <c r="M12" s="15">
        <v>430100701</v>
      </c>
      <c r="N12" s="39" t="s">
        <v>88</v>
      </c>
      <c r="O12" s="15">
        <v>12</v>
      </c>
      <c r="P12" s="15"/>
      <c r="Q12" s="15">
        <v>12</v>
      </c>
      <c r="R12" s="15">
        <v>12</v>
      </c>
      <c r="S12" s="15" t="s">
        <v>89</v>
      </c>
      <c r="T12" s="39" t="s">
        <v>90</v>
      </c>
      <c r="U12" s="41">
        <v>0.37874079702479441</v>
      </c>
      <c r="V12" s="39" t="s">
        <v>91</v>
      </c>
      <c r="W12" s="39" t="s">
        <v>92</v>
      </c>
      <c r="X12" s="39" t="s">
        <v>93</v>
      </c>
      <c r="Y12" s="42">
        <v>809887047</v>
      </c>
      <c r="Z12" s="43">
        <v>113343419.01000001</v>
      </c>
      <c r="AA12" s="43">
        <v>113343419.01000001</v>
      </c>
      <c r="AB12" s="43">
        <v>113343419.01000001</v>
      </c>
      <c r="AC12" s="44" t="s">
        <v>94</v>
      </c>
      <c r="AD12" s="39" t="s">
        <v>95</v>
      </c>
      <c r="AE12" s="15" t="s">
        <v>96</v>
      </c>
      <c r="AF12" s="39" t="s">
        <v>97</v>
      </c>
      <c r="AG12" s="19">
        <v>6991</v>
      </c>
      <c r="AH12" s="19">
        <v>3685</v>
      </c>
      <c r="AI12" s="19">
        <v>6453</v>
      </c>
      <c r="AJ12" s="19">
        <v>1163</v>
      </c>
      <c r="AK12" s="19">
        <v>352</v>
      </c>
      <c r="AL12" s="19">
        <v>1037</v>
      </c>
      <c r="AM12" s="19">
        <v>4378</v>
      </c>
      <c r="AN12" s="19">
        <v>411</v>
      </c>
      <c r="AO12" s="19">
        <v>4202</v>
      </c>
      <c r="AP12" s="19">
        <v>1057</v>
      </c>
      <c r="AQ12" s="19">
        <v>1344</v>
      </c>
      <c r="AR12" s="19">
        <v>2343</v>
      </c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15">
        <v>13444</v>
      </c>
      <c r="BL12" s="15">
        <f>AH12+AJ12</f>
        <v>4848</v>
      </c>
      <c r="BM12" s="15">
        <v>45</v>
      </c>
      <c r="BN12" s="46" t="s">
        <v>98</v>
      </c>
      <c r="BO12" s="16">
        <v>45293</v>
      </c>
      <c r="BP12" s="16">
        <v>45334</v>
      </c>
      <c r="BQ12" s="16">
        <v>45657</v>
      </c>
      <c r="BR12" s="16">
        <v>45657</v>
      </c>
      <c r="BS12" s="47" t="s">
        <v>99</v>
      </c>
    </row>
    <row r="13" spans="1:71" s="48" customFormat="1" ht="91.5" customHeight="1" x14ac:dyDescent="0.2">
      <c r="A13" s="15">
        <v>1</v>
      </c>
      <c r="B13" s="39" t="s">
        <v>83</v>
      </c>
      <c r="C13" s="15">
        <v>43</v>
      </c>
      <c r="D13" s="39" t="s">
        <v>84</v>
      </c>
      <c r="E13" s="15" t="s">
        <v>85</v>
      </c>
      <c r="F13" s="39" t="s">
        <v>86</v>
      </c>
      <c r="G13" s="40">
        <v>4301007</v>
      </c>
      <c r="H13" s="39" t="s">
        <v>87</v>
      </c>
      <c r="I13" s="40">
        <v>4301007</v>
      </c>
      <c r="J13" s="39" t="s">
        <v>87</v>
      </c>
      <c r="K13" s="15">
        <v>430100701</v>
      </c>
      <c r="L13" s="39" t="s">
        <v>88</v>
      </c>
      <c r="M13" s="15">
        <v>430100701</v>
      </c>
      <c r="N13" s="39" t="s">
        <v>88</v>
      </c>
      <c r="O13" s="15">
        <v>12</v>
      </c>
      <c r="P13" s="15"/>
      <c r="Q13" s="15">
        <v>12</v>
      </c>
      <c r="R13" s="15"/>
      <c r="S13" s="15" t="s">
        <v>89</v>
      </c>
      <c r="T13" s="39" t="s">
        <v>90</v>
      </c>
      <c r="U13" s="41">
        <v>0.37874079702479441</v>
      </c>
      <c r="V13" s="39" t="s">
        <v>91</v>
      </c>
      <c r="W13" s="39" t="s">
        <v>92</v>
      </c>
      <c r="X13" s="39" t="s">
        <v>93</v>
      </c>
      <c r="Y13" s="42">
        <v>28145559.719999999</v>
      </c>
      <c r="Z13" s="43">
        <v>0</v>
      </c>
      <c r="AA13" s="43">
        <v>0</v>
      </c>
      <c r="AB13" s="43">
        <v>0</v>
      </c>
      <c r="AC13" s="44" t="s">
        <v>100</v>
      </c>
      <c r="AD13" s="39" t="s">
        <v>95</v>
      </c>
      <c r="AE13" s="15">
        <v>109</v>
      </c>
      <c r="AF13" s="39" t="s">
        <v>101</v>
      </c>
      <c r="AG13" s="19">
        <v>6991</v>
      </c>
      <c r="AH13" s="19">
        <v>3685</v>
      </c>
      <c r="AI13" s="19">
        <v>6453</v>
      </c>
      <c r="AJ13" s="19">
        <v>1163</v>
      </c>
      <c r="AK13" s="19">
        <v>352</v>
      </c>
      <c r="AL13" s="19">
        <v>1037</v>
      </c>
      <c r="AM13" s="19">
        <v>4378</v>
      </c>
      <c r="AN13" s="19">
        <v>411</v>
      </c>
      <c r="AO13" s="19">
        <v>4202</v>
      </c>
      <c r="AP13" s="19">
        <v>1057</v>
      </c>
      <c r="AQ13" s="19">
        <v>1344</v>
      </c>
      <c r="AR13" s="19">
        <v>2343</v>
      </c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15">
        <v>13444</v>
      </c>
      <c r="BL13" s="15">
        <f t="shared" ref="BL13:BL76" si="0">AH13+AJ13</f>
        <v>4848</v>
      </c>
      <c r="BM13" s="15">
        <v>45</v>
      </c>
      <c r="BN13" s="46" t="s">
        <v>98</v>
      </c>
      <c r="BO13" s="16">
        <v>45293</v>
      </c>
      <c r="BP13" s="16">
        <v>45334</v>
      </c>
      <c r="BQ13" s="16">
        <v>45657</v>
      </c>
      <c r="BR13" s="16">
        <v>45657</v>
      </c>
      <c r="BS13" s="47" t="s">
        <v>99</v>
      </c>
    </row>
    <row r="14" spans="1:71" s="48" customFormat="1" ht="92.25" customHeight="1" x14ac:dyDescent="0.2">
      <c r="A14" s="15">
        <v>1</v>
      </c>
      <c r="B14" s="39" t="s">
        <v>83</v>
      </c>
      <c r="C14" s="15">
        <v>43</v>
      </c>
      <c r="D14" s="39" t="s">
        <v>84</v>
      </c>
      <c r="E14" s="15" t="s">
        <v>85</v>
      </c>
      <c r="F14" s="39" t="s">
        <v>86</v>
      </c>
      <c r="G14" s="40">
        <v>4301007</v>
      </c>
      <c r="H14" s="39" t="s">
        <v>87</v>
      </c>
      <c r="I14" s="40">
        <v>4301007</v>
      </c>
      <c r="J14" s="39" t="s">
        <v>87</v>
      </c>
      <c r="K14" s="15">
        <v>430100701</v>
      </c>
      <c r="L14" s="39" t="s">
        <v>88</v>
      </c>
      <c r="M14" s="15">
        <v>430100701</v>
      </c>
      <c r="N14" s="39" t="s">
        <v>88</v>
      </c>
      <c r="O14" s="15">
        <v>12</v>
      </c>
      <c r="P14" s="15"/>
      <c r="Q14" s="15">
        <v>12</v>
      </c>
      <c r="R14" s="15">
        <v>12</v>
      </c>
      <c r="S14" s="15" t="s">
        <v>89</v>
      </c>
      <c r="T14" s="39" t="s">
        <v>90</v>
      </c>
      <c r="U14" s="41">
        <v>0.37874079702479441</v>
      </c>
      <c r="V14" s="39" t="s">
        <v>91</v>
      </c>
      <c r="W14" s="39" t="s">
        <v>92</v>
      </c>
      <c r="X14" s="39" t="s">
        <v>102</v>
      </c>
      <c r="Y14" s="42">
        <v>50000000</v>
      </c>
      <c r="Z14" s="43">
        <v>47800000</v>
      </c>
      <c r="AA14" s="43">
        <v>47800000</v>
      </c>
      <c r="AB14" s="43">
        <v>47800000</v>
      </c>
      <c r="AC14" s="44" t="s">
        <v>103</v>
      </c>
      <c r="AD14" s="39" t="s">
        <v>95</v>
      </c>
      <c r="AE14" s="15" t="s">
        <v>104</v>
      </c>
      <c r="AF14" s="39" t="s">
        <v>105</v>
      </c>
      <c r="AG14" s="19">
        <v>6991</v>
      </c>
      <c r="AH14" s="19">
        <v>3685</v>
      </c>
      <c r="AI14" s="19">
        <v>6453</v>
      </c>
      <c r="AJ14" s="19">
        <v>1163</v>
      </c>
      <c r="AK14" s="19">
        <v>352</v>
      </c>
      <c r="AL14" s="19">
        <v>1037</v>
      </c>
      <c r="AM14" s="19">
        <v>4378</v>
      </c>
      <c r="AN14" s="19">
        <v>411</v>
      </c>
      <c r="AO14" s="19">
        <v>4202</v>
      </c>
      <c r="AP14" s="19">
        <v>1057</v>
      </c>
      <c r="AQ14" s="19">
        <v>1344</v>
      </c>
      <c r="AR14" s="19">
        <v>2343</v>
      </c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15">
        <v>13444</v>
      </c>
      <c r="BL14" s="15">
        <f t="shared" si="0"/>
        <v>4848</v>
      </c>
      <c r="BM14" s="15">
        <v>45</v>
      </c>
      <c r="BN14" s="46" t="s">
        <v>98</v>
      </c>
      <c r="BO14" s="16">
        <v>45293</v>
      </c>
      <c r="BP14" s="16">
        <v>45334</v>
      </c>
      <c r="BQ14" s="16">
        <v>45657</v>
      </c>
      <c r="BR14" s="16">
        <v>45657</v>
      </c>
      <c r="BS14" s="47" t="s">
        <v>99</v>
      </c>
    </row>
    <row r="15" spans="1:71" s="48" customFormat="1" ht="92.25" customHeight="1" x14ac:dyDescent="0.2">
      <c r="A15" s="15">
        <v>1</v>
      </c>
      <c r="B15" s="39" t="s">
        <v>83</v>
      </c>
      <c r="C15" s="15">
        <v>43</v>
      </c>
      <c r="D15" s="39" t="s">
        <v>84</v>
      </c>
      <c r="E15" s="15" t="s">
        <v>85</v>
      </c>
      <c r="F15" s="39" t="s">
        <v>86</v>
      </c>
      <c r="G15" s="40">
        <v>4301007</v>
      </c>
      <c r="H15" s="39" t="s">
        <v>87</v>
      </c>
      <c r="I15" s="40">
        <v>4301007</v>
      </c>
      <c r="J15" s="39" t="s">
        <v>87</v>
      </c>
      <c r="K15" s="15">
        <v>430100701</v>
      </c>
      <c r="L15" s="39" t="s">
        <v>88</v>
      </c>
      <c r="M15" s="15">
        <v>430100701</v>
      </c>
      <c r="N15" s="39" t="s">
        <v>88</v>
      </c>
      <c r="O15" s="15">
        <v>12</v>
      </c>
      <c r="P15" s="15"/>
      <c r="Q15" s="15">
        <v>12</v>
      </c>
      <c r="R15" s="15">
        <v>12</v>
      </c>
      <c r="S15" s="15" t="s">
        <v>89</v>
      </c>
      <c r="T15" s="39" t="s">
        <v>90</v>
      </c>
      <c r="U15" s="41">
        <v>0.37874079702479441</v>
      </c>
      <c r="V15" s="39" t="s">
        <v>91</v>
      </c>
      <c r="W15" s="39" t="s">
        <v>92</v>
      </c>
      <c r="X15" s="39" t="s">
        <v>102</v>
      </c>
      <c r="Y15" s="42">
        <v>80000000</v>
      </c>
      <c r="Z15" s="43">
        <v>58963333.340000004</v>
      </c>
      <c r="AA15" s="43">
        <v>39400000</v>
      </c>
      <c r="AB15" s="43">
        <v>39400000</v>
      </c>
      <c r="AC15" s="44" t="s">
        <v>106</v>
      </c>
      <c r="AD15" s="39" t="s">
        <v>95</v>
      </c>
      <c r="AE15" s="15" t="s">
        <v>107</v>
      </c>
      <c r="AF15" s="39" t="s">
        <v>108</v>
      </c>
      <c r="AG15" s="19">
        <v>6991</v>
      </c>
      <c r="AH15" s="19">
        <v>3685</v>
      </c>
      <c r="AI15" s="19">
        <v>6453</v>
      </c>
      <c r="AJ15" s="19">
        <v>1163</v>
      </c>
      <c r="AK15" s="19">
        <v>352</v>
      </c>
      <c r="AL15" s="19">
        <v>1037</v>
      </c>
      <c r="AM15" s="19">
        <v>4378</v>
      </c>
      <c r="AN15" s="19">
        <v>411</v>
      </c>
      <c r="AO15" s="19">
        <v>4202</v>
      </c>
      <c r="AP15" s="19">
        <v>1057</v>
      </c>
      <c r="AQ15" s="19">
        <v>1344</v>
      </c>
      <c r="AR15" s="19">
        <v>2343</v>
      </c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15">
        <v>13444</v>
      </c>
      <c r="BL15" s="15">
        <f t="shared" si="0"/>
        <v>4848</v>
      </c>
      <c r="BM15" s="15">
        <v>45</v>
      </c>
      <c r="BN15" s="46" t="s">
        <v>98</v>
      </c>
      <c r="BO15" s="16">
        <v>45293</v>
      </c>
      <c r="BP15" s="16">
        <v>45334</v>
      </c>
      <c r="BQ15" s="16">
        <v>45657</v>
      </c>
      <c r="BR15" s="16">
        <v>45657</v>
      </c>
      <c r="BS15" s="47" t="s">
        <v>99</v>
      </c>
    </row>
    <row r="16" spans="1:71" s="48" customFormat="1" ht="92.25" customHeight="1" x14ac:dyDescent="0.2">
      <c r="A16" s="15">
        <v>1</v>
      </c>
      <c r="B16" s="39" t="s">
        <v>83</v>
      </c>
      <c r="C16" s="15">
        <v>43</v>
      </c>
      <c r="D16" s="39" t="s">
        <v>84</v>
      </c>
      <c r="E16" s="15" t="s">
        <v>85</v>
      </c>
      <c r="F16" s="39" t="s">
        <v>86</v>
      </c>
      <c r="G16" s="40">
        <v>4301007</v>
      </c>
      <c r="H16" s="39" t="s">
        <v>87</v>
      </c>
      <c r="I16" s="40">
        <v>4301007</v>
      </c>
      <c r="J16" s="39" t="s">
        <v>87</v>
      </c>
      <c r="K16" s="15">
        <v>430100701</v>
      </c>
      <c r="L16" s="39" t="s">
        <v>88</v>
      </c>
      <c r="M16" s="15">
        <v>430100701</v>
      </c>
      <c r="N16" s="39" t="s">
        <v>88</v>
      </c>
      <c r="O16" s="15">
        <v>12</v>
      </c>
      <c r="P16" s="15"/>
      <c r="Q16" s="15">
        <v>12</v>
      </c>
      <c r="R16" s="15"/>
      <c r="S16" s="15" t="s">
        <v>89</v>
      </c>
      <c r="T16" s="39" t="s">
        <v>90</v>
      </c>
      <c r="U16" s="41">
        <v>0.37874079702479441</v>
      </c>
      <c r="V16" s="39" t="s">
        <v>91</v>
      </c>
      <c r="W16" s="39" t="s">
        <v>92</v>
      </c>
      <c r="X16" s="39" t="s">
        <v>102</v>
      </c>
      <c r="Y16" s="42">
        <v>50000000</v>
      </c>
      <c r="Z16" s="43">
        <v>0</v>
      </c>
      <c r="AA16" s="43">
        <v>0</v>
      </c>
      <c r="AB16" s="43">
        <v>0</v>
      </c>
      <c r="AC16" s="44" t="s">
        <v>109</v>
      </c>
      <c r="AD16" s="39" t="s">
        <v>95</v>
      </c>
      <c r="AE16" s="15" t="s">
        <v>110</v>
      </c>
      <c r="AF16" s="39" t="s">
        <v>111</v>
      </c>
      <c r="AG16" s="19">
        <v>6991</v>
      </c>
      <c r="AH16" s="19">
        <v>3685</v>
      </c>
      <c r="AI16" s="19">
        <v>6453</v>
      </c>
      <c r="AJ16" s="19">
        <v>1163</v>
      </c>
      <c r="AK16" s="19">
        <v>352</v>
      </c>
      <c r="AL16" s="19">
        <v>1037</v>
      </c>
      <c r="AM16" s="19">
        <v>4378</v>
      </c>
      <c r="AN16" s="19">
        <v>411</v>
      </c>
      <c r="AO16" s="19">
        <v>4202</v>
      </c>
      <c r="AP16" s="19">
        <v>1057</v>
      </c>
      <c r="AQ16" s="19">
        <v>1344</v>
      </c>
      <c r="AR16" s="19">
        <v>2343</v>
      </c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15">
        <v>13444</v>
      </c>
      <c r="BL16" s="15">
        <f t="shared" si="0"/>
        <v>4848</v>
      </c>
      <c r="BM16" s="15">
        <v>45</v>
      </c>
      <c r="BN16" s="46" t="s">
        <v>98</v>
      </c>
      <c r="BO16" s="16">
        <v>45293</v>
      </c>
      <c r="BP16" s="16">
        <v>45334</v>
      </c>
      <c r="BQ16" s="16">
        <v>45657</v>
      </c>
      <c r="BR16" s="16">
        <v>45657</v>
      </c>
      <c r="BS16" s="47" t="s">
        <v>99</v>
      </c>
    </row>
    <row r="17" spans="1:71" s="48" customFormat="1" ht="92.25" customHeight="1" x14ac:dyDescent="0.2">
      <c r="A17" s="15">
        <v>1</v>
      </c>
      <c r="B17" s="39" t="s">
        <v>83</v>
      </c>
      <c r="C17" s="15">
        <v>43</v>
      </c>
      <c r="D17" s="39" t="s">
        <v>84</v>
      </c>
      <c r="E17" s="15" t="s">
        <v>85</v>
      </c>
      <c r="F17" s="39" t="s">
        <v>86</v>
      </c>
      <c r="G17" s="40">
        <v>4301007</v>
      </c>
      <c r="H17" s="39" t="s">
        <v>87</v>
      </c>
      <c r="I17" s="40">
        <v>4301007</v>
      </c>
      <c r="J17" s="39" t="s">
        <v>87</v>
      </c>
      <c r="K17" s="15">
        <v>430100701</v>
      </c>
      <c r="L17" s="39" t="s">
        <v>88</v>
      </c>
      <c r="M17" s="15">
        <v>430100701</v>
      </c>
      <c r="N17" s="39" t="s">
        <v>88</v>
      </c>
      <c r="O17" s="15">
        <v>12</v>
      </c>
      <c r="P17" s="15"/>
      <c r="Q17" s="15">
        <v>12</v>
      </c>
      <c r="R17" s="15"/>
      <c r="S17" s="15" t="s">
        <v>89</v>
      </c>
      <c r="T17" s="39" t="s">
        <v>90</v>
      </c>
      <c r="U17" s="41">
        <v>0.37874079702479441</v>
      </c>
      <c r="V17" s="39" t="s">
        <v>91</v>
      </c>
      <c r="W17" s="39" t="s">
        <v>92</v>
      </c>
      <c r="X17" s="39" t="s">
        <v>102</v>
      </c>
      <c r="Y17" s="42">
        <v>80000000</v>
      </c>
      <c r="Z17" s="43">
        <v>0</v>
      </c>
      <c r="AA17" s="43">
        <v>0</v>
      </c>
      <c r="AB17" s="43">
        <v>0</v>
      </c>
      <c r="AC17" s="44" t="s">
        <v>112</v>
      </c>
      <c r="AD17" s="39" t="s">
        <v>95</v>
      </c>
      <c r="AE17" s="15" t="s">
        <v>113</v>
      </c>
      <c r="AF17" s="39" t="s">
        <v>114</v>
      </c>
      <c r="AG17" s="19">
        <v>6991</v>
      </c>
      <c r="AH17" s="19">
        <v>3685</v>
      </c>
      <c r="AI17" s="19">
        <v>6453</v>
      </c>
      <c r="AJ17" s="19">
        <v>1163</v>
      </c>
      <c r="AK17" s="19">
        <v>352</v>
      </c>
      <c r="AL17" s="19">
        <v>1037</v>
      </c>
      <c r="AM17" s="19">
        <v>4378</v>
      </c>
      <c r="AN17" s="19">
        <v>411</v>
      </c>
      <c r="AO17" s="19">
        <v>4202</v>
      </c>
      <c r="AP17" s="19">
        <v>1057</v>
      </c>
      <c r="AQ17" s="19">
        <v>1344</v>
      </c>
      <c r="AR17" s="19">
        <v>2343</v>
      </c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15">
        <v>13444</v>
      </c>
      <c r="BL17" s="15">
        <f t="shared" si="0"/>
        <v>4848</v>
      </c>
      <c r="BM17" s="15">
        <v>45</v>
      </c>
      <c r="BN17" s="46" t="s">
        <v>98</v>
      </c>
      <c r="BO17" s="16">
        <v>45293</v>
      </c>
      <c r="BP17" s="16">
        <v>45334</v>
      </c>
      <c r="BQ17" s="16">
        <v>45657</v>
      </c>
      <c r="BR17" s="16">
        <v>45657</v>
      </c>
      <c r="BS17" s="47" t="s">
        <v>99</v>
      </c>
    </row>
    <row r="18" spans="1:71" s="48" customFormat="1" ht="92.25" customHeight="1" x14ac:dyDescent="0.2">
      <c r="A18" s="15">
        <v>1</v>
      </c>
      <c r="B18" s="39" t="s">
        <v>83</v>
      </c>
      <c r="C18" s="15">
        <v>43</v>
      </c>
      <c r="D18" s="39" t="s">
        <v>84</v>
      </c>
      <c r="E18" s="15" t="s">
        <v>85</v>
      </c>
      <c r="F18" s="39" t="s">
        <v>86</v>
      </c>
      <c r="G18" s="40">
        <v>4301007</v>
      </c>
      <c r="H18" s="39" t="s">
        <v>87</v>
      </c>
      <c r="I18" s="40">
        <v>4301007</v>
      </c>
      <c r="J18" s="39" t="s">
        <v>87</v>
      </c>
      <c r="K18" s="15">
        <v>430100701</v>
      </c>
      <c r="L18" s="39" t="s">
        <v>88</v>
      </c>
      <c r="M18" s="15">
        <v>430100701</v>
      </c>
      <c r="N18" s="39" t="s">
        <v>88</v>
      </c>
      <c r="O18" s="15">
        <v>12</v>
      </c>
      <c r="P18" s="15"/>
      <c r="Q18" s="15">
        <v>12</v>
      </c>
      <c r="R18" s="15"/>
      <c r="S18" s="15" t="s">
        <v>89</v>
      </c>
      <c r="T18" s="39" t="s">
        <v>90</v>
      </c>
      <c r="U18" s="41">
        <v>0.37874079702479441</v>
      </c>
      <c r="V18" s="39" t="s">
        <v>91</v>
      </c>
      <c r="W18" s="39" t="s">
        <v>92</v>
      </c>
      <c r="X18" s="39" t="s">
        <v>102</v>
      </c>
      <c r="Y18" s="42">
        <v>250000000</v>
      </c>
      <c r="Z18" s="43">
        <v>0</v>
      </c>
      <c r="AA18" s="43">
        <v>0</v>
      </c>
      <c r="AB18" s="43">
        <v>0</v>
      </c>
      <c r="AC18" s="44" t="s">
        <v>115</v>
      </c>
      <c r="AD18" s="39" t="s">
        <v>95</v>
      </c>
      <c r="AE18" s="15" t="s">
        <v>116</v>
      </c>
      <c r="AF18" s="39" t="s">
        <v>117</v>
      </c>
      <c r="AG18" s="19">
        <v>6991</v>
      </c>
      <c r="AH18" s="19">
        <v>3685</v>
      </c>
      <c r="AI18" s="19">
        <v>6453</v>
      </c>
      <c r="AJ18" s="19">
        <v>1163</v>
      </c>
      <c r="AK18" s="19">
        <v>352</v>
      </c>
      <c r="AL18" s="19">
        <v>1037</v>
      </c>
      <c r="AM18" s="19">
        <v>4378</v>
      </c>
      <c r="AN18" s="19">
        <v>411</v>
      </c>
      <c r="AO18" s="19">
        <v>4202</v>
      </c>
      <c r="AP18" s="19">
        <v>1057</v>
      </c>
      <c r="AQ18" s="19">
        <v>1344</v>
      </c>
      <c r="AR18" s="19">
        <v>2343</v>
      </c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15">
        <v>13444</v>
      </c>
      <c r="BL18" s="15">
        <f t="shared" si="0"/>
        <v>4848</v>
      </c>
      <c r="BM18" s="15">
        <v>45</v>
      </c>
      <c r="BN18" s="46" t="s">
        <v>98</v>
      </c>
      <c r="BO18" s="16">
        <v>45293</v>
      </c>
      <c r="BP18" s="16">
        <v>45334</v>
      </c>
      <c r="BQ18" s="16">
        <v>45657</v>
      </c>
      <c r="BR18" s="16">
        <v>45657</v>
      </c>
      <c r="BS18" s="47" t="s">
        <v>99</v>
      </c>
    </row>
    <row r="19" spans="1:71" s="48" customFormat="1" ht="102" customHeight="1" x14ac:dyDescent="0.2">
      <c r="A19" s="15">
        <v>1</v>
      </c>
      <c r="B19" s="39" t="s">
        <v>83</v>
      </c>
      <c r="C19" s="15">
        <v>43</v>
      </c>
      <c r="D19" s="39" t="s">
        <v>84</v>
      </c>
      <c r="E19" s="15" t="s">
        <v>85</v>
      </c>
      <c r="F19" s="39" t="s">
        <v>86</v>
      </c>
      <c r="G19" s="40">
        <v>4301007</v>
      </c>
      <c r="H19" s="39" t="s">
        <v>87</v>
      </c>
      <c r="I19" s="40">
        <v>4301007</v>
      </c>
      <c r="J19" s="39" t="s">
        <v>87</v>
      </c>
      <c r="K19" s="15">
        <v>430100701</v>
      </c>
      <c r="L19" s="39" t="s">
        <v>88</v>
      </c>
      <c r="M19" s="15">
        <v>430100701</v>
      </c>
      <c r="N19" s="39" t="s">
        <v>88</v>
      </c>
      <c r="O19" s="15">
        <v>12</v>
      </c>
      <c r="P19" s="15"/>
      <c r="Q19" s="15">
        <v>12</v>
      </c>
      <c r="R19" s="15">
        <v>12</v>
      </c>
      <c r="S19" s="15" t="s">
        <v>89</v>
      </c>
      <c r="T19" s="39" t="s">
        <v>90</v>
      </c>
      <c r="U19" s="41">
        <v>0.37874079702479441</v>
      </c>
      <c r="V19" s="39" t="s">
        <v>91</v>
      </c>
      <c r="W19" s="39" t="s">
        <v>92</v>
      </c>
      <c r="X19" s="39" t="s">
        <v>102</v>
      </c>
      <c r="Y19" s="42">
        <v>20000000</v>
      </c>
      <c r="Z19" s="43">
        <v>6000000</v>
      </c>
      <c r="AA19" s="43">
        <v>4666666.66</v>
      </c>
      <c r="AB19" s="43">
        <v>4666666.66</v>
      </c>
      <c r="AC19" s="44" t="s">
        <v>118</v>
      </c>
      <c r="AD19" s="39" t="s">
        <v>119</v>
      </c>
      <c r="AE19" s="15" t="s">
        <v>110</v>
      </c>
      <c r="AF19" s="39" t="s">
        <v>111</v>
      </c>
      <c r="AG19" s="19">
        <v>6991</v>
      </c>
      <c r="AH19" s="19">
        <v>3685</v>
      </c>
      <c r="AI19" s="19">
        <v>6453</v>
      </c>
      <c r="AJ19" s="19">
        <v>1163</v>
      </c>
      <c r="AK19" s="19">
        <v>352</v>
      </c>
      <c r="AL19" s="19">
        <v>1037</v>
      </c>
      <c r="AM19" s="19">
        <v>4378</v>
      </c>
      <c r="AN19" s="19">
        <v>411</v>
      </c>
      <c r="AO19" s="19">
        <v>4202</v>
      </c>
      <c r="AP19" s="19">
        <v>1057</v>
      </c>
      <c r="AQ19" s="19">
        <v>1344</v>
      </c>
      <c r="AR19" s="19">
        <v>2343</v>
      </c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15">
        <v>13444</v>
      </c>
      <c r="BL19" s="15">
        <f t="shared" si="0"/>
        <v>4848</v>
      </c>
      <c r="BM19" s="15">
        <v>45</v>
      </c>
      <c r="BN19" s="46" t="s">
        <v>98</v>
      </c>
      <c r="BO19" s="16">
        <v>45293</v>
      </c>
      <c r="BP19" s="16">
        <v>45334</v>
      </c>
      <c r="BQ19" s="16">
        <v>45657</v>
      </c>
      <c r="BR19" s="16">
        <v>45657</v>
      </c>
      <c r="BS19" s="47" t="s">
        <v>99</v>
      </c>
    </row>
    <row r="20" spans="1:71" s="48" customFormat="1" ht="99" customHeight="1" x14ac:dyDescent="0.2">
      <c r="A20" s="15">
        <v>1</v>
      </c>
      <c r="B20" s="39" t="s">
        <v>83</v>
      </c>
      <c r="C20" s="15">
        <v>43</v>
      </c>
      <c r="D20" s="39" t="s">
        <v>84</v>
      </c>
      <c r="E20" s="15" t="s">
        <v>85</v>
      </c>
      <c r="F20" s="39" t="s">
        <v>86</v>
      </c>
      <c r="G20" s="40">
        <v>4301007</v>
      </c>
      <c r="H20" s="39" t="s">
        <v>87</v>
      </c>
      <c r="I20" s="40">
        <v>4301007</v>
      </c>
      <c r="J20" s="39" t="s">
        <v>87</v>
      </c>
      <c r="K20" s="15">
        <v>430100701</v>
      </c>
      <c r="L20" s="39" t="s">
        <v>88</v>
      </c>
      <c r="M20" s="15">
        <v>430100701</v>
      </c>
      <c r="N20" s="39" t="s">
        <v>88</v>
      </c>
      <c r="O20" s="15">
        <v>12</v>
      </c>
      <c r="P20" s="15"/>
      <c r="Q20" s="15">
        <v>12</v>
      </c>
      <c r="R20" s="15"/>
      <c r="S20" s="15" t="s">
        <v>89</v>
      </c>
      <c r="T20" s="39" t="s">
        <v>90</v>
      </c>
      <c r="U20" s="41">
        <v>0.37874079702479441</v>
      </c>
      <c r="V20" s="39" t="s">
        <v>91</v>
      </c>
      <c r="W20" s="39" t="s">
        <v>92</v>
      </c>
      <c r="X20" s="39" t="s">
        <v>102</v>
      </c>
      <c r="Y20" s="42">
        <f>20000000-20000000+20000000</f>
        <v>20000000</v>
      </c>
      <c r="Z20" s="43">
        <v>0</v>
      </c>
      <c r="AA20" s="43">
        <v>0</v>
      </c>
      <c r="AB20" s="43">
        <v>0</v>
      </c>
      <c r="AC20" s="44" t="s">
        <v>120</v>
      </c>
      <c r="AD20" s="39" t="s">
        <v>119</v>
      </c>
      <c r="AE20" s="15" t="s">
        <v>113</v>
      </c>
      <c r="AF20" s="39" t="s">
        <v>114</v>
      </c>
      <c r="AG20" s="19">
        <v>6991</v>
      </c>
      <c r="AH20" s="19">
        <v>3685</v>
      </c>
      <c r="AI20" s="19">
        <v>6453</v>
      </c>
      <c r="AJ20" s="19">
        <v>1163</v>
      </c>
      <c r="AK20" s="19">
        <v>352</v>
      </c>
      <c r="AL20" s="19">
        <v>1037</v>
      </c>
      <c r="AM20" s="19">
        <v>4378</v>
      </c>
      <c r="AN20" s="19">
        <v>411</v>
      </c>
      <c r="AO20" s="19">
        <v>4202</v>
      </c>
      <c r="AP20" s="19">
        <v>1057</v>
      </c>
      <c r="AQ20" s="19">
        <v>1344</v>
      </c>
      <c r="AR20" s="19">
        <v>2343</v>
      </c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15">
        <v>13444</v>
      </c>
      <c r="BL20" s="15">
        <f t="shared" si="0"/>
        <v>4848</v>
      </c>
      <c r="BM20" s="15">
        <v>45</v>
      </c>
      <c r="BN20" s="46" t="s">
        <v>98</v>
      </c>
      <c r="BO20" s="16">
        <v>45293</v>
      </c>
      <c r="BP20" s="16">
        <v>45334</v>
      </c>
      <c r="BQ20" s="16">
        <v>45657</v>
      </c>
      <c r="BR20" s="16">
        <v>45657</v>
      </c>
      <c r="BS20" s="47" t="s">
        <v>99</v>
      </c>
    </row>
    <row r="21" spans="1:71" s="49" customFormat="1" ht="84.95" customHeight="1" x14ac:dyDescent="0.2">
      <c r="A21" s="15">
        <v>1</v>
      </c>
      <c r="B21" s="39" t="s">
        <v>83</v>
      </c>
      <c r="C21" s="15">
        <v>43</v>
      </c>
      <c r="D21" s="39" t="s">
        <v>84</v>
      </c>
      <c r="E21" s="15" t="s">
        <v>85</v>
      </c>
      <c r="F21" s="39" t="s">
        <v>86</v>
      </c>
      <c r="G21" s="40">
        <v>4301007</v>
      </c>
      <c r="H21" s="39" t="s">
        <v>87</v>
      </c>
      <c r="I21" s="40">
        <v>4301007</v>
      </c>
      <c r="J21" s="39" t="s">
        <v>87</v>
      </c>
      <c r="K21" s="15">
        <v>430100701</v>
      </c>
      <c r="L21" s="39" t="s">
        <v>88</v>
      </c>
      <c r="M21" s="15">
        <v>430100701</v>
      </c>
      <c r="N21" s="39" t="s">
        <v>88</v>
      </c>
      <c r="O21" s="15">
        <v>12</v>
      </c>
      <c r="P21" s="15"/>
      <c r="Q21" s="15">
        <v>12</v>
      </c>
      <c r="R21" s="15"/>
      <c r="S21" s="15" t="s">
        <v>89</v>
      </c>
      <c r="T21" s="39" t="s">
        <v>90</v>
      </c>
      <c r="U21" s="41">
        <v>0.37874079702479441</v>
      </c>
      <c r="V21" s="39" t="s">
        <v>91</v>
      </c>
      <c r="W21" s="39" t="s">
        <v>92</v>
      </c>
      <c r="X21" s="39" t="s">
        <v>121</v>
      </c>
      <c r="Y21" s="42">
        <v>50000000</v>
      </c>
      <c r="Z21" s="43">
        <v>0</v>
      </c>
      <c r="AA21" s="43">
        <v>0</v>
      </c>
      <c r="AB21" s="43">
        <v>0</v>
      </c>
      <c r="AC21" s="44" t="s">
        <v>122</v>
      </c>
      <c r="AD21" s="39" t="s">
        <v>123</v>
      </c>
      <c r="AE21" s="15" t="s">
        <v>116</v>
      </c>
      <c r="AF21" s="39" t="s">
        <v>117</v>
      </c>
      <c r="AG21" s="19">
        <v>6991</v>
      </c>
      <c r="AH21" s="19">
        <v>3685</v>
      </c>
      <c r="AI21" s="19">
        <v>6453</v>
      </c>
      <c r="AJ21" s="19">
        <v>1163</v>
      </c>
      <c r="AK21" s="19">
        <v>352</v>
      </c>
      <c r="AL21" s="19">
        <v>1037</v>
      </c>
      <c r="AM21" s="19">
        <v>4378</v>
      </c>
      <c r="AN21" s="19">
        <v>411</v>
      </c>
      <c r="AO21" s="19">
        <v>4202</v>
      </c>
      <c r="AP21" s="19">
        <v>1057</v>
      </c>
      <c r="AQ21" s="19">
        <v>1344</v>
      </c>
      <c r="AR21" s="19">
        <v>2343</v>
      </c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15">
        <v>13444</v>
      </c>
      <c r="BL21" s="15">
        <f t="shared" si="0"/>
        <v>4848</v>
      </c>
      <c r="BM21" s="15">
        <v>45</v>
      </c>
      <c r="BN21" s="46" t="s">
        <v>98</v>
      </c>
      <c r="BO21" s="16">
        <v>45293</v>
      </c>
      <c r="BP21" s="16">
        <v>45334</v>
      </c>
      <c r="BQ21" s="16">
        <v>45657</v>
      </c>
      <c r="BR21" s="16">
        <v>45657</v>
      </c>
      <c r="BS21" s="47" t="s">
        <v>99</v>
      </c>
    </row>
    <row r="22" spans="1:71" s="48" customFormat="1" ht="84.95" customHeight="1" x14ac:dyDescent="0.2">
      <c r="A22" s="15">
        <v>1</v>
      </c>
      <c r="B22" s="39" t="s">
        <v>83</v>
      </c>
      <c r="C22" s="15">
        <v>43</v>
      </c>
      <c r="D22" s="39" t="s">
        <v>84</v>
      </c>
      <c r="E22" s="15" t="s">
        <v>85</v>
      </c>
      <c r="F22" s="39" t="s">
        <v>86</v>
      </c>
      <c r="G22" s="40">
        <v>4301007</v>
      </c>
      <c r="H22" s="39" t="s">
        <v>87</v>
      </c>
      <c r="I22" s="40">
        <v>4301007</v>
      </c>
      <c r="J22" s="39" t="s">
        <v>87</v>
      </c>
      <c r="K22" s="15">
        <v>430100701</v>
      </c>
      <c r="L22" s="39" t="s">
        <v>88</v>
      </c>
      <c r="M22" s="15">
        <v>430100701</v>
      </c>
      <c r="N22" s="39" t="s">
        <v>88</v>
      </c>
      <c r="O22" s="15">
        <v>12</v>
      </c>
      <c r="P22" s="15"/>
      <c r="Q22" s="15">
        <v>12</v>
      </c>
      <c r="R22" s="15"/>
      <c r="S22" s="15" t="s">
        <v>89</v>
      </c>
      <c r="T22" s="39" t="s">
        <v>90</v>
      </c>
      <c r="U22" s="41">
        <v>0.37874079702479441</v>
      </c>
      <c r="V22" s="39" t="s">
        <v>91</v>
      </c>
      <c r="W22" s="39" t="s">
        <v>92</v>
      </c>
      <c r="X22" s="39" t="s">
        <v>121</v>
      </c>
      <c r="Y22" s="42">
        <v>30000000</v>
      </c>
      <c r="Z22" s="43">
        <v>0</v>
      </c>
      <c r="AA22" s="43">
        <v>0</v>
      </c>
      <c r="AB22" s="43">
        <v>0</v>
      </c>
      <c r="AC22" s="44" t="s">
        <v>124</v>
      </c>
      <c r="AD22" s="39" t="s">
        <v>125</v>
      </c>
      <c r="AE22" s="15" t="s">
        <v>107</v>
      </c>
      <c r="AF22" s="39" t="s">
        <v>108</v>
      </c>
      <c r="AG22" s="19">
        <v>6991</v>
      </c>
      <c r="AH22" s="19">
        <v>3685</v>
      </c>
      <c r="AI22" s="19">
        <v>6453</v>
      </c>
      <c r="AJ22" s="19">
        <v>1163</v>
      </c>
      <c r="AK22" s="19">
        <v>352</v>
      </c>
      <c r="AL22" s="19">
        <v>1037</v>
      </c>
      <c r="AM22" s="19">
        <v>4378</v>
      </c>
      <c r="AN22" s="19">
        <v>411</v>
      </c>
      <c r="AO22" s="19">
        <v>4202</v>
      </c>
      <c r="AP22" s="19">
        <v>1057</v>
      </c>
      <c r="AQ22" s="19">
        <v>1344</v>
      </c>
      <c r="AR22" s="19">
        <v>2343</v>
      </c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15">
        <v>13444</v>
      </c>
      <c r="BL22" s="15">
        <f t="shared" si="0"/>
        <v>4848</v>
      </c>
      <c r="BM22" s="15">
        <v>45</v>
      </c>
      <c r="BN22" s="46" t="s">
        <v>98</v>
      </c>
      <c r="BO22" s="16">
        <v>45293</v>
      </c>
      <c r="BP22" s="16">
        <v>45334</v>
      </c>
      <c r="BQ22" s="16">
        <v>45657</v>
      </c>
      <c r="BR22" s="16">
        <v>45657</v>
      </c>
      <c r="BS22" s="47" t="s">
        <v>99</v>
      </c>
    </row>
    <row r="23" spans="1:71" s="48" customFormat="1" ht="84.95" customHeight="1" x14ac:dyDescent="0.2">
      <c r="A23" s="15">
        <v>1</v>
      </c>
      <c r="B23" s="39" t="s">
        <v>83</v>
      </c>
      <c r="C23" s="15">
        <v>43</v>
      </c>
      <c r="D23" s="39" t="s">
        <v>84</v>
      </c>
      <c r="E23" s="15" t="s">
        <v>85</v>
      </c>
      <c r="F23" s="39" t="s">
        <v>86</v>
      </c>
      <c r="G23" s="40">
        <v>4301007</v>
      </c>
      <c r="H23" s="39" t="s">
        <v>87</v>
      </c>
      <c r="I23" s="40">
        <v>4301007</v>
      </c>
      <c r="J23" s="39" t="s">
        <v>87</v>
      </c>
      <c r="K23" s="15">
        <v>430100701</v>
      </c>
      <c r="L23" s="39" t="s">
        <v>88</v>
      </c>
      <c r="M23" s="15">
        <v>430100701</v>
      </c>
      <c r="N23" s="39" t="s">
        <v>88</v>
      </c>
      <c r="O23" s="15">
        <v>12</v>
      </c>
      <c r="P23" s="15"/>
      <c r="Q23" s="15">
        <v>12</v>
      </c>
      <c r="R23" s="15"/>
      <c r="S23" s="15" t="s">
        <v>89</v>
      </c>
      <c r="T23" s="39" t="s">
        <v>90</v>
      </c>
      <c r="U23" s="41">
        <v>0.37874079702479441</v>
      </c>
      <c r="V23" s="39" t="s">
        <v>91</v>
      </c>
      <c r="W23" s="39" t="s">
        <v>92</v>
      </c>
      <c r="X23" s="39" t="s">
        <v>121</v>
      </c>
      <c r="Y23" s="42">
        <v>10000000</v>
      </c>
      <c r="Z23" s="43">
        <v>10000000</v>
      </c>
      <c r="AA23" s="43">
        <v>0</v>
      </c>
      <c r="AB23" s="43">
        <v>0</v>
      </c>
      <c r="AC23" s="44" t="s">
        <v>126</v>
      </c>
      <c r="AD23" s="39" t="s">
        <v>127</v>
      </c>
      <c r="AE23" s="15" t="s">
        <v>107</v>
      </c>
      <c r="AF23" s="39" t="s">
        <v>108</v>
      </c>
      <c r="AG23" s="19">
        <v>6991</v>
      </c>
      <c r="AH23" s="19">
        <v>3685</v>
      </c>
      <c r="AI23" s="19">
        <v>6453</v>
      </c>
      <c r="AJ23" s="19">
        <v>1163</v>
      </c>
      <c r="AK23" s="19">
        <v>352</v>
      </c>
      <c r="AL23" s="19">
        <v>1037</v>
      </c>
      <c r="AM23" s="19">
        <v>4378</v>
      </c>
      <c r="AN23" s="19">
        <v>411</v>
      </c>
      <c r="AO23" s="19">
        <v>4202</v>
      </c>
      <c r="AP23" s="19">
        <v>1057</v>
      </c>
      <c r="AQ23" s="19">
        <v>1344</v>
      </c>
      <c r="AR23" s="19">
        <v>2343</v>
      </c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15">
        <v>13444</v>
      </c>
      <c r="BL23" s="15">
        <f t="shared" si="0"/>
        <v>4848</v>
      </c>
      <c r="BM23" s="15">
        <v>45</v>
      </c>
      <c r="BN23" s="46" t="s">
        <v>98</v>
      </c>
      <c r="BO23" s="16">
        <v>45293</v>
      </c>
      <c r="BP23" s="16">
        <v>45334</v>
      </c>
      <c r="BQ23" s="16">
        <v>45657</v>
      </c>
      <c r="BR23" s="16">
        <v>45657</v>
      </c>
      <c r="BS23" s="47" t="s">
        <v>99</v>
      </c>
    </row>
    <row r="24" spans="1:71" s="48" customFormat="1" ht="95.25" customHeight="1" x14ac:dyDescent="0.2">
      <c r="A24" s="15">
        <v>1</v>
      </c>
      <c r="B24" s="39" t="s">
        <v>83</v>
      </c>
      <c r="C24" s="15">
        <v>43</v>
      </c>
      <c r="D24" s="39" t="s">
        <v>84</v>
      </c>
      <c r="E24" s="15">
        <v>4301</v>
      </c>
      <c r="F24" s="39" t="s">
        <v>86</v>
      </c>
      <c r="G24" s="40">
        <v>4301037</v>
      </c>
      <c r="H24" s="39" t="s">
        <v>128</v>
      </c>
      <c r="I24" s="40">
        <v>4301037</v>
      </c>
      <c r="J24" s="39" t="s">
        <v>128</v>
      </c>
      <c r="K24" s="15">
        <v>430103701</v>
      </c>
      <c r="L24" s="39" t="s">
        <v>129</v>
      </c>
      <c r="M24" s="15">
        <v>430103701</v>
      </c>
      <c r="N24" s="39" t="s">
        <v>129</v>
      </c>
      <c r="O24" s="15">
        <v>12</v>
      </c>
      <c r="P24" s="15"/>
      <c r="Q24" s="15">
        <v>12</v>
      </c>
      <c r="R24" s="15"/>
      <c r="S24" s="15" t="s">
        <v>89</v>
      </c>
      <c r="T24" s="39" t="s">
        <v>90</v>
      </c>
      <c r="U24" s="41">
        <v>0.37874079702479441</v>
      </c>
      <c r="V24" s="39" t="s">
        <v>91</v>
      </c>
      <c r="W24" s="39" t="s">
        <v>92</v>
      </c>
      <c r="X24" s="39" t="s">
        <v>130</v>
      </c>
      <c r="Y24" s="42">
        <f>30000000-30000000</f>
        <v>0</v>
      </c>
      <c r="Z24" s="43"/>
      <c r="AA24" s="43"/>
      <c r="AB24" s="43"/>
      <c r="AC24" s="44" t="s">
        <v>131</v>
      </c>
      <c r="AD24" s="39" t="s">
        <v>95</v>
      </c>
      <c r="AE24" s="15" t="s">
        <v>104</v>
      </c>
      <c r="AF24" s="39" t="s">
        <v>105</v>
      </c>
      <c r="AG24" s="19">
        <v>6991</v>
      </c>
      <c r="AH24" s="19">
        <v>3685</v>
      </c>
      <c r="AI24" s="19">
        <v>6453</v>
      </c>
      <c r="AJ24" s="19">
        <v>1163</v>
      </c>
      <c r="AK24" s="19">
        <v>352</v>
      </c>
      <c r="AL24" s="19">
        <v>1037</v>
      </c>
      <c r="AM24" s="19">
        <v>4378</v>
      </c>
      <c r="AN24" s="19">
        <v>411</v>
      </c>
      <c r="AO24" s="19">
        <v>4202</v>
      </c>
      <c r="AP24" s="19">
        <v>1057</v>
      </c>
      <c r="AQ24" s="19">
        <v>1344</v>
      </c>
      <c r="AR24" s="19">
        <v>2343</v>
      </c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15">
        <v>13444</v>
      </c>
      <c r="BL24" s="15">
        <f t="shared" si="0"/>
        <v>4848</v>
      </c>
      <c r="BM24" s="15">
        <v>45</v>
      </c>
      <c r="BN24" s="46" t="s">
        <v>98</v>
      </c>
      <c r="BO24" s="16">
        <v>45293</v>
      </c>
      <c r="BP24" s="16">
        <v>45334</v>
      </c>
      <c r="BQ24" s="16">
        <v>45657</v>
      </c>
      <c r="BR24" s="16">
        <v>45657</v>
      </c>
      <c r="BS24" s="47" t="s">
        <v>99</v>
      </c>
    </row>
    <row r="25" spans="1:71" s="48" customFormat="1" ht="95.25" customHeight="1" x14ac:dyDescent="0.2">
      <c r="A25" s="15">
        <v>1</v>
      </c>
      <c r="B25" s="39" t="s">
        <v>83</v>
      </c>
      <c r="C25" s="15">
        <v>43</v>
      </c>
      <c r="D25" s="39" t="s">
        <v>84</v>
      </c>
      <c r="E25" s="15">
        <v>4301</v>
      </c>
      <c r="F25" s="39" t="s">
        <v>86</v>
      </c>
      <c r="G25" s="40">
        <v>4301037</v>
      </c>
      <c r="H25" s="39" t="s">
        <v>128</v>
      </c>
      <c r="I25" s="40">
        <v>4301037</v>
      </c>
      <c r="J25" s="39" t="s">
        <v>128</v>
      </c>
      <c r="K25" s="50">
        <v>430103704</v>
      </c>
      <c r="L25" s="39" t="s">
        <v>132</v>
      </c>
      <c r="M25" s="51">
        <v>430103704</v>
      </c>
      <c r="N25" s="39" t="s">
        <v>132</v>
      </c>
      <c r="O25" s="15">
        <v>12</v>
      </c>
      <c r="P25" s="15"/>
      <c r="Q25" s="15">
        <v>12</v>
      </c>
      <c r="R25" s="15"/>
      <c r="S25" s="15" t="s">
        <v>89</v>
      </c>
      <c r="T25" s="39" t="s">
        <v>90</v>
      </c>
      <c r="U25" s="41">
        <v>0.60751788463025136</v>
      </c>
      <c r="V25" s="39" t="s">
        <v>91</v>
      </c>
      <c r="W25" s="39" t="s">
        <v>92</v>
      </c>
      <c r="X25" s="39" t="s">
        <v>130</v>
      </c>
      <c r="Y25" s="42">
        <v>15000000</v>
      </c>
      <c r="Z25" s="43">
        <v>0</v>
      </c>
      <c r="AA25" s="43">
        <v>0</v>
      </c>
      <c r="AB25" s="43">
        <v>0</v>
      </c>
      <c r="AC25" s="44" t="s">
        <v>133</v>
      </c>
      <c r="AD25" s="39" t="s">
        <v>95</v>
      </c>
      <c r="AE25" s="15" t="s">
        <v>107</v>
      </c>
      <c r="AF25" s="39" t="s">
        <v>108</v>
      </c>
      <c r="AG25" s="19">
        <v>6991</v>
      </c>
      <c r="AH25" s="19">
        <v>3685</v>
      </c>
      <c r="AI25" s="19">
        <v>6453</v>
      </c>
      <c r="AJ25" s="19">
        <v>1163</v>
      </c>
      <c r="AK25" s="19">
        <v>352</v>
      </c>
      <c r="AL25" s="19">
        <v>1037</v>
      </c>
      <c r="AM25" s="19">
        <v>4378</v>
      </c>
      <c r="AN25" s="19">
        <v>411</v>
      </c>
      <c r="AO25" s="19">
        <v>4202</v>
      </c>
      <c r="AP25" s="19">
        <v>1057</v>
      </c>
      <c r="AQ25" s="19">
        <v>1344</v>
      </c>
      <c r="AR25" s="19">
        <v>2343</v>
      </c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15">
        <v>13444</v>
      </c>
      <c r="BL25" s="15">
        <f t="shared" si="0"/>
        <v>4848</v>
      </c>
      <c r="BM25" s="15">
        <v>45</v>
      </c>
      <c r="BN25" s="46" t="s">
        <v>98</v>
      </c>
      <c r="BO25" s="16">
        <v>45293</v>
      </c>
      <c r="BP25" s="16">
        <v>45334</v>
      </c>
      <c r="BQ25" s="16">
        <v>45657</v>
      </c>
      <c r="BR25" s="16">
        <v>45657</v>
      </c>
      <c r="BS25" s="47" t="s">
        <v>99</v>
      </c>
    </row>
    <row r="26" spans="1:71" s="48" customFormat="1" ht="95.25" customHeight="1" x14ac:dyDescent="0.2">
      <c r="A26" s="15">
        <v>1</v>
      </c>
      <c r="B26" s="39" t="s">
        <v>83</v>
      </c>
      <c r="C26" s="15">
        <v>43</v>
      </c>
      <c r="D26" s="39" t="s">
        <v>84</v>
      </c>
      <c r="E26" s="15">
        <v>4301</v>
      </c>
      <c r="F26" s="39" t="s">
        <v>86</v>
      </c>
      <c r="G26" s="40">
        <v>4301037</v>
      </c>
      <c r="H26" s="39" t="s">
        <v>128</v>
      </c>
      <c r="I26" s="40">
        <v>4301037</v>
      </c>
      <c r="J26" s="39" t="s">
        <v>128</v>
      </c>
      <c r="K26" s="15">
        <v>430103701</v>
      </c>
      <c r="L26" s="39" t="s">
        <v>129</v>
      </c>
      <c r="M26" s="15">
        <v>430103701</v>
      </c>
      <c r="N26" s="39" t="s">
        <v>129</v>
      </c>
      <c r="O26" s="15">
        <v>12</v>
      </c>
      <c r="P26" s="15"/>
      <c r="Q26" s="15">
        <v>12</v>
      </c>
      <c r="R26" s="15"/>
      <c r="S26" s="15" t="s">
        <v>89</v>
      </c>
      <c r="T26" s="39" t="s">
        <v>90</v>
      </c>
      <c r="U26" s="41">
        <v>0.60751788463025136</v>
      </c>
      <c r="V26" s="39" t="s">
        <v>91</v>
      </c>
      <c r="W26" s="39" t="s">
        <v>92</v>
      </c>
      <c r="X26" s="39" t="s">
        <v>130</v>
      </c>
      <c r="Y26" s="42">
        <f>50000000-50000000</f>
        <v>0</v>
      </c>
      <c r="Z26" s="43">
        <v>0</v>
      </c>
      <c r="AA26" s="43">
        <v>0</v>
      </c>
      <c r="AB26" s="43">
        <v>0</v>
      </c>
      <c r="AC26" s="44" t="s">
        <v>134</v>
      </c>
      <c r="AD26" s="39" t="s">
        <v>95</v>
      </c>
      <c r="AE26" s="15" t="s">
        <v>113</v>
      </c>
      <c r="AF26" s="39" t="s">
        <v>114</v>
      </c>
      <c r="AG26" s="19">
        <v>6991</v>
      </c>
      <c r="AH26" s="19">
        <v>3685</v>
      </c>
      <c r="AI26" s="19">
        <v>6453</v>
      </c>
      <c r="AJ26" s="19">
        <v>1163</v>
      </c>
      <c r="AK26" s="19">
        <v>352</v>
      </c>
      <c r="AL26" s="19">
        <v>1037</v>
      </c>
      <c r="AM26" s="19">
        <v>4378</v>
      </c>
      <c r="AN26" s="19">
        <v>411</v>
      </c>
      <c r="AO26" s="19">
        <v>4202</v>
      </c>
      <c r="AP26" s="19">
        <v>1057</v>
      </c>
      <c r="AQ26" s="19">
        <v>1344</v>
      </c>
      <c r="AR26" s="19">
        <v>2343</v>
      </c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15">
        <v>13444</v>
      </c>
      <c r="BL26" s="15">
        <f t="shared" si="0"/>
        <v>4848</v>
      </c>
      <c r="BM26" s="15">
        <v>45</v>
      </c>
      <c r="BN26" s="46" t="s">
        <v>98</v>
      </c>
      <c r="BO26" s="16">
        <v>45293</v>
      </c>
      <c r="BP26" s="16">
        <v>45334</v>
      </c>
      <c r="BQ26" s="16">
        <v>45657</v>
      </c>
      <c r="BR26" s="16">
        <v>45657</v>
      </c>
      <c r="BS26" s="47" t="s">
        <v>99</v>
      </c>
    </row>
    <row r="27" spans="1:71" s="48" customFormat="1" ht="95.25" customHeight="1" x14ac:dyDescent="0.2">
      <c r="A27" s="15">
        <v>1</v>
      </c>
      <c r="B27" s="39" t="s">
        <v>83</v>
      </c>
      <c r="C27" s="15">
        <v>43</v>
      </c>
      <c r="D27" s="39" t="s">
        <v>84</v>
      </c>
      <c r="E27" s="15">
        <v>4301</v>
      </c>
      <c r="F27" s="39" t="s">
        <v>86</v>
      </c>
      <c r="G27" s="40">
        <v>4301037</v>
      </c>
      <c r="H27" s="39" t="s">
        <v>128</v>
      </c>
      <c r="I27" s="40">
        <v>4301037</v>
      </c>
      <c r="J27" s="39" t="s">
        <v>128</v>
      </c>
      <c r="K27" s="15">
        <v>430103701</v>
      </c>
      <c r="L27" s="39" t="s">
        <v>129</v>
      </c>
      <c r="M27" s="15">
        <v>430103701</v>
      </c>
      <c r="N27" s="39" t="s">
        <v>129</v>
      </c>
      <c r="O27" s="15">
        <v>12</v>
      </c>
      <c r="P27" s="15"/>
      <c r="Q27" s="15">
        <v>12</v>
      </c>
      <c r="R27" s="15"/>
      <c r="S27" s="15" t="s">
        <v>89</v>
      </c>
      <c r="T27" s="39" t="s">
        <v>90</v>
      </c>
      <c r="U27" s="41">
        <v>0.60751788463025136</v>
      </c>
      <c r="V27" s="39" t="s">
        <v>91</v>
      </c>
      <c r="W27" s="39" t="s">
        <v>92</v>
      </c>
      <c r="X27" s="39" t="s">
        <v>130</v>
      </c>
      <c r="Y27" s="42">
        <f>180000000-180000000</f>
        <v>0</v>
      </c>
      <c r="Z27" s="43">
        <v>0</v>
      </c>
      <c r="AA27" s="43">
        <v>0</v>
      </c>
      <c r="AB27" s="43">
        <v>0</v>
      </c>
      <c r="AC27" s="44" t="s">
        <v>135</v>
      </c>
      <c r="AD27" s="39" t="s">
        <v>95</v>
      </c>
      <c r="AE27" s="15" t="s">
        <v>116</v>
      </c>
      <c r="AF27" s="39" t="s">
        <v>117</v>
      </c>
      <c r="AG27" s="19">
        <v>6991</v>
      </c>
      <c r="AH27" s="19">
        <v>3685</v>
      </c>
      <c r="AI27" s="19">
        <v>6453</v>
      </c>
      <c r="AJ27" s="19">
        <v>1163</v>
      </c>
      <c r="AK27" s="19">
        <v>352</v>
      </c>
      <c r="AL27" s="19">
        <v>1037</v>
      </c>
      <c r="AM27" s="19">
        <v>4378</v>
      </c>
      <c r="AN27" s="19">
        <v>411</v>
      </c>
      <c r="AO27" s="19">
        <v>4202</v>
      </c>
      <c r="AP27" s="19">
        <v>1057</v>
      </c>
      <c r="AQ27" s="19">
        <v>1344</v>
      </c>
      <c r="AR27" s="19">
        <v>2343</v>
      </c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15">
        <v>13444</v>
      </c>
      <c r="BL27" s="15">
        <f t="shared" si="0"/>
        <v>4848</v>
      </c>
      <c r="BM27" s="15">
        <v>45</v>
      </c>
      <c r="BN27" s="46" t="s">
        <v>98</v>
      </c>
      <c r="BO27" s="16">
        <v>45293</v>
      </c>
      <c r="BP27" s="16">
        <v>45334</v>
      </c>
      <c r="BQ27" s="16">
        <v>45657</v>
      </c>
      <c r="BR27" s="16">
        <v>45657</v>
      </c>
      <c r="BS27" s="47" t="s">
        <v>99</v>
      </c>
    </row>
    <row r="28" spans="1:71" s="48" customFormat="1" ht="95.25" customHeight="1" x14ac:dyDescent="0.2">
      <c r="A28" s="15">
        <v>1</v>
      </c>
      <c r="B28" s="39" t="s">
        <v>83</v>
      </c>
      <c r="C28" s="15">
        <v>43</v>
      </c>
      <c r="D28" s="39" t="s">
        <v>84</v>
      </c>
      <c r="E28" s="15">
        <v>4301</v>
      </c>
      <c r="F28" s="39" t="s">
        <v>86</v>
      </c>
      <c r="G28" s="40">
        <v>4301037</v>
      </c>
      <c r="H28" s="39" t="s">
        <v>128</v>
      </c>
      <c r="I28" s="40">
        <v>4301037</v>
      </c>
      <c r="J28" s="39" t="s">
        <v>128</v>
      </c>
      <c r="K28" s="15">
        <v>430103701</v>
      </c>
      <c r="L28" s="39" t="s">
        <v>129</v>
      </c>
      <c r="M28" s="15">
        <v>430103701</v>
      </c>
      <c r="N28" s="39" t="s">
        <v>129</v>
      </c>
      <c r="O28" s="15">
        <v>12</v>
      </c>
      <c r="P28" s="15"/>
      <c r="Q28" s="15">
        <v>12</v>
      </c>
      <c r="R28" s="15"/>
      <c r="S28" s="15" t="s">
        <v>89</v>
      </c>
      <c r="T28" s="39" t="s">
        <v>90</v>
      </c>
      <c r="U28" s="41">
        <v>0.60751788463025136</v>
      </c>
      <c r="V28" s="39" t="s">
        <v>91</v>
      </c>
      <c r="W28" s="39" t="s">
        <v>92</v>
      </c>
      <c r="X28" s="39" t="s">
        <v>130</v>
      </c>
      <c r="Y28" s="42">
        <v>180000000</v>
      </c>
      <c r="Z28" s="43">
        <v>0</v>
      </c>
      <c r="AA28" s="43">
        <v>0</v>
      </c>
      <c r="AB28" s="43">
        <v>0</v>
      </c>
      <c r="AC28" s="44" t="s">
        <v>136</v>
      </c>
      <c r="AD28" s="39" t="s">
        <v>95</v>
      </c>
      <c r="AE28" s="15" t="s">
        <v>116</v>
      </c>
      <c r="AF28" s="39" t="s">
        <v>117</v>
      </c>
      <c r="AG28" s="19">
        <v>6991</v>
      </c>
      <c r="AH28" s="19">
        <v>3685</v>
      </c>
      <c r="AI28" s="19">
        <v>6453</v>
      </c>
      <c r="AJ28" s="19">
        <v>1163</v>
      </c>
      <c r="AK28" s="19">
        <v>352</v>
      </c>
      <c r="AL28" s="19">
        <v>1037</v>
      </c>
      <c r="AM28" s="19">
        <v>4378</v>
      </c>
      <c r="AN28" s="19">
        <v>411</v>
      </c>
      <c r="AO28" s="19">
        <v>4202</v>
      </c>
      <c r="AP28" s="19">
        <v>1057</v>
      </c>
      <c r="AQ28" s="19">
        <v>1344</v>
      </c>
      <c r="AR28" s="19">
        <v>2343</v>
      </c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15">
        <v>13444</v>
      </c>
      <c r="BL28" s="15">
        <f t="shared" si="0"/>
        <v>4848</v>
      </c>
      <c r="BM28" s="15">
        <v>45</v>
      </c>
      <c r="BN28" s="46" t="s">
        <v>98</v>
      </c>
      <c r="BO28" s="16">
        <v>45293</v>
      </c>
      <c r="BP28" s="16">
        <v>45334</v>
      </c>
      <c r="BQ28" s="16">
        <v>45657</v>
      </c>
      <c r="BR28" s="16">
        <v>45657</v>
      </c>
      <c r="BS28" s="47" t="s">
        <v>99</v>
      </c>
    </row>
    <row r="29" spans="1:71" s="48" customFormat="1" ht="95.25" customHeight="1" x14ac:dyDescent="0.2">
      <c r="A29" s="15">
        <v>1</v>
      </c>
      <c r="B29" s="39" t="s">
        <v>83</v>
      </c>
      <c r="C29" s="15">
        <v>43</v>
      </c>
      <c r="D29" s="39" t="s">
        <v>84</v>
      </c>
      <c r="E29" s="15">
        <v>4301</v>
      </c>
      <c r="F29" s="39" t="s">
        <v>86</v>
      </c>
      <c r="G29" s="40">
        <v>4301007</v>
      </c>
      <c r="H29" s="39" t="s">
        <v>87</v>
      </c>
      <c r="I29" s="40">
        <v>4301007</v>
      </c>
      <c r="J29" s="39" t="s">
        <v>87</v>
      </c>
      <c r="K29" s="15">
        <v>430100701</v>
      </c>
      <c r="L29" s="39" t="s">
        <v>88</v>
      </c>
      <c r="M29" s="15">
        <v>430100701</v>
      </c>
      <c r="N29" s="39" t="s">
        <v>88</v>
      </c>
      <c r="O29" s="15">
        <v>12</v>
      </c>
      <c r="P29" s="15"/>
      <c r="Q29" s="15">
        <v>12</v>
      </c>
      <c r="R29" s="15"/>
      <c r="S29" s="15" t="s">
        <v>89</v>
      </c>
      <c r="T29" s="39" t="s">
        <v>90</v>
      </c>
      <c r="U29" s="41">
        <v>0.60751788463025136</v>
      </c>
      <c r="V29" s="39" t="s">
        <v>91</v>
      </c>
      <c r="W29" s="39" t="s">
        <v>92</v>
      </c>
      <c r="X29" s="39" t="s">
        <v>102</v>
      </c>
      <c r="Y29" s="42">
        <v>65449910.82</v>
      </c>
      <c r="Z29" s="43">
        <v>0</v>
      </c>
      <c r="AA29" s="43">
        <v>0</v>
      </c>
      <c r="AB29" s="43">
        <v>0</v>
      </c>
      <c r="AC29" s="44" t="s">
        <v>137</v>
      </c>
      <c r="AD29" s="39" t="s">
        <v>95</v>
      </c>
      <c r="AE29" s="15" t="s">
        <v>138</v>
      </c>
      <c r="AF29" s="39" t="s">
        <v>139</v>
      </c>
      <c r="AG29" s="19">
        <v>6991</v>
      </c>
      <c r="AH29" s="19">
        <v>3685</v>
      </c>
      <c r="AI29" s="19">
        <v>6453</v>
      </c>
      <c r="AJ29" s="19">
        <v>1163</v>
      </c>
      <c r="AK29" s="19">
        <v>352</v>
      </c>
      <c r="AL29" s="19">
        <v>1037</v>
      </c>
      <c r="AM29" s="19">
        <v>4378</v>
      </c>
      <c r="AN29" s="19">
        <v>411</v>
      </c>
      <c r="AO29" s="19">
        <v>4202</v>
      </c>
      <c r="AP29" s="19">
        <v>1057</v>
      </c>
      <c r="AQ29" s="19">
        <v>1344</v>
      </c>
      <c r="AR29" s="19">
        <v>2343</v>
      </c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15">
        <v>13444</v>
      </c>
      <c r="BL29" s="15">
        <f t="shared" si="0"/>
        <v>4848</v>
      </c>
      <c r="BM29" s="15">
        <v>45</v>
      </c>
      <c r="BN29" s="46" t="s">
        <v>98</v>
      </c>
      <c r="BO29" s="16">
        <v>45293</v>
      </c>
      <c r="BP29" s="16">
        <v>45334</v>
      </c>
      <c r="BQ29" s="16">
        <v>45657</v>
      </c>
      <c r="BR29" s="16">
        <v>45657</v>
      </c>
      <c r="BS29" s="47" t="s">
        <v>99</v>
      </c>
    </row>
    <row r="30" spans="1:71" s="48" customFormat="1" ht="95.25" customHeight="1" x14ac:dyDescent="0.2">
      <c r="A30" s="15">
        <v>1</v>
      </c>
      <c r="B30" s="39" t="s">
        <v>83</v>
      </c>
      <c r="C30" s="15">
        <v>43</v>
      </c>
      <c r="D30" s="39" t="s">
        <v>84</v>
      </c>
      <c r="E30" s="15">
        <v>4301</v>
      </c>
      <c r="F30" s="39" t="s">
        <v>86</v>
      </c>
      <c r="G30" s="40">
        <v>4301037</v>
      </c>
      <c r="H30" s="39" t="s">
        <v>128</v>
      </c>
      <c r="I30" s="40">
        <v>4301037</v>
      </c>
      <c r="J30" s="39" t="s">
        <v>128</v>
      </c>
      <c r="K30" s="15">
        <v>430103701</v>
      </c>
      <c r="L30" s="39" t="s">
        <v>129</v>
      </c>
      <c r="M30" s="15">
        <v>430103701</v>
      </c>
      <c r="N30" s="39" t="s">
        <v>129</v>
      </c>
      <c r="O30" s="15">
        <v>12</v>
      </c>
      <c r="P30" s="15"/>
      <c r="Q30" s="15">
        <v>12</v>
      </c>
      <c r="R30" s="15"/>
      <c r="S30" s="15" t="s">
        <v>89</v>
      </c>
      <c r="T30" s="39" t="s">
        <v>90</v>
      </c>
      <c r="U30" s="41">
        <v>0.60751788463025136</v>
      </c>
      <c r="V30" s="39" t="s">
        <v>91</v>
      </c>
      <c r="W30" s="39" t="s">
        <v>92</v>
      </c>
      <c r="X30" s="39" t="s">
        <v>140</v>
      </c>
      <c r="Y30" s="42">
        <v>7000000</v>
      </c>
      <c r="Z30" s="43">
        <v>0</v>
      </c>
      <c r="AA30" s="43">
        <v>0</v>
      </c>
      <c r="AB30" s="43">
        <v>0</v>
      </c>
      <c r="AC30" s="44" t="s">
        <v>141</v>
      </c>
      <c r="AD30" s="39" t="s">
        <v>142</v>
      </c>
      <c r="AE30" s="15" t="s">
        <v>107</v>
      </c>
      <c r="AF30" s="39" t="s">
        <v>108</v>
      </c>
      <c r="AG30" s="19">
        <v>6991</v>
      </c>
      <c r="AH30" s="19">
        <v>3685</v>
      </c>
      <c r="AI30" s="19">
        <v>6453</v>
      </c>
      <c r="AJ30" s="19">
        <v>1163</v>
      </c>
      <c r="AK30" s="19">
        <v>352</v>
      </c>
      <c r="AL30" s="19">
        <v>1037</v>
      </c>
      <c r="AM30" s="19">
        <v>4378</v>
      </c>
      <c r="AN30" s="19">
        <v>411</v>
      </c>
      <c r="AO30" s="19">
        <v>4202</v>
      </c>
      <c r="AP30" s="19">
        <v>1057</v>
      </c>
      <c r="AQ30" s="19">
        <v>1344</v>
      </c>
      <c r="AR30" s="19">
        <v>2343</v>
      </c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15">
        <v>13444</v>
      </c>
      <c r="BL30" s="15">
        <f t="shared" si="0"/>
        <v>4848</v>
      </c>
      <c r="BM30" s="15">
        <v>45</v>
      </c>
      <c r="BN30" s="46" t="s">
        <v>98</v>
      </c>
      <c r="BO30" s="16">
        <v>45293</v>
      </c>
      <c r="BP30" s="16">
        <v>45334</v>
      </c>
      <c r="BQ30" s="16">
        <v>45657</v>
      </c>
      <c r="BR30" s="16">
        <v>45657</v>
      </c>
      <c r="BS30" s="47" t="s">
        <v>99</v>
      </c>
    </row>
    <row r="31" spans="1:71" s="48" customFormat="1" ht="95.25" customHeight="1" x14ac:dyDescent="0.2">
      <c r="A31" s="15">
        <v>1</v>
      </c>
      <c r="B31" s="39" t="s">
        <v>83</v>
      </c>
      <c r="C31" s="15">
        <v>43</v>
      </c>
      <c r="D31" s="39" t="s">
        <v>84</v>
      </c>
      <c r="E31" s="15">
        <v>4301</v>
      </c>
      <c r="F31" s="39" t="s">
        <v>86</v>
      </c>
      <c r="G31" s="40">
        <v>4301037</v>
      </c>
      <c r="H31" s="39" t="s">
        <v>128</v>
      </c>
      <c r="I31" s="40">
        <v>4301037</v>
      </c>
      <c r="J31" s="39" t="s">
        <v>128</v>
      </c>
      <c r="K31" s="15">
        <v>430103701</v>
      </c>
      <c r="L31" s="39" t="s">
        <v>129</v>
      </c>
      <c r="M31" s="15">
        <v>430103701</v>
      </c>
      <c r="N31" s="39" t="s">
        <v>129</v>
      </c>
      <c r="O31" s="15">
        <v>12</v>
      </c>
      <c r="P31" s="15"/>
      <c r="Q31" s="15">
        <v>12</v>
      </c>
      <c r="R31" s="15"/>
      <c r="S31" s="15" t="s">
        <v>89</v>
      </c>
      <c r="T31" s="39" t="s">
        <v>90</v>
      </c>
      <c r="U31" s="41">
        <v>0.60751788463025136</v>
      </c>
      <c r="V31" s="39" t="s">
        <v>91</v>
      </c>
      <c r="W31" s="39" t="s">
        <v>92</v>
      </c>
      <c r="X31" s="39" t="s">
        <v>140</v>
      </c>
      <c r="Y31" s="42">
        <f>50000000-50000000</f>
        <v>0</v>
      </c>
      <c r="Z31" s="43">
        <v>0</v>
      </c>
      <c r="AA31" s="43">
        <v>0</v>
      </c>
      <c r="AB31" s="43">
        <v>0</v>
      </c>
      <c r="AC31" s="44" t="s">
        <v>143</v>
      </c>
      <c r="AD31" s="39" t="s">
        <v>144</v>
      </c>
      <c r="AE31" s="15" t="s">
        <v>107</v>
      </c>
      <c r="AF31" s="39" t="s">
        <v>108</v>
      </c>
      <c r="AG31" s="19">
        <v>6991</v>
      </c>
      <c r="AH31" s="19">
        <v>3685</v>
      </c>
      <c r="AI31" s="19">
        <v>6453</v>
      </c>
      <c r="AJ31" s="19">
        <v>1163</v>
      </c>
      <c r="AK31" s="19">
        <v>352</v>
      </c>
      <c r="AL31" s="19">
        <v>1037</v>
      </c>
      <c r="AM31" s="19">
        <v>4378</v>
      </c>
      <c r="AN31" s="19">
        <v>411</v>
      </c>
      <c r="AO31" s="19">
        <v>4202</v>
      </c>
      <c r="AP31" s="19">
        <v>1057</v>
      </c>
      <c r="AQ31" s="19">
        <v>1344</v>
      </c>
      <c r="AR31" s="19">
        <v>2343</v>
      </c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15">
        <v>13444</v>
      </c>
      <c r="BL31" s="15">
        <f t="shared" si="0"/>
        <v>4848</v>
      </c>
      <c r="BM31" s="15">
        <v>45</v>
      </c>
      <c r="BN31" s="46" t="s">
        <v>98</v>
      </c>
      <c r="BO31" s="16">
        <v>45293</v>
      </c>
      <c r="BP31" s="16">
        <v>45334</v>
      </c>
      <c r="BQ31" s="16">
        <v>45657</v>
      </c>
      <c r="BR31" s="16">
        <v>45657</v>
      </c>
      <c r="BS31" s="47" t="s">
        <v>99</v>
      </c>
    </row>
    <row r="32" spans="1:71" s="48" customFormat="1" ht="95.25" customHeight="1" x14ac:dyDescent="0.2">
      <c r="A32" s="15">
        <v>1</v>
      </c>
      <c r="B32" s="39" t="s">
        <v>83</v>
      </c>
      <c r="C32" s="15">
        <v>43</v>
      </c>
      <c r="D32" s="39" t="s">
        <v>84</v>
      </c>
      <c r="E32" s="15">
        <v>4301</v>
      </c>
      <c r="F32" s="39" t="s">
        <v>86</v>
      </c>
      <c r="G32" s="40">
        <v>4301037</v>
      </c>
      <c r="H32" s="39" t="s">
        <v>128</v>
      </c>
      <c r="I32" s="40">
        <v>4301037</v>
      </c>
      <c r="J32" s="39" t="s">
        <v>128</v>
      </c>
      <c r="K32" s="15">
        <v>430103701</v>
      </c>
      <c r="L32" s="39" t="s">
        <v>129</v>
      </c>
      <c r="M32" s="15">
        <v>430103701</v>
      </c>
      <c r="N32" s="39" t="s">
        <v>129</v>
      </c>
      <c r="O32" s="15">
        <v>12</v>
      </c>
      <c r="P32" s="15"/>
      <c r="Q32" s="15">
        <v>12</v>
      </c>
      <c r="R32" s="15"/>
      <c r="S32" s="15" t="s">
        <v>89</v>
      </c>
      <c r="T32" s="39" t="s">
        <v>90</v>
      </c>
      <c r="U32" s="41">
        <v>0.60751788463025136</v>
      </c>
      <c r="V32" s="39" t="s">
        <v>91</v>
      </c>
      <c r="W32" s="39" t="s">
        <v>92</v>
      </c>
      <c r="X32" s="39" t="s">
        <v>140</v>
      </c>
      <c r="Y32" s="42">
        <v>50000000</v>
      </c>
      <c r="Z32" s="43">
        <v>0</v>
      </c>
      <c r="AA32" s="43">
        <v>0</v>
      </c>
      <c r="AB32" s="43">
        <v>0</v>
      </c>
      <c r="AC32" s="44" t="s">
        <v>145</v>
      </c>
      <c r="AD32" s="39" t="s">
        <v>144</v>
      </c>
      <c r="AE32" s="15" t="s">
        <v>107</v>
      </c>
      <c r="AF32" s="39" t="s">
        <v>108</v>
      </c>
      <c r="AG32" s="19">
        <v>6991</v>
      </c>
      <c r="AH32" s="19">
        <v>3685</v>
      </c>
      <c r="AI32" s="19">
        <v>6453</v>
      </c>
      <c r="AJ32" s="19">
        <v>1163</v>
      </c>
      <c r="AK32" s="19">
        <v>352</v>
      </c>
      <c r="AL32" s="19">
        <v>1037</v>
      </c>
      <c r="AM32" s="19">
        <v>4378</v>
      </c>
      <c r="AN32" s="19">
        <v>411</v>
      </c>
      <c r="AO32" s="19">
        <v>4202</v>
      </c>
      <c r="AP32" s="19">
        <v>1057</v>
      </c>
      <c r="AQ32" s="19">
        <v>1344</v>
      </c>
      <c r="AR32" s="19">
        <v>2343</v>
      </c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15">
        <v>13444</v>
      </c>
      <c r="BL32" s="15">
        <f t="shared" si="0"/>
        <v>4848</v>
      </c>
      <c r="BM32" s="15">
        <v>45</v>
      </c>
      <c r="BN32" s="46" t="s">
        <v>98</v>
      </c>
      <c r="BO32" s="16">
        <v>45293</v>
      </c>
      <c r="BP32" s="16">
        <v>45334</v>
      </c>
      <c r="BQ32" s="16">
        <v>45657</v>
      </c>
      <c r="BR32" s="16">
        <v>45657</v>
      </c>
      <c r="BS32" s="47" t="s">
        <v>99</v>
      </c>
    </row>
    <row r="33" spans="1:71" s="48" customFormat="1" ht="95.25" customHeight="1" x14ac:dyDescent="0.2">
      <c r="A33" s="15">
        <v>1</v>
      </c>
      <c r="B33" s="39" t="s">
        <v>83</v>
      </c>
      <c r="C33" s="15">
        <v>43</v>
      </c>
      <c r="D33" s="39" t="s">
        <v>84</v>
      </c>
      <c r="E33" s="15">
        <v>4301</v>
      </c>
      <c r="F33" s="39" t="s">
        <v>86</v>
      </c>
      <c r="G33" s="40">
        <v>4301037</v>
      </c>
      <c r="H33" s="39" t="s">
        <v>128</v>
      </c>
      <c r="I33" s="40">
        <v>4301037</v>
      </c>
      <c r="J33" s="39" t="s">
        <v>128</v>
      </c>
      <c r="K33" s="15">
        <v>430103701</v>
      </c>
      <c r="L33" s="39" t="s">
        <v>129</v>
      </c>
      <c r="M33" s="15">
        <v>430103701</v>
      </c>
      <c r="N33" s="39" t="s">
        <v>129</v>
      </c>
      <c r="O33" s="15">
        <v>12</v>
      </c>
      <c r="P33" s="15"/>
      <c r="Q33" s="15">
        <v>12</v>
      </c>
      <c r="R33" s="15"/>
      <c r="S33" s="15" t="s">
        <v>89</v>
      </c>
      <c r="T33" s="39" t="s">
        <v>90</v>
      </c>
      <c r="U33" s="41">
        <v>0.60751788463025136</v>
      </c>
      <c r="V33" s="39" t="s">
        <v>91</v>
      </c>
      <c r="W33" s="39" t="s">
        <v>92</v>
      </c>
      <c r="X33" s="39" t="s">
        <v>140</v>
      </c>
      <c r="Y33" s="42">
        <f>20000000+33000000-48000000</f>
        <v>5000000</v>
      </c>
      <c r="Z33" s="43">
        <v>0</v>
      </c>
      <c r="AA33" s="43">
        <v>0</v>
      </c>
      <c r="AB33" s="43">
        <v>0</v>
      </c>
      <c r="AC33" s="44" t="s">
        <v>133</v>
      </c>
      <c r="AD33" s="39" t="s">
        <v>95</v>
      </c>
      <c r="AE33" s="15" t="s">
        <v>107</v>
      </c>
      <c r="AF33" s="39" t="s">
        <v>108</v>
      </c>
      <c r="AG33" s="19">
        <v>6991</v>
      </c>
      <c r="AH33" s="19">
        <v>3685</v>
      </c>
      <c r="AI33" s="19">
        <v>6453</v>
      </c>
      <c r="AJ33" s="19">
        <v>1163</v>
      </c>
      <c r="AK33" s="19">
        <v>352</v>
      </c>
      <c r="AL33" s="19">
        <v>1037</v>
      </c>
      <c r="AM33" s="19">
        <v>4378</v>
      </c>
      <c r="AN33" s="19">
        <v>411</v>
      </c>
      <c r="AO33" s="19">
        <v>4202</v>
      </c>
      <c r="AP33" s="19">
        <v>1057</v>
      </c>
      <c r="AQ33" s="19">
        <v>1344</v>
      </c>
      <c r="AR33" s="19">
        <v>2343</v>
      </c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15">
        <v>13444</v>
      </c>
      <c r="BL33" s="15">
        <f t="shared" si="0"/>
        <v>4848</v>
      </c>
      <c r="BM33" s="15">
        <v>45</v>
      </c>
      <c r="BN33" s="46" t="s">
        <v>98</v>
      </c>
      <c r="BO33" s="16">
        <v>45293</v>
      </c>
      <c r="BP33" s="16">
        <v>45334</v>
      </c>
      <c r="BQ33" s="16">
        <v>45657</v>
      </c>
      <c r="BR33" s="16">
        <v>45657</v>
      </c>
      <c r="BS33" s="47" t="s">
        <v>99</v>
      </c>
    </row>
    <row r="34" spans="1:71" s="48" customFormat="1" ht="95.25" customHeight="1" x14ac:dyDescent="0.2">
      <c r="A34" s="15">
        <v>1</v>
      </c>
      <c r="B34" s="39" t="s">
        <v>83</v>
      </c>
      <c r="C34" s="15">
        <v>43</v>
      </c>
      <c r="D34" s="39" t="s">
        <v>84</v>
      </c>
      <c r="E34" s="15">
        <v>4301</v>
      </c>
      <c r="F34" s="39" t="s">
        <v>86</v>
      </c>
      <c r="G34" s="40">
        <v>4301037</v>
      </c>
      <c r="H34" s="39" t="s">
        <v>128</v>
      </c>
      <c r="I34" s="40">
        <v>4301037</v>
      </c>
      <c r="J34" s="39" t="s">
        <v>128</v>
      </c>
      <c r="K34" s="15">
        <v>430103701</v>
      </c>
      <c r="L34" s="39" t="s">
        <v>129</v>
      </c>
      <c r="M34" s="15">
        <v>430103701</v>
      </c>
      <c r="N34" s="39" t="s">
        <v>129</v>
      </c>
      <c r="O34" s="15">
        <v>12</v>
      </c>
      <c r="P34" s="15"/>
      <c r="Q34" s="15">
        <v>12</v>
      </c>
      <c r="R34" s="15"/>
      <c r="S34" s="15" t="s">
        <v>89</v>
      </c>
      <c r="T34" s="39" t="s">
        <v>90</v>
      </c>
      <c r="U34" s="41">
        <v>0.60751788463025136</v>
      </c>
      <c r="V34" s="39" t="s">
        <v>91</v>
      </c>
      <c r="W34" s="39" t="s">
        <v>92</v>
      </c>
      <c r="X34" s="39" t="s">
        <v>140</v>
      </c>
      <c r="Y34" s="42">
        <v>20000000</v>
      </c>
      <c r="Z34" s="43">
        <v>0</v>
      </c>
      <c r="AA34" s="43">
        <v>0</v>
      </c>
      <c r="AB34" s="43">
        <v>0</v>
      </c>
      <c r="AC34" s="44" t="s">
        <v>146</v>
      </c>
      <c r="AD34" s="39" t="s">
        <v>147</v>
      </c>
      <c r="AE34" s="15" t="s">
        <v>116</v>
      </c>
      <c r="AF34" s="39" t="s">
        <v>117</v>
      </c>
      <c r="AG34" s="19">
        <v>6991</v>
      </c>
      <c r="AH34" s="19">
        <v>3685</v>
      </c>
      <c r="AI34" s="19">
        <v>6453</v>
      </c>
      <c r="AJ34" s="19">
        <v>1163</v>
      </c>
      <c r="AK34" s="19">
        <v>352</v>
      </c>
      <c r="AL34" s="19">
        <v>1037</v>
      </c>
      <c r="AM34" s="19">
        <v>4378</v>
      </c>
      <c r="AN34" s="19">
        <v>411</v>
      </c>
      <c r="AO34" s="19">
        <v>4202</v>
      </c>
      <c r="AP34" s="19">
        <v>1057</v>
      </c>
      <c r="AQ34" s="19">
        <v>1344</v>
      </c>
      <c r="AR34" s="19">
        <v>2343</v>
      </c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15">
        <v>13444</v>
      </c>
      <c r="BL34" s="15">
        <f t="shared" si="0"/>
        <v>4848</v>
      </c>
      <c r="BM34" s="15">
        <v>45</v>
      </c>
      <c r="BN34" s="46" t="s">
        <v>98</v>
      </c>
      <c r="BO34" s="16">
        <v>45293</v>
      </c>
      <c r="BP34" s="16">
        <v>45334</v>
      </c>
      <c r="BQ34" s="16">
        <v>45657</v>
      </c>
      <c r="BR34" s="16">
        <v>45657</v>
      </c>
      <c r="BS34" s="47" t="s">
        <v>99</v>
      </c>
    </row>
    <row r="35" spans="1:71" s="48" customFormat="1" ht="95.25" customHeight="1" x14ac:dyDescent="0.2">
      <c r="A35" s="15">
        <v>1</v>
      </c>
      <c r="B35" s="39" t="s">
        <v>83</v>
      </c>
      <c r="C35" s="15">
        <v>43</v>
      </c>
      <c r="D35" s="39" t="s">
        <v>84</v>
      </c>
      <c r="E35" s="15">
        <v>4301</v>
      </c>
      <c r="F35" s="39" t="s">
        <v>86</v>
      </c>
      <c r="G35" s="40">
        <v>4301037</v>
      </c>
      <c r="H35" s="39" t="s">
        <v>128</v>
      </c>
      <c r="I35" s="40">
        <v>4301037</v>
      </c>
      <c r="J35" s="39" t="s">
        <v>128</v>
      </c>
      <c r="K35" s="15">
        <v>430103701</v>
      </c>
      <c r="L35" s="39" t="s">
        <v>129</v>
      </c>
      <c r="M35" s="15">
        <v>430103701</v>
      </c>
      <c r="N35" s="39" t="s">
        <v>129</v>
      </c>
      <c r="O35" s="15">
        <v>12</v>
      </c>
      <c r="P35" s="15"/>
      <c r="Q35" s="15">
        <v>12</v>
      </c>
      <c r="R35" s="15"/>
      <c r="S35" s="15" t="s">
        <v>89</v>
      </c>
      <c r="T35" s="39" t="s">
        <v>90</v>
      </c>
      <c r="U35" s="41">
        <v>0.60751788463025136</v>
      </c>
      <c r="V35" s="39" t="s">
        <v>91</v>
      </c>
      <c r="W35" s="39" t="s">
        <v>92</v>
      </c>
      <c r="X35" s="39" t="s">
        <v>140</v>
      </c>
      <c r="Y35" s="42">
        <f>33000000-33000000</f>
        <v>0</v>
      </c>
      <c r="Z35" s="43">
        <v>0</v>
      </c>
      <c r="AA35" s="43">
        <v>0</v>
      </c>
      <c r="AB35" s="43">
        <v>0</v>
      </c>
      <c r="AC35" s="44" t="s">
        <v>148</v>
      </c>
      <c r="AD35" s="39" t="s">
        <v>149</v>
      </c>
      <c r="AE35" s="15" t="s">
        <v>107</v>
      </c>
      <c r="AF35" s="39" t="s">
        <v>108</v>
      </c>
      <c r="AG35" s="19">
        <v>6991</v>
      </c>
      <c r="AH35" s="19">
        <v>3685</v>
      </c>
      <c r="AI35" s="19">
        <v>6453</v>
      </c>
      <c r="AJ35" s="19">
        <v>1163</v>
      </c>
      <c r="AK35" s="19">
        <v>352</v>
      </c>
      <c r="AL35" s="19">
        <v>1037</v>
      </c>
      <c r="AM35" s="19">
        <v>4378</v>
      </c>
      <c r="AN35" s="19">
        <v>411</v>
      </c>
      <c r="AO35" s="19">
        <v>4202</v>
      </c>
      <c r="AP35" s="19">
        <v>1057</v>
      </c>
      <c r="AQ35" s="19">
        <v>1344</v>
      </c>
      <c r="AR35" s="19">
        <v>2343</v>
      </c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15">
        <v>13444</v>
      </c>
      <c r="BL35" s="15">
        <f t="shared" si="0"/>
        <v>4848</v>
      </c>
      <c r="BM35" s="15">
        <v>45</v>
      </c>
      <c r="BN35" s="46" t="s">
        <v>98</v>
      </c>
      <c r="BO35" s="16">
        <v>45293</v>
      </c>
      <c r="BP35" s="16">
        <v>45334</v>
      </c>
      <c r="BQ35" s="16">
        <v>45657</v>
      </c>
      <c r="BR35" s="16">
        <v>45657</v>
      </c>
      <c r="BS35" s="47" t="s">
        <v>99</v>
      </c>
    </row>
    <row r="36" spans="1:71" s="48" customFormat="1" ht="95.25" customHeight="1" x14ac:dyDescent="0.2">
      <c r="A36" s="15">
        <v>1</v>
      </c>
      <c r="B36" s="39" t="s">
        <v>83</v>
      </c>
      <c r="C36" s="15">
        <v>43</v>
      </c>
      <c r="D36" s="39" t="s">
        <v>84</v>
      </c>
      <c r="E36" s="15">
        <v>4301</v>
      </c>
      <c r="F36" s="39" t="s">
        <v>86</v>
      </c>
      <c r="G36" s="40">
        <v>4301037</v>
      </c>
      <c r="H36" s="39" t="s">
        <v>128</v>
      </c>
      <c r="I36" s="40">
        <v>4301037</v>
      </c>
      <c r="J36" s="39" t="s">
        <v>128</v>
      </c>
      <c r="K36" s="50">
        <v>430103704</v>
      </c>
      <c r="L36" s="39" t="s">
        <v>132</v>
      </c>
      <c r="M36" s="50">
        <v>430103704</v>
      </c>
      <c r="N36" s="39" t="s">
        <v>132</v>
      </c>
      <c r="O36" s="15">
        <v>12</v>
      </c>
      <c r="P36" s="15"/>
      <c r="Q36" s="15">
        <v>12</v>
      </c>
      <c r="R36" s="15"/>
      <c r="S36" s="15" t="s">
        <v>89</v>
      </c>
      <c r="T36" s="39" t="s">
        <v>90</v>
      </c>
      <c r="U36" s="41">
        <v>0.60751788463025136</v>
      </c>
      <c r="V36" s="39" t="s">
        <v>91</v>
      </c>
      <c r="W36" s="39" t="s">
        <v>92</v>
      </c>
      <c r="X36" s="39" t="s">
        <v>150</v>
      </c>
      <c r="Y36" s="42">
        <f>5000000-5000000</f>
        <v>0</v>
      </c>
      <c r="Z36" s="43">
        <v>0</v>
      </c>
      <c r="AA36" s="43">
        <v>0</v>
      </c>
      <c r="AB36" s="43">
        <v>0</v>
      </c>
      <c r="AC36" s="44" t="s">
        <v>151</v>
      </c>
      <c r="AD36" s="39" t="s">
        <v>123</v>
      </c>
      <c r="AE36" s="15" t="s">
        <v>107</v>
      </c>
      <c r="AF36" s="39" t="s">
        <v>108</v>
      </c>
      <c r="AG36" s="19">
        <v>6991</v>
      </c>
      <c r="AH36" s="19">
        <v>3685</v>
      </c>
      <c r="AI36" s="19">
        <v>6453</v>
      </c>
      <c r="AJ36" s="19">
        <v>1163</v>
      </c>
      <c r="AK36" s="19">
        <v>352</v>
      </c>
      <c r="AL36" s="19">
        <v>1037</v>
      </c>
      <c r="AM36" s="19">
        <v>4378</v>
      </c>
      <c r="AN36" s="19">
        <v>411</v>
      </c>
      <c r="AO36" s="19">
        <v>4202</v>
      </c>
      <c r="AP36" s="19">
        <v>1057</v>
      </c>
      <c r="AQ36" s="19">
        <v>1344</v>
      </c>
      <c r="AR36" s="19">
        <v>2343</v>
      </c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15">
        <v>13444</v>
      </c>
      <c r="BL36" s="15">
        <f t="shared" si="0"/>
        <v>4848</v>
      </c>
      <c r="BM36" s="15">
        <v>45</v>
      </c>
      <c r="BN36" s="46" t="s">
        <v>98</v>
      </c>
      <c r="BO36" s="16">
        <v>45293</v>
      </c>
      <c r="BP36" s="16">
        <v>45334</v>
      </c>
      <c r="BQ36" s="16">
        <v>45657</v>
      </c>
      <c r="BR36" s="16">
        <v>45657</v>
      </c>
      <c r="BS36" s="47" t="s">
        <v>99</v>
      </c>
    </row>
    <row r="37" spans="1:71" s="48" customFormat="1" ht="95.25" customHeight="1" x14ac:dyDescent="0.2">
      <c r="A37" s="15">
        <v>1</v>
      </c>
      <c r="B37" s="39" t="s">
        <v>83</v>
      </c>
      <c r="C37" s="15">
        <v>43</v>
      </c>
      <c r="D37" s="39" t="s">
        <v>84</v>
      </c>
      <c r="E37" s="15">
        <v>4301</v>
      </c>
      <c r="F37" s="39" t="s">
        <v>86</v>
      </c>
      <c r="G37" s="40">
        <v>4301037</v>
      </c>
      <c r="H37" s="39" t="s">
        <v>128</v>
      </c>
      <c r="I37" s="40">
        <v>4301037</v>
      </c>
      <c r="J37" s="39" t="s">
        <v>128</v>
      </c>
      <c r="K37" s="50">
        <v>430103704</v>
      </c>
      <c r="L37" s="39" t="s">
        <v>132</v>
      </c>
      <c r="M37" s="50">
        <v>430103704</v>
      </c>
      <c r="N37" s="39" t="s">
        <v>132</v>
      </c>
      <c r="O37" s="15">
        <v>12</v>
      </c>
      <c r="P37" s="15"/>
      <c r="Q37" s="15">
        <v>12</v>
      </c>
      <c r="R37" s="15"/>
      <c r="S37" s="15" t="s">
        <v>89</v>
      </c>
      <c r="T37" s="39" t="s">
        <v>90</v>
      </c>
      <c r="U37" s="41">
        <v>0.60751788463025136</v>
      </c>
      <c r="V37" s="39" t="s">
        <v>91</v>
      </c>
      <c r="W37" s="39" t="s">
        <v>92</v>
      </c>
      <c r="X37" s="39" t="s">
        <v>150</v>
      </c>
      <c r="Y37" s="42">
        <v>12000000</v>
      </c>
      <c r="Z37" s="43">
        <v>0</v>
      </c>
      <c r="AA37" s="43">
        <v>0</v>
      </c>
      <c r="AB37" s="43">
        <v>0</v>
      </c>
      <c r="AC37" s="44" t="s">
        <v>152</v>
      </c>
      <c r="AD37" s="39" t="s">
        <v>125</v>
      </c>
      <c r="AE37" s="15" t="s">
        <v>107</v>
      </c>
      <c r="AF37" s="39" t="s">
        <v>108</v>
      </c>
      <c r="AG37" s="19">
        <v>6991</v>
      </c>
      <c r="AH37" s="19">
        <v>3685</v>
      </c>
      <c r="AI37" s="19">
        <v>6453</v>
      </c>
      <c r="AJ37" s="19">
        <v>1163</v>
      </c>
      <c r="AK37" s="19">
        <v>352</v>
      </c>
      <c r="AL37" s="19">
        <v>1037</v>
      </c>
      <c r="AM37" s="19">
        <v>4378</v>
      </c>
      <c r="AN37" s="19">
        <v>411</v>
      </c>
      <c r="AO37" s="19">
        <v>4202</v>
      </c>
      <c r="AP37" s="19">
        <v>1057</v>
      </c>
      <c r="AQ37" s="19">
        <v>1344</v>
      </c>
      <c r="AR37" s="19">
        <v>2343</v>
      </c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15">
        <v>13444</v>
      </c>
      <c r="BL37" s="15">
        <f t="shared" si="0"/>
        <v>4848</v>
      </c>
      <c r="BM37" s="15">
        <v>45</v>
      </c>
      <c r="BN37" s="46" t="s">
        <v>98</v>
      </c>
      <c r="BO37" s="16">
        <v>45293</v>
      </c>
      <c r="BP37" s="16">
        <v>45334</v>
      </c>
      <c r="BQ37" s="16">
        <v>45657</v>
      </c>
      <c r="BR37" s="16">
        <v>45657</v>
      </c>
      <c r="BS37" s="47" t="s">
        <v>99</v>
      </c>
    </row>
    <row r="38" spans="1:71" s="48" customFormat="1" ht="95.25" customHeight="1" x14ac:dyDescent="0.2">
      <c r="A38" s="15">
        <v>1</v>
      </c>
      <c r="B38" s="39" t="s">
        <v>83</v>
      </c>
      <c r="C38" s="15">
        <v>43</v>
      </c>
      <c r="D38" s="39" t="s">
        <v>84</v>
      </c>
      <c r="E38" s="15">
        <v>4301</v>
      </c>
      <c r="F38" s="39" t="s">
        <v>86</v>
      </c>
      <c r="G38" s="40">
        <v>4301037</v>
      </c>
      <c r="H38" s="39" t="s">
        <v>128</v>
      </c>
      <c r="I38" s="40">
        <v>4301037</v>
      </c>
      <c r="J38" s="39" t="s">
        <v>128</v>
      </c>
      <c r="K38" s="15">
        <v>430103704</v>
      </c>
      <c r="L38" s="39" t="s">
        <v>132</v>
      </c>
      <c r="M38" s="15">
        <v>430103704</v>
      </c>
      <c r="N38" s="39" t="s">
        <v>132</v>
      </c>
      <c r="O38" s="15">
        <v>12</v>
      </c>
      <c r="P38" s="15"/>
      <c r="Q38" s="15">
        <v>12</v>
      </c>
      <c r="R38" s="15">
        <v>12</v>
      </c>
      <c r="S38" s="15" t="s">
        <v>89</v>
      </c>
      <c r="T38" s="39" t="s">
        <v>90</v>
      </c>
      <c r="U38" s="41">
        <v>0.60751788463025136</v>
      </c>
      <c r="V38" s="39" t="s">
        <v>91</v>
      </c>
      <c r="W38" s="39" t="s">
        <v>92</v>
      </c>
      <c r="X38" s="39" t="s">
        <v>153</v>
      </c>
      <c r="Y38" s="42">
        <v>80000000</v>
      </c>
      <c r="Z38" s="43">
        <v>80000000</v>
      </c>
      <c r="AA38" s="43">
        <v>71600000</v>
      </c>
      <c r="AB38" s="43">
        <v>69000000</v>
      </c>
      <c r="AC38" s="44" t="s">
        <v>154</v>
      </c>
      <c r="AD38" s="39" t="s">
        <v>95</v>
      </c>
      <c r="AE38" s="15" t="s">
        <v>104</v>
      </c>
      <c r="AF38" s="39" t="s">
        <v>105</v>
      </c>
      <c r="AG38" s="19">
        <v>6991</v>
      </c>
      <c r="AH38" s="19">
        <v>3685</v>
      </c>
      <c r="AI38" s="19">
        <v>6453</v>
      </c>
      <c r="AJ38" s="19">
        <v>1163</v>
      </c>
      <c r="AK38" s="19">
        <v>352</v>
      </c>
      <c r="AL38" s="19">
        <v>1037</v>
      </c>
      <c r="AM38" s="19">
        <v>4378</v>
      </c>
      <c r="AN38" s="19">
        <v>411</v>
      </c>
      <c r="AO38" s="19">
        <v>4202</v>
      </c>
      <c r="AP38" s="19">
        <v>1057</v>
      </c>
      <c r="AQ38" s="19">
        <v>1344</v>
      </c>
      <c r="AR38" s="19">
        <v>2343</v>
      </c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15">
        <v>13444</v>
      </c>
      <c r="BL38" s="15">
        <f t="shared" si="0"/>
        <v>4848</v>
      </c>
      <c r="BM38" s="15">
        <v>45</v>
      </c>
      <c r="BN38" s="46" t="s">
        <v>98</v>
      </c>
      <c r="BO38" s="16">
        <v>45293</v>
      </c>
      <c r="BP38" s="16">
        <v>45334</v>
      </c>
      <c r="BQ38" s="16">
        <v>45657</v>
      </c>
      <c r="BR38" s="16">
        <v>45657</v>
      </c>
      <c r="BS38" s="47" t="s">
        <v>99</v>
      </c>
    </row>
    <row r="39" spans="1:71" s="48" customFormat="1" ht="95.25" customHeight="1" x14ac:dyDescent="0.2">
      <c r="A39" s="15">
        <v>1</v>
      </c>
      <c r="B39" s="39" t="s">
        <v>83</v>
      </c>
      <c r="C39" s="15">
        <v>43</v>
      </c>
      <c r="D39" s="39" t="s">
        <v>84</v>
      </c>
      <c r="E39" s="15">
        <v>4301</v>
      </c>
      <c r="F39" s="39" t="s">
        <v>86</v>
      </c>
      <c r="G39" s="40">
        <v>4301037</v>
      </c>
      <c r="H39" s="39" t="s">
        <v>128</v>
      </c>
      <c r="I39" s="40">
        <v>4301037</v>
      </c>
      <c r="J39" s="39" t="s">
        <v>128</v>
      </c>
      <c r="K39" s="15">
        <v>430103704</v>
      </c>
      <c r="L39" s="39" t="s">
        <v>132</v>
      </c>
      <c r="M39" s="15">
        <v>430103704</v>
      </c>
      <c r="N39" s="39" t="s">
        <v>132</v>
      </c>
      <c r="O39" s="15">
        <v>12</v>
      </c>
      <c r="P39" s="15"/>
      <c r="Q39" s="15">
        <v>12</v>
      </c>
      <c r="R39" s="15">
        <v>12</v>
      </c>
      <c r="S39" s="15" t="s">
        <v>89</v>
      </c>
      <c r="T39" s="39" t="s">
        <v>90</v>
      </c>
      <c r="U39" s="41">
        <v>0.60751788463025136</v>
      </c>
      <c r="V39" s="39" t="s">
        <v>91</v>
      </c>
      <c r="W39" s="39" t="s">
        <v>92</v>
      </c>
      <c r="X39" s="39" t="s">
        <v>153</v>
      </c>
      <c r="Y39" s="42">
        <v>50000000</v>
      </c>
      <c r="Z39" s="43">
        <v>50000000</v>
      </c>
      <c r="AA39" s="43">
        <v>50000000</v>
      </c>
      <c r="AB39" s="43">
        <v>50000000</v>
      </c>
      <c r="AC39" s="44" t="s">
        <v>155</v>
      </c>
      <c r="AD39" s="39" t="s">
        <v>95</v>
      </c>
      <c r="AE39" s="15" t="s">
        <v>107</v>
      </c>
      <c r="AF39" s="39" t="s">
        <v>108</v>
      </c>
      <c r="AG39" s="19">
        <v>6991</v>
      </c>
      <c r="AH39" s="19">
        <v>3685</v>
      </c>
      <c r="AI39" s="19">
        <v>6453</v>
      </c>
      <c r="AJ39" s="19">
        <v>1163</v>
      </c>
      <c r="AK39" s="19">
        <v>352</v>
      </c>
      <c r="AL39" s="19">
        <v>1037</v>
      </c>
      <c r="AM39" s="19">
        <v>4378</v>
      </c>
      <c r="AN39" s="19">
        <v>411</v>
      </c>
      <c r="AO39" s="19">
        <v>4202</v>
      </c>
      <c r="AP39" s="19">
        <v>1057</v>
      </c>
      <c r="AQ39" s="19">
        <v>1344</v>
      </c>
      <c r="AR39" s="19">
        <v>2343</v>
      </c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15">
        <v>13444</v>
      </c>
      <c r="BL39" s="15">
        <f t="shared" si="0"/>
        <v>4848</v>
      </c>
      <c r="BM39" s="15">
        <v>45</v>
      </c>
      <c r="BN39" s="46" t="s">
        <v>98</v>
      </c>
      <c r="BO39" s="16">
        <v>45293</v>
      </c>
      <c r="BP39" s="16">
        <v>45334</v>
      </c>
      <c r="BQ39" s="16">
        <v>45657</v>
      </c>
      <c r="BR39" s="16">
        <v>45657</v>
      </c>
      <c r="BS39" s="47" t="s">
        <v>99</v>
      </c>
    </row>
    <row r="40" spans="1:71" s="48" customFormat="1" ht="95.25" customHeight="1" x14ac:dyDescent="0.2">
      <c r="A40" s="15">
        <v>1</v>
      </c>
      <c r="B40" s="39" t="s">
        <v>83</v>
      </c>
      <c r="C40" s="15">
        <v>43</v>
      </c>
      <c r="D40" s="39" t="s">
        <v>84</v>
      </c>
      <c r="E40" s="15">
        <v>4301</v>
      </c>
      <c r="F40" s="39" t="s">
        <v>86</v>
      </c>
      <c r="G40" s="40">
        <v>4301037</v>
      </c>
      <c r="H40" s="39" t="s">
        <v>128</v>
      </c>
      <c r="I40" s="40">
        <v>4301037</v>
      </c>
      <c r="J40" s="39" t="s">
        <v>128</v>
      </c>
      <c r="K40" s="15">
        <v>430103704</v>
      </c>
      <c r="L40" s="39" t="s">
        <v>132</v>
      </c>
      <c r="M40" s="15">
        <v>430103704</v>
      </c>
      <c r="N40" s="39" t="s">
        <v>132</v>
      </c>
      <c r="O40" s="15">
        <v>12</v>
      </c>
      <c r="P40" s="15"/>
      <c r="Q40" s="15">
        <v>12</v>
      </c>
      <c r="R40" s="15">
        <v>12</v>
      </c>
      <c r="S40" s="15" t="s">
        <v>89</v>
      </c>
      <c r="T40" s="39" t="s">
        <v>90</v>
      </c>
      <c r="U40" s="41">
        <v>0.60751788463025136</v>
      </c>
      <c r="V40" s="39" t="s">
        <v>91</v>
      </c>
      <c r="W40" s="39" t="s">
        <v>92</v>
      </c>
      <c r="X40" s="39" t="s">
        <v>153</v>
      </c>
      <c r="Y40" s="42">
        <v>60000000</v>
      </c>
      <c r="Z40" s="43">
        <v>59966666.670000002</v>
      </c>
      <c r="AA40" s="43">
        <v>50926666.670000002</v>
      </c>
      <c r="AB40" s="43">
        <v>50926666.670000002</v>
      </c>
      <c r="AC40" s="44" t="s">
        <v>156</v>
      </c>
      <c r="AD40" s="39" t="s">
        <v>95</v>
      </c>
      <c r="AE40" s="15" t="s">
        <v>110</v>
      </c>
      <c r="AF40" s="39" t="s">
        <v>111</v>
      </c>
      <c r="AG40" s="19">
        <v>6991</v>
      </c>
      <c r="AH40" s="19">
        <v>3685</v>
      </c>
      <c r="AI40" s="19">
        <v>6453</v>
      </c>
      <c r="AJ40" s="19">
        <v>1163</v>
      </c>
      <c r="AK40" s="19">
        <v>352</v>
      </c>
      <c r="AL40" s="19">
        <v>1037</v>
      </c>
      <c r="AM40" s="19">
        <v>4378</v>
      </c>
      <c r="AN40" s="19">
        <v>411</v>
      </c>
      <c r="AO40" s="19">
        <v>4202</v>
      </c>
      <c r="AP40" s="19">
        <v>1057</v>
      </c>
      <c r="AQ40" s="19">
        <v>1344</v>
      </c>
      <c r="AR40" s="19">
        <v>2343</v>
      </c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15">
        <v>13444</v>
      </c>
      <c r="BL40" s="15">
        <f t="shared" si="0"/>
        <v>4848</v>
      </c>
      <c r="BM40" s="15">
        <v>45</v>
      </c>
      <c r="BN40" s="46" t="s">
        <v>98</v>
      </c>
      <c r="BO40" s="16">
        <v>45293</v>
      </c>
      <c r="BP40" s="16">
        <v>45334</v>
      </c>
      <c r="BQ40" s="16">
        <v>45657</v>
      </c>
      <c r="BR40" s="16">
        <v>45657</v>
      </c>
      <c r="BS40" s="47" t="s">
        <v>99</v>
      </c>
    </row>
    <row r="41" spans="1:71" s="48" customFormat="1" ht="95.25" customHeight="1" x14ac:dyDescent="0.2">
      <c r="A41" s="15">
        <v>1</v>
      </c>
      <c r="B41" s="39" t="s">
        <v>83</v>
      </c>
      <c r="C41" s="15">
        <v>43</v>
      </c>
      <c r="D41" s="39" t="s">
        <v>84</v>
      </c>
      <c r="E41" s="15">
        <v>4301</v>
      </c>
      <c r="F41" s="39" t="s">
        <v>86</v>
      </c>
      <c r="G41" s="40">
        <v>4301037</v>
      </c>
      <c r="H41" s="39" t="s">
        <v>128</v>
      </c>
      <c r="I41" s="40">
        <v>4301037</v>
      </c>
      <c r="J41" s="39" t="s">
        <v>128</v>
      </c>
      <c r="K41" s="15">
        <v>430103704</v>
      </c>
      <c r="L41" s="39" t="s">
        <v>132</v>
      </c>
      <c r="M41" s="15">
        <v>430103704</v>
      </c>
      <c r="N41" s="39" t="s">
        <v>132</v>
      </c>
      <c r="O41" s="15">
        <v>12</v>
      </c>
      <c r="P41" s="15"/>
      <c r="Q41" s="15">
        <v>12</v>
      </c>
      <c r="R41" s="15">
        <v>12</v>
      </c>
      <c r="S41" s="15" t="s">
        <v>89</v>
      </c>
      <c r="T41" s="39" t="s">
        <v>90</v>
      </c>
      <c r="U41" s="41">
        <v>0.60751788463025136</v>
      </c>
      <c r="V41" s="39" t="s">
        <v>91</v>
      </c>
      <c r="W41" s="39" t="s">
        <v>92</v>
      </c>
      <c r="X41" s="39" t="s">
        <v>153</v>
      </c>
      <c r="Y41" s="42">
        <v>30000000</v>
      </c>
      <c r="Z41" s="43">
        <v>30000000</v>
      </c>
      <c r="AA41" s="43">
        <v>20900000</v>
      </c>
      <c r="AB41" s="43">
        <v>20900000</v>
      </c>
      <c r="AC41" s="44" t="s">
        <v>157</v>
      </c>
      <c r="AD41" s="39" t="s">
        <v>95</v>
      </c>
      <c r="AE41" s="15" t="s">
        <v>113</v>
      </c>
      <c r="AF41" s="39" t="s">
        <v>114</v>
      </c>
      <c r="AG41" s="19">
        <v>6991</v>
      </c>
      <c r="AH41" s="19">
        <v>3685</v>
      </c>
      <c r="AI41" s="19">
        <v>6453</v>
      </c>
      <c r="AJ41" s="19">
        <v>1163</v>
      </c>
      <c r="AK41" s="19">
        <v>352</v>
      </c>
      <c r="AL41" s="19">
        <v>1037</v>
      </c>
      <c r="AM41" s="19">
        <v>4378</v>
      </c>
      <c r="AN41" s="19">
        <v>411</v>
      </c>
      <c r="AO41" s="19">
        <v>4202</v>
      </c>
      <c r="AP41" s="19">
        <v>1057</v>
      </c>
      <c r="AQ41" s="19">
        <v>1344</v>
      </c>
      <c r="AR41" s="19">
        <v>2343</v>
      </c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15">
        <v>13444</v>
      </c>
      <c r="BL41" s="15">
        <f t="shared" si="0"/>
        <v>4848</v>
      </c>
      <c r="BM41" s="15">
        <v>45</v>
      </c>
      <c r="BN41" s="46" t="s">
        <v>98</v>
      </c>
      <c r="BO41" s="16">
        <v>45293</v>
      </c>
      <c r="BP41" s="16">
        <v>45334</v>
      </c>
      <c r="BQ41" s="16">
        <v>45657</v>
      </c>
      <c r="BR41" s="16">
        <v>45657</v>
      </c>
      <c r="BS41" s="47" t="s">
        <v>99</v>
      </c>
    </row>
    <row r="42" spans="1:71" s="48" customFormat="1" ht="95.25" customHeight="1" x14ac:dyDescent="0.2">
      <c r="A42" s="15">
        <v>1</v>
      </c>
      <c r="B42" s="39" t="s">
        <v>83</v>
      </c>
      <c r="C42" s="15">
        <v>43</v>
      </c>
      <c r="D42" s="39" t="s">
        <v>84</v>
      </c>
      <c r="E42" s="15">
        <v>4301</v>
      </c>
      <c r="F42" s="39" t="s">
        <v>86</v>
      </c>
      <c r="G42" s="40">
        <v>4301037</v>
      </c>
      <c r="H42" s="39" t="s">
        <v>128</v>
      </c>
      <c r="I42" s="40">
        <v>4301037</v>
      </c>
      <c r="J42" s="39" t="s">
        <v>128</v>
      </c>
      <c r="K42" s="15">
        <v>430103704</v>
      </c>
      <c r="L42" s="39" t="s">
        <v>132</v>
      </c>
      <c r="M42" s="15">
        <v>430103704</v>
      </c>
      <c r="N42" s="39" t="s">
        <v>132</v>
      </c>
      <c r="O42" s="15">
        <v>12</v>
      </c>
      <c r="P42" s="15"/>
      <c r="Q42" s="15">
        <v>12</v>
      </c>
      <c r="R42" s="15"/>
      <c r="S42" s="15" t="s">
        <v>89</v>
      </c>
      <c r="T42" s="39" t="s">
        <v>90</v>
      </c>
      <c r="U42" s="41">
        <v>0.60751788463025136</v>
      </c>
      <c r="V42" s="39" t="s">
        <v>91</v>
      </c>
      <c r="W42" s="39" t="s">
        <v>92</v>
      </c>
      <c r="X42" s="39" t="s">
        <v>153</v>
      </c>
      <c r="Y42" s="42">
        <v>495000000</v>
      </c>
      <c r="Z42" s="43">
        <v>0</v>
      </c>
      <c r="AA42" s="43">
        <v>0</v>
      </c>
      <c r="AB42" s="43">
        <v>0</v>
      </c>
      <c r="AC42" s="44" t="s">
        <v>158</v>
      </c>
      <c r="AD42" s="39" t="s">
        <v>95</v>
      </c>
      <c r="AE42" s="15" t="s">
        <v>116</v>
      </c>
      <c r="AF42" s="39" t="s">
        <v>117</v>
      </c>
      <c r="AG42" s="19">
        <v>6991</v>
      </c>
      <c r="AH42" s="19">
        <v>3685</v>
      </c>
      <c r="AI42" s="19">
        <v>6453</v>
      </c>
      <c r="AJ42" s="19">
        <v>1163</v>
      </c>
      <c r="AK42" s="19">
        <v>352</v>
      </c>
      <c r="AL42" s="19">
        <v>1037</v>
      </c>
      <c r="AM42" s="19">
        <v>4378</v>
      </c>
      <c r="AN42" s="19">
        <v>411</v>
      </c>
      <c r="AO42" s="19">
        <v>4202</v>
      </c>
      <c r="AP42" s="19">
        <v>1057</v>
      </c>
      <c r="AQ42" s="19">
        <v>1344</v>
      </c>
      <c r="AR42" s="19">
        <v>2343</v>
      </c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15">
        <v>13444</v>
      </c>
      <c r="BL42" s="15">
        <f t="shared" si="0"/>
        <v>4848</v>
      </c>
      <c r="BM42" s="15">
        <v>45</v>
      </c>
      <c r="BN42" s="46" t="s">
        <v>98</v>
      </c>
      <c r="BO42" s="16">
        <v>45293</v>
      </c>
      <c r="BP42" s="16">
        <v>45334</v>
      </c>
      <c r="BQ42" s="16">
        <v>45657</v>
      </c>
      <c r="BR42" s="16">
        <v>45657</v>
      </c>
      <c r="BS42" s="47" t="s">
        <v>99</v>
      </c>
    </row>
    <row r="43" spans="1:71" s="48" customFormat="1" ht="95.25" customHeight="1" x14ac:dyDescent="0.2">
      <c r="A43" s="15">
        <v>1</v>
      </c>
      <c r="B43" s="39" t="s">
        <v>83</v>
      </c>
      <c r="C43" s="15">
        <v>43</v>
      </c>
      <c r="D43" s="39" t="s">
        <v>84</v>
      </c>
      <c r="E43" s="15">
        <v>4301</v>
      </c>
      <c r="F43" s="39" t="s">
        <v>86</v>
      </c>
      <c r="G43" s="40">
        <v>4301037</v>
      </c>
      <c r="H43" s="39" t="s">
        <v>128</v>
      </c>
      <c r="I43" s="40">
        <v>4301037</v>
      </c>
      <c r="J43" s="39" t="s">
        <v>128</v>
      </c>
      <c r="K43" s="15">
        <v>430103704</v>
      </c>
      <c r="L43" s="39" t="s">
        <v>132</v>
      </c>
      <c r="M43" s="15">
        <v>430103704</v>
      </c>
      <c r="N43" s="39" t="s">
        <v>132</v>
      </c>
      <c r="O43" s="15">
        <v>12</v>
      </c>
      <c r="P43" s="15"/>
      <c r="Q43" s="15">
        <v>12</v>
      </c>
      <c r="R43" s="15">
        <v>12</v>
      </c>
      <c r="S43" s="15" t="s">
        <v>89</v>
      </c>
      <c r="T43" s="39" t="s">
        <v>90</v>
      </c>
      <c r="U43" s="41">
        <v>0.60751788463025136</v>
      </c>
      <c r="V43" s="39" t="s">
        <v>91</v>
      </c>
      <c r="W43" s="39" t="s">
        <v>92</v>
      </c>
      <c r="X43" s="39" t="s">
        <v>153</v>
      </c>
      <c r="Y43" s="42">
        <f>30000000+10000000</f>
        <v>40000000</v>
      </c>
      <c r="Z43" s="43">
        <v>28360000</v>
      </c>
      <c r="AA43" s="43">
        <v>24610000</v>
      </c>
      <c r="AB43" s="43">
        <v>24610000</v>
      </c>
      <c r="AC43" s="44" t="s">
        <v>159</v>
      </c>
      <c r="AD43" s="39" t="s">
        <v>119</v>
      </c>
      <c r="AE43" s="15" t="s">
        <v>104</v>
      </c>
      <c r="AF43" s="39" t="s">
        <v>105</v>
      </c>
      <c r="AG43" s="19">
        <v>6991</v>
      </c>
      <c r="AH43" s="19">
        <v>3685</v>
      </c>
      <c r="AI43" s="19">
        <v>6453</v>
      </c>
      <c r="AJ43" s="19">
        <v>1163</v>
      </c>
      <c r="AK43" s="19">
        <v>352</v>
      </c>
      <c r="AL43" s="19">
        <v>1037</v>
      </c>
      <c r="AM43" s="19">
        <v>4378</v>
      </c>
      <c r="AN43" s="19">
        <v>411</v>
      </c>
      <c r="AO43" s="19">
        <v>4202</v>
      </c>
      <c r="AP43" s="19">
        <v>1057</v>
      </c>
      <c r="AQ43" s="19">
        <v>1344</v>
      </c>
      <c r="AR43" s="19">
        <v>2343</v>
      </c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15">
        <v>13444</v>
      </c>
      <c r="BL43" s="15">
        <f t="shared" si="0"/>
        <v>4848</v>
      </c>
      <c r="BM43" s="15">
        <v>45</v>
      </c>
      <c r="BN43" s="46" t="s">
        <v>98</v>
      </c>
      <c r="BO43" s="16">
        <v>45293</v>
      </c>
      <c r="BP43" s="16">
        <v>45334</v>
      </c>
      <c r="BQ43" s="16">
        <v>45657</v>
      </c>
      <c r="BR43" s="16">
        <v>45657</v>
      </c>
      <c r="BS43" s="47" t="s">
        <v>99</v>
      </c>
    </row>
    <row r="44" spans="1:71" s="48" customFormat="1" ht="95.25" customHeight="1" x14ac:dyDescent="0.2">
      <c r="A44" s="15">
        <v>1</v>
      </c>
      <c r="B44" s="39" t="s">
        <v>83</v>
      </c>
      <c r="C44" s="15">
        <v>43</v>
      </c>
      <c r="D44" s="39" t="s">
        <v>84</v>
      </c>
      <c r="E44" s="15">
        <v>4301</v>
      </c>
      <c r="F44" s="39" t="s">
        <v>86</v>
      </c>
      <c r="G44" s="40">
        <v>4301037</v>
      </c>
      <c r="H44" s="39" t="s">
        <v>128</v>
      </c>
      <c r="I44" s="40">
        <v>4301037</v>
      </c>
      <c r="J44" s="39" t="s">
        <v>128</v>
      </c>
      <c r="K44" s="15">
        <v>430103704</v>
      </c>
      <c r="L44" s="39" t="s">
        <v>132</v>
      </c>
      <c r="M44" s="15">
        <v>430103704</v>
      </c>
      <c r="N44" s="39" t="s">
        <v>132</v>
      </c>
      <c r="O44" s="15">
        <v>12</v>
      </c>
      <c r="P44" s="15"/>
      <c r="Q44" s="15">
        <v>12</v>
      </c>
      <c r="R44" s="15"/>
      <c r="S44" s="15" t="s">
        <v>89</v>
      </c>
      <c r="T44" s="39" t="s">
        <v>90</v>
      </c>
      <c r="U44" s="41">
        <v>0.60751788463025136</v>
      </c>
      <c r="V44" s="39" t="s">
        <v>91</v>
      </c>
      <c r="W44" s="39" t="s">
        <v>92</v>
      </c>
      <c r="X44" s="39" t="s">
        <v>153</v>
      </c>
      <c r="Y44" s="42">
        <f>15000000+20000000-20000000</f>
        <v>15000000</v>
      </c>
      <c r="Z44" s="43">
        <v>0</v>
      </c>
      <c r="AA44" s="43">
        <v>0</v>
      </c>
      <c r="AB44" s="43">
        <v>0</v>
      </c>
      <c r="AC44" s="44" t="s">
        <v>160</v>
      </c>
      <c r="AD44" s="39" t="s">
        <v>119</v>
      </c>
      <c r="AE44" s="15" t="s">
        <v>113</v>
      </c>
      <c r="AF44" s="39" t="s">
        <v>114</v>
      </c>
      <c r="AG44" s="19">
        <v>6991</v>
      </c>
      <c r="AH44" s="19">
        <v>3685</v>
      </c>
      <c r="AI44" s="19">
        <v>6453</v>
      </c>
      <c r="AJ44" s="19">
        <v>1163</v>
      </c>
      <c r="AK44" s="19">
        <v>352</v>
      </c>
      <c r="AL44" s="19">
        <v>1037</v>
      </c>
      <c r="AM44" s="19">
        <v>4378</v>
      </c>
      <c r="AN44" s="19">
        <v>411</v>
      </c>
      <c r="AO44" s="19">
        <v>4202</v>
      </c>
      <c r="AP44" s="19">
        <v>1057</v>
      </c>
      <c r="AQ44" s="19">
        <v>1344</v>
      </c>
      <c r="AR44" s="19">
        <v>2343</v>
      </c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15">
        <v>13444</v>
      </c>
      <c r="BL44" s="15">
        <f t="shared" si="0"/>
        <v>4848</v>
      </c>
      <c r="BM44" s="15">
        <v>45</v>
      </c>
      <c r="BN44" s="46" t="s">
        <v>98</v>
      </c>
      <c r="BO44" s="16">
        <v>45293</v>
      </c>
      <c r="BP44" s="16">
        <v>45334</v>
      </c>
      <c r="BQ44" s="16">
        <v>45657</v>
      </c>
      <c r="BR44" s="16">
        <v>45657</v>
      </c>
      <c r="BS44" s="47" t="s">
        <v>99</v>
      </c>
    </row>
    <row r="45" spans="1:71" s="48" customFormat="1" ht="95.25" customHeight="1" x14ac:dyDescent="0.2">
      <c r="A45" s="15">
        <v>1</v>
      </c>
      <c r="B45" s="39" t="s">
        <v>83</v>
      </c>
      <c r="C45" s="15">
        <v>43</v>
      </c>
      <c r="D45" s="39" t="s">
        <v>84</v>
      </c>
      <c r="E45" s="15">
        <v>4301</v>
      </c>
      <c r="F45" s="39" t="s">
        <v>86</v>
      </c>
      <c r="G45" s="40">
        <v>4301037</v>
      </c>
      <c r="H45" s="39" t="s">
        <v>128</v>
      </c>
      <c r="I45" s="40">
        <v>4301037</v>
      </c>
      <c r="J45" s="39" t="s">
        <v>128</v>
      </c>
      <c r="K45" s="15">
        <v>430103704</v>
      </c>
      <c r="L45" s="39" t="s">
        <v>132</v>
      </c>
      <c r="M45" s="15">
        <v>430103704</v>
      </c>
      <c r="N45" s="39" t="s">
        <v>132</v>
      </c>
      <c r="O45" s="15">
        <v>12</v>
      </c>
      <c r="P45" s="15"/>
      <c r="Q45" s="15">
        <v>12</v>
      </c>
      <c r="R45" s="15">
        <v>12</v>
      </c>
      <c r="S45" s="15" t="s">
        <v>89</v>
      </c>
      <c r="T45" s="39" t="s">
        <v>90</v>
      </c>
      <c r="U45" s="41">
        <v>0.60751788463025136</v>
      </c>
      <c r="V45" s="39" t="s">
        <v>91</v>
      </c>
      <c r="W45" s="39" t="s">
        <v>92</v>
      </c>
      <c r="X45" s="39" t="s">
        <v>153</v>
      </c>
      <c r="Y45" s="42">
        <f>30000000+680000000</f>
        <v>710000000</v>
      </c>
      <c r="Z45" s="42">
        <v>440000</v>
      </c>
      <c r="AA45" s="42">
        <v>440000</v>
      </c>
      <c r="AB45" s="42">
        <v>440000</v>
      </c>
      <c r="AC45" s="44" t="s">
        <v>131</v>
      </c>
      <c r="AD45" s="39" t="s">
        <v>95</v>
      </c>
      <c r="AE45" s="15" t="s">
        <v>104</v>
      </c>
      <c r="AF45" s="39" t="s">
        <v>105</v>
      </c>
      <c r="AG45" s="19">
        <v>6991</v>
      </c>
      <c r="AH45" s="19">
        <v>3685</v>
      </c>
      <c r="AI45" s="19">
        <v>6453</v>
      </c>
      <c r="AJ45" s="19">
        <v>1163</v>
      </c>
      <c r="AK45" s="19">
        <v>352</v>
      </c>
      <c r="AL45" s="19">
        <v>1037</v>
      </c>
      <c r="AM45" s="19">
        <v>4378</v>
      </c>
      <c r="AN45" s="19">
        <v>411</v>
      </c>
      <c r="AO45" s="19">
        <v>4202</v>
      </c>
      <c r="AP45" s="19">
        <v>1057</v>
      </c>
      <c r="AQ45" s="19">
        <v>1344</v>
      </c>
      <c r="AR45" s="19">
        <v>2343</v>
      </c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15">
        <v>13444</v>
      </c>
      <c r="BL45" s="15">
        <f t="shared" si="0"/>
        <v>4848</v>
      </c>
      <c r="BM45" s="15">
        <v>45</v>
      </c>
      <c r="BN45" s="46" t="s">
        <v>98</v>
      </c>
      <c r="BO45" s="16">
        <v>45293</v>
      </c>
      <c r="BP45" s="16">
        <v>45334</v>
      </c>
      <c r="BQ45" s="16">
        <v>45657</v>
      </c>
      <c r="BR45" s="16">
        <v>45657</v>
      </c>
      <c r="BS45" s="47" t="s">
        <v>99</v>
      </c>
    </row>
    <row r="46" spans="1:71" s="48" customFormat="1" ht="95.25" customHeight="1" x14ac:dyDescent="0.2">
      <c r="A46" s="15">
        <v>1</v>
      </c>
      <c r="B46" s="39" t="s">
        <v>83</v>
      </c>
      <c r="C46" s="15">
        <v>43</v>
      </c>
      <c r="D46" s="39" t="s">
        <v>84</v>
      </c>
      <c r="E46" s="15">
        <v>4301</v>
      </c>
      <c r="F46" s="39" t="s">
        <v>86</v>
      </c>
      <c r="G46" s="40">
        <v>4301037</v>
      </c>
      <c r="H46" s="39" t="s">
        <v>128</v>
      </c>
      <c r="I46" s="40">
        <v>4301037</v>
      </c>
      <c r="J46" s="39" t="s">
        <v>128</v>
      </c>
      <c r="K46" s="15">
        <v>430103704</v>
      </c>
      <c r="L46" s="39" t="s">
        <v>132</v>
      </c>
      <c r="M46" s="15">
        <v>430103704</v>
      </c>
      <c r="N46" s="39" t="s">
        <v>132</v>
      </c>
      <c r="O46" s="15">
        <v>12</v>
      </c>
      <c r="P46" s="15"/>
      <c r="Q46" s="15">
        <v>12</v>
      </c>
      <c r="R46" s="15"/>
      <c r="S46" s="15" t="s">
        <v>89</v>
      </c>
      <c r="T46" s="39" t="s">
        <v>90</v>
      </c>
      <c r="U46" s="41">
        <v>0.60751788463025136</v>
      </c>
      <c r="V46" s="39" t="s">
        <v>91</v>
      </c>
      <c r="W46" s="39" t="s">
        <v>92</v>
      </c>
      <c r="X46" s="39" t="s">
        <v>153</v>
      </c>
      <c r="Y46" s="42">
        <f>10000000-10000000</f>
        <v>0</v>
      </c>
      <c r="Z46" s="43">
        <v>0</v>
      </c>
      <c r="AA46" s="43">
        <v>0</v>
      </c>
      <c r="AB46" s="43">
        <v>0</v>
      </c>
      <c r="AC46" s="44" t="s">
        <v>161</v>
      </c>
      <c r="AD46" s="39" t="s">
        <v>162</v>
      </c>
      <c r="AE46" s="15" t="s">
        <v>104</v>
      </c>
      <c r="AF46" s="39" t="s">
        <v>105</v>
      </c>
      <c r="AG46" s="19">
        <v>6991</v>
      </c>
      <c r="AH46" s="19">
        <v>3685</v>
      </c>
      <c r="AI46" s="19">
        <v>6453</v>
      </c>
      <c r="AJ46" s="19">
        <v>1163</v>
      </c>
      <c r="AK46" s="19">
        <v>352</v>
      </c>
      <c r="AL46" s="19">
        <v>1037</v>
      </c>
      <c r="AM46" s="19">
        <v>4378</v>
      </c>
      <c r="AN46" s="19">
        <v>411</v>
      </c>
      <c r="AO46" s="19">
        <v>4202</v>
      </c>
      <c r="AP46" s="19">
        <v>1057</v>
      </c>
      <c r="AQ46" s="19">
        <v>1344</v>
      </c>
      <c r="AR46" s="19">
        <v>2343</v>
      </c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15">
        <v>13444</v>
      </c>
      <c r="BL46" s="15">
        <f t="shared" si="0"/>
        <v>4848</v>
      </c>
      <c r="BM46" s="15">
        <v>45</v>
      </c>
      <c r="BN46" s="46" t="s">
        <v>98</v>
      </c>
      <c r="BO46" s="16">
        <v>45293</v>
      </c>
      <c r="BP46" s="16">
        <v>45334</v>
      </c>
      <c r="BQ46" s="16">
        <v>45657</v>
      </c>
      <c r="BR46" s="16">
        <v>45657</v>
      </c>
      <c r="BS46" s="47" t="s">
        <v>99</v>
      </c>
    </row>
    <row r="47" spans="1:71" s="48" customFormat="1" ht="95.25" customHeight="1" x14ac:dyDescent="0.2">
      <c r="A47" s="15">
        <v>1</v>
      </c>
      <c r="B47" s="39" t="s">
        <v>83</v>
      </c>
      <c r="C47" s="15">
        <v>43</v>
      </c>
      <c r="D47" s="39" t="s">
        <v>84</v>
      </c>
      <c r="E47" s="15">
        <v>4301</v>
      </c>
      <c r="F47" s="39" t="s">
        <v>86</v>
      </c>
      <c r="G47" s="40">
        <v>4301037</v>
      </c>
      <c r="H47" s="39" t="s">
        <v>128</v>
      </c>
      <c r="I47" s="40">
        <v>4301037</v>
      </c>
      <c r="J47" s="39" t="s">
        <v>128</v>
      </c>
      <c r="K47" s="15">
        <v>430103704</v>
      </c>
      <c r="L47" s="39" t="s">
        <v>132</v>
      </c>
      <c r="M47" s="15">
        <v>430103704</v>
      </c>
      <c r="N47" s="39" t="s">
        <v>132</v>
      </c>
      <c r="O47" s="15">
        <v>12</v>
      </c>
      <c r="P47" s="15"/>
      <c r="Q47" s="15">
        <v>12</v>
      </c>
      <c r="R47" s="15">
        <v>12</v>
      </c>
      <c r="S47" s="15" t="s">
        <v>89</v>
      </c>
      <c r="T47" s="39" t="s">
        <v>90</v>
      </c>
      <c r="U47" s="41">
        <v>0.60751788463025136</v>
      </c>
      <c r="V47" s="39" t="s">
        <v>91</v>
      </c>
      <c r="W47" s="39" t="s">
        <v>92</v>
      </c>
      <c r="X47" s="39" t="s">
        <v>153</v>
      </c>
      <c r="Y47" s="42">
        <f>15000000</f>
        <v>15000000</v>
      </c>
      <c r="Z47" s="43">
        <v>15000000</v>
      </c>
      <c r="AA47" s="43">
        <v>4700000</v>
      </c>
      <c r="AB47" s="43">
        <v>4700000</v>
      </c>
      <c r="AC47" s="44" t="s">
        <v>163</v>
      </c>
      <c r="AD47" s="39" t="s">
        <v>162</v>
      </c>
      <c r="AE47" s="15" t="s">
        <v>107</v>
      </c>
      <c r="AF47" s="39" t="s">
        <v>108</v>
      </c>
      <c r="AG47" s="19">
        <v>6991</v>
      </c>
      <c r="AH47" s="19">
        <v>3685</v>
      </c>
      <c r="AI47" s="19">
        <v>6453</v>
      </c>
      <c r="AJ47" s="19">
        <v>1163</v>
      </c>
      <c r="AK47" s="19">
        <v>352</v>
      </c>
      <c r="AL47" s="19">
        <v>1037</v>
      </c>
      <c r="AM47" s="19">
        <v>4378</v>
      </c>
      <c r="AN47" s="19">
        <v>411</v>
      </c>
      <c r="AO47" s="19">
        <v>4202</v>
      </c>
      <c r="AP47" s="19">
        <v>1057</v>
      </c>
      <c r="AQ47" s="19">
        <v>1344</v>
      </c>
      <c r="AR47" s="19">
        <v>2343</v>
      </c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15">
        <v>13444</v>
      </c>
      <c r="BL47" s="15">
        <f t="shared" si="0"/>
        <v>4848</v>
      </c>
      <c r="BM47" s="15">
        <v>45</v>
      </c>
      <c r="BN47" s="46" t="s">
        <v>98</v>
      </c>
      <c r="BO47" s="16">
        <v>45293</v>
      </c>
      <c r="BP47" s="16">
        <v>45334</v>
      </c>
      <c r="BQ47" s="16">
        <v>45657</v>
      </c>
      <c r="BR47" s="16">
        <v>45657</v>
      </c>
      <c r="BS47" s="47" t="s">
        <v>99</v>
      </c>
    </row>
    <row r="48" spans="1:71" s="48" customFormat="1" ht="95.25" customHeight="1" x14ac:dyDescent="0.2">
      <c r="A48" s="15">
        <v>1</v>
      </c>
      <c r="B48" s="39" t="s">
        <v>83</v>
      </c>
      <c r="C48" s="15">
        <v>43</v>
      </c>
      <c r="D48" s="39" t="s">
        <v>84</v>
      </c>
      <c r="E48" s="15">
        <v>4301</v>
      </c>
      <c r="F48" s="39" t="s">
        <v>86</v>
      </c>
      <c r="G48" s="40">
        <v>4301037</v>
      </c>
      <c r="H48" s="39" t="s">
        <v>128</v>
      </c>
      <c r="I48" s="40">
        <v>4301037</v>
      </c>
      <c r="J48" s="39" t="s">
        <v>128</v>
      </c>
      <c r="K48" s="15">
        <v>430103704</v>
      </c>
      <c r="L48" s="39" t="s">
        <v>132</v>
      </c>
      <c r="M48" s="15">
        <v>430103704</v>
      </c>
      <c r="N48" s="39" t="s">
        <v>132</v>
      </c>
      <c r="O48" s="15">
        <v>12</v>
      </c>
      <c r="P48" s="15"/>
      <c r="Q48" s="15">
        <v>12</v>
      </c>
      <c r="R48" s="15">
        <v>12</v>
      </c>
      <c r="S48" s="15" t="s">
        <v>89</v>
      </c>
      <c r="T48" s="39" t="s">
        <v>90</v>
      </c>
      <c r="U48" s="41">
        <v>0.60751788463025136</v>
      </c>
      <c r="V48" s="39" t="s">
        <v>91</v>
      </c>
      <c r="W48" s="39" t="s">
        <v>92</v>
      </c>
      <c r="X48" s="39" t="s">
        <v>153</v>
      </c>
      <c r="Y48" s="42">
        <f>50000000</f>
        <v>50000000</v>
      </c>
      <c r="Z48" s="42">
        <v>49650000</v>
      </c>
      <c r="AA48" s="42">
        <v>14500000</v>
      </c>
      <c r="AB48" s="42">
        <v>14500000</v>
      </c>
      <c r="AC48" s="44" t="s">
        <v>164</v>
      </c>
      <c r="AD48" s="39" t="s">
        <v>162</v>
      </c>
      <c r="AE48" s="15" t="s">
        <v>113</v>
      </c>
      <c r="AF48" s="39" t="s">
        <v>114</v>
      </c>
      <c r="AG48" s="19">
        <v>6991</v>
      </c>
      <c r="AH48" s="19">
        <v>3685</v>
      </c>
      <c r="AI48" s="19">
        <v>6453</v>
      </c>
      <c r="AJ48" s="19">
        <v>1163</v>
      </c>
      <c r="AK48" s="19">
        <v>352</v>
      </c>
      <c r="AL48" s="19">
        <v>1037</v>
      </c>
      <c r="AM48" s="19">
        <v>4378</v>
      </c>
      <c r="AN48" s="19">
        <v>411</v>
      </c>
      <c r="AO48" s="19">
        <v>4202</v>
      </c>
      <c r="AP48" s="19">
        <v>1057</v>
      </c>
      <c r="AQ48" s="19">
        <v>1344</v>
      </c>
      <c r="AR48" s="19">
        <v>2343</v>
      </c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15">
        <v>13444</v>
      </c>
      <c r="BL48" s="15">
        <f t="shared" si="0"/>
        <v>4848</v>
      </c>
      <c r="BM48" s="15">
        <v>45</v>
      </c>
      <c r="BN48" s="46" t="s">
        <v>98</v>
      </c>
      <c r="BO48" s="16">
        <v>45293</v>
      </c>
      <c r="BP48" s="16">
        <v>45334</v>
      </c>
      <c r="BQ48" s="16">
        <v>45657</v>
      </c>
      <c r="BR48" s="16">
        <v>45657</v>
      </c>
      <c r="BS48" s="47" t="s">
        <v>99</v>
      </c>
    </row>
    <row r="49" spans="1:71" s="48" customFormat="1" ht="95.25" customHeight="1" x14ac:dyDescent="0.2">
      <c r="A49" s="15">
        <v>1</v>
      </c>
      <c r="B49" s="39" t="s">
        <v>83</v>
      </c>
      <c r="C49" s="15">
        <v>43</v>
      </c>
      <c r="D49" s="39" t="s">
        <v>84</v>
      </c>
      <c r="E49" s="15">
        <v>4301</v>
      </c>
      <c r="F49" s="39" t="s">
        <v>86</v>
      </c>
      <c r="G49" s="40">
        <v>4301037</v>
      </c>
      <c r="H49" s="39" t="s">
        <v>128</v>
      </c>
      <c r="I49" s="40">
        <v>4301037</v>
      </c>
      <c r="J49" s="39" t="s">
        <v>128</v>
      </c>
      <c r="K49" s="15">
        <v>430103704</v>
      </c>
      <c r="L49" s="39" t="s">
        <v>132</v>
      </c>
      <c r="M49" s="15">
        <v>430103704</v>
      </c>
      <c r="N49" s="39" t="s">
        <v>132</v>
      </c>
      <c r="O49" s="15">
        <v>12</v>
      </c>
      <c r="P49" s="15"/>
      <c r="Q49" s="15">
        <v>12</v>
      </c>
      <c r="R49" s="15">
        <v>12</v>
      </c>
      <c r="S49" s="15" t="s">
        <v>89</v>
      </c>
      <c r="T49" s="39" t="s">
        <v>90</v>
      </c>
      <c r="U49" s="41">
        <v>0.60751788463025136</v>
      </c>
      <c r="V49" s="39" t="s">
        <v>91</v>
      </c>
      <c r="W49" s="39" t="s">
        <v>92</v>
      </c>
      <c r="X49" s="39" t="s">
        <v>153</v>
      </c>
      <c r="Y49" s="42">
        <f>30000000</f>
        <v>30000000</v>
      </c>
      <c r="Z49" s="42">
        <v>29769666.670000002</v>
      </c>
      <c r="AA49" s="42">
        <v>8450000</v>
      </c>
      <c r="AB49" s="42">
        <v>8450000</v>
      </c>
      <c r="AC49" s="44" t="s">
        <v>165</v>
      </c>
      <c r="AD49" s="39" t="s">
        <v>162</v>
      </c>
      <c r="AE49" s="15" t="s">
        <v>104</v>
      </c>
      <c r="AF49" s="39" t="s">
        <v>105</v>
      </c>
      <c r="AG49" s="19">
        <v>6991</v>
      </c>
      <c r="AH49" s="19">
        <v>3685</v>
      </c>
      <c r="AI49" s="19">
        <v>6453</v>
      </c>
      <c r="AJ49" s="19">
        <v>1163</v>
      </c>
      <c r="AK49" s="19">
        <v>352</v>
      </c>
      <c r="AL49" s="19">
        <v>1037</v>
      </c>
      <c r="AM49" s="19">
        <v>4378</v>
      </c>
      <c r="AN49" s="19">
        <v>411</v>
      </c>
      <c r="AO49" s="19">
        <v>4202</v>
      </c>
      <c r="AP49" s="19">
        <v>1057</v>
      </c>
      <c r="AQ49" s="19">
        <v>1344</v>
      </c>
      <c r="AR49" s="19">
        <v>2343</v>
      </c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15">
        <v>13444</v>
      </c>
      <c r="BL49" s="15">
        <f t="shared" si="0"/>
        <v>4848</v>
      </c>
      <c r="BM49" s="15">
        <v>45</v>
      </c>
      <c r="BN49" s="46" t="s">
        <v>98</v>
      </c>
      <c r="BO49" s="16">
        <v>45293</v>
      </c>
      <c r="BP49" s="16">
        <v>45334</v>
      </c>
      <c r="BQ49" s="16">
        <v>45657</v>
      </c>
      <c r="BR49" s="16">
        <v>45657</v>
      </c>
      <c r="BS49" s="47" t="s">
        <v>99</v>
      </c>
    </row>
    <row r="50" spans="1:71" s="48" customFormat="1" ht="95.25" customHeight="1" x14ac:dyDescent="0.2">
      <c r="A50" s="15">
        <v>1</v>
      </c>
      <c r="B50" s="39" t="s">
        <v>83</v>
      </c>
      <c r="C50" s="15">
        <v>43</v>
      </c>
      <c r="D50" s="39" t="s">
        <v>84</v>
      </c>
      <c r="E50" s="15">
        <v>4301</v>
      </c>
      <c r="F50" s="39" t="s">
        <v>86</v>
      </c>
      <c r="G50" s="40">
        <v>4301037</v>
      </c>
      <c r="H50" s="39" t="s">
        <v>128</v>
      </c>
      <c r="I50" s="40">
        <v>4301037</v>
      </c>
      <c r="J50" s="39" t="s">
        <v>128</v>
      </c>
      <c r="K50" s="15">
        <v>430103704</v>
      </c>
      <c r="L50" s="39" t="s">
        <v>132</v>
      </c>
      <c r="M50" s="15">
        <v>430103704</v>
      </c>
      <c r="N50" s="39" t="s">
        <v>132</v>
      </c>
      <c r="O50" s="15">
        <v>12</v>
      </c>
      <c r="P50" s="15"/>
      <c r="Q50" s="15">
        <v>12</v>
      </c>
      <c r="R50" s="15"/>
      <c r="S50" s="15" t="s">
        <v>89</v>
      </c>
      <c r="T50" s="39" t="s">
        <v>90</v>
      </c>
      <c r="U50" s="41">
        <v>0.60751788463025136</v>
      </c>
      <c r="V50" s="39" t="s">
        <v>91</v>
      </c>
      <c r="W50" s="39" t="s">
        <v>92</v>
      </c>
      <c r="X50" s="39" t="s">
        <v>153</v>
      </c>
      <c r="Y50" s="42">
        <v>10000000</v>
      </c>
      <c r="Z50" s="43">
        <v>0</v>
      </c>
      <c r="AA50" s="43">
        <v>0</v>
      </c>
      <c r="AB50" s="43">
        <v>0</v>
      </c>
      <c r="AC50" s="44" t="s">
        <v>166</v>
      </c>
      <c r="AD50" s="39" t="s">
        <v>162</v>
      </c>
      <c r="AE50" s="15" t="s">
        <v>110</v>
      </c>
      <c r="AF50" s="39" t="s">
        <v>111</v>
      </c>
      <c r="AG50" s="19">
        <v>6991</v>
      </c>
      <c r="AH50" s="19">
        <v>3685</v>
      </c>
      <c r="AI50" s="19">
        <v>6453</v>
      </c>
      <c r="AJ50" s="19">
        <v>1163</v>
      </c>
      <c r="AK50" s="19">
        <v>352</v>
      </c>
      <c r="AL50" s="19">
        <v>1037</v>
      </c>
      <c r="AM50" s="19">
        <v>4378</v>
      </c>
      <c r="AN50" s="19">
        <v>411</v>
      </c>
      <c r="AO50" s="19">
        <v>4202</v>
      </c>
      <c r="AP50" s="19">
        <v>1057</v>
      </c>
      <c r="AQ50" s="19">
        <v>1344</v>
      </c>
      <c r="AR50" s="19">
        <v>2343</v>
      </c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15">
        <v>13444</v>
      </c>
      <c r="BL50" s="15">
        <f t="shared" si="0"/>
        <v>4848</v>
      </c>
      <c r="BM50" s="15">
        <v>45</v>
      </c>
      <c r="BN50" s="46" t="s">
        <v>98</v>
      </c>
      <c r="BO50" s="16">
        <v>45293</v>
      </c>
      <c r="BP50" s="16">
        <v>45334</v>
      </c>
      <c r="BQ50" s="16">
        <v>45657</v>
      </c>
      <c r="BR50" s="16">
        <v>45657</v>
      </c>
      <c r="BS50" s="47" t="s">
        <v>99</v>
      </c>
    </row>
    <row r="51" spans="1:71" s="48" customFormat="1" ht="95.25" customHeight="1" x14ac:dyDescent="0.2">
      <c r="A51" s="15">
        <v>1</v>
      </c>
      <c r="B51" s="39" t="s">
        <v>83</v>
      </c>
      <c r="C51" s="15">
        <v>43</v>
      </c>
      <c r="D51" s="39" t="s">
        <v>84</v>
      </c>
      <c r="E51" s="15">
        <v>4301</v>
      </c>
      <c r="F51" s="39" t="s">
        <v>86</v>
      </c>
      <c r="G51" s="40">
        <v>4301037</v>
      </c>
      <c r="H51" s="39" t="s">
        <v>128</v>
      </c>
      <c r="I51" s="40">
        <v>4301037</v>
      </c>
      <c r="J51" s="39" t="s">
        <v>128</v>
      </c>
      <c r="K51" s="15">
        <v>430103704</v>
      </c>
      <c r="L51" s="39" t="s">
        <v>132</v>
      </c>
      <c r="M51" s="15">
        <v>430103704</v>
      </c>
      <c r="N51" s="39" t="s">
        <v>132</v>
      </c>
      <c r="O51" s="15">
        <v>12</v>
      </c>
      <c r="P51" s="15"/>
      <c r="Q51" s="15">
        <v>12</v>
      </c>
      <c r="R51" s="15"/>
      <c r="S51" s="15" t="s">
        <v>89</v>
      </c>
      <c r="T51" s="39" t="s">
        <v>90</v>
      </c>
      <c r="U51" s="41">
        <v>0.60751788463025136</v>
      </c>
      <c r="V51" s="39" t="s">
        <v>91</v>
      </c>
      <c r="W51" s="39" t="s">
        <v>92</v>
      </c>
      <c r="X51" s="39" t="s">
        <v>153</v>
      </c>
      <c r="Y51" s="42">
        <v>4685230</v>
      </c>
      <c r="Z51" s="43">
        <v>0</v>
      </c>
      <c r="AA51" s="43">
        <v>0</v>
      </c>
      <c r="AB51" s="43">
        <v>0</v>
      </c>
      <c r="AC51" s="44" t="s">
        <v>167</v>
      </c>
      <c r="AD51" s="39" t="s">
        <v>95</v>
      </c>
      <c r="AE51" s="15" t="s">
        <v>168</v>
      </c>
      <c r="AF51" s="39" t="s">
        <v>169</v>
      </c>
      <c r="AG51" s="19">
        <v>6991</v>
      </c>
      <c r="AH51" s="19">
        <v>3685</v>
      </c>
      <c r="AI51" s="19">
        <v>6453</v>
      </c>
      <c r="AJ51" s="19">
        <v>1163</v>
      </c>
      <c r="AK51" s="19">
        <v>352</v>
      </c>
      <c r="AL51" s="19">
        <v>1037</v>
      </c>
      <c r="AM51" s="19">
        <v>4378</v>
      </c>
      <c r="AN51" s="19">
        <v>411</v>
      </c>
      <c r="AO51" s="19">
        <v>4202</v>
      </c>
      <c r="AP51" s="19">
        <v>1057</v>
      </c>
      <c r="AQ51" s="19">
        <v>1344</v>
      </c>
      <c r="AR51" s="19">
        <v>2343</v>
      </c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15">
        <v>13444</v>
      </c>
      <c r="BL51" s="15">
        <f t="shared" si="0"/>
        <v>4848</v>
      </c>
      <c r="BM51" s="15">
        <v>45</v>
      </c>
      <c r="BN51" s="46" t="s">
        <v>98</v>
      </c>
      <c r="BO51" s="16">
        <v>45293</v>
      </c>
      <c r="BP51" s="16">
        <v>45334</v>
      </c>
      <c r="BQ51" s="16">
        <v>45657</v>
      </c>
      <c r="BR51" s="16">
        <v>45657</v>
      </c>
      <c r="BS51" s="47" t="s">
        <v>99</v>
      </c>
    </row>
    <row r="52" spans="1:71" s="48" customFormat="1" ht="95.25" customHeight="1" x14ac:dyDescent="0.2">
      <c r="A52" s="15">
        <v>1</v>
      </c>
      <c r="B52" s="39" t="s">
        <v>83</v>
      </c>
      <c r="C52" s="15">
        <v>43</v>
      </c>
      <c r="D52" s="39" t="s">
        <v>84</v>
      </c>
      <c r="E52" s="15">
        <v>4301</v>
      </c>
      <c r="F52" s="39" t="s">
        <v>86</v>
      </c>
      <c r="G52" s="40">
        <v>4301037</v>
      </c>
      <c r="H52" s="39" t="s">
        <v>128</v>
      </c>
      <c r="I52" s="40">
        <v>4301037</v>
      </c>
      <c r="J52" s="39" t="s">
        <v>128</v>
      </c>
      <c r="K52" s="15">
        <v>430103704</v>
      </c>
      <c r="L52" s="39" t="s">
        <v>132</v>
      </c>
      <c r="M52" s="15">
        <v>430103704</v>
      </c>
      <c r="N52" s="39" t="s">
        <v>132</v>
      </c>
      <c r="O52" s="15">
        <v>12</v>
      </c>
      <c r="P52" s="15"/>
      <c r="Q52" s="15">
        <v>12</v>
      </c>
      <c r="R52" s="15"/>
      <c r="S52" s="15" t="s">
        <v>89</v>
      </c>
      <c r="T52" s="39" t="s">
        <v>90</v>
      </c>
      <c r="U52" s="41">
        <v>0.60751788463025136</v>
      </c>
      <c r="V52" s="39" t="s">
        <v>91</v>
      </c>
      <c r="W52" s="39" t="s">
        <v>92</v>
      </c>
      <c r="X52" s="39" t="s">
        <v>153</v>
      </c>
      <c r="Y52" s="42">
        <v>4864848.05</v>
      </c>
      <c r="Z52" s="43">
        <v>0</v>
      </c>
      <c r="AA52" s="43">
        <v>0</v>
      </c>
      <c r="AB52" s="43">
        <v>0</v>
      </c>
      <c r="AC52" s="44" t="s">
        <v>170</v>
      </c>
      <c r="AD52" s="39" t="s">
        <v>95</v>
      </c>
      <c r="AE52" s="15" t="s">
        <v>171</v>
      </c>
      <c r="AF52" s="39" t="s">
        <v>172</v>
      </c>
      <c r="AG52" s="19">
        <v>6991</v>
      </c>
      <c r="AH52" s="19">
        <v>3685</v>
      </c>
      <c r="AI52" s="19">
        <v>6453</v>
      </c>
      <c r="AJ52" s="19">
        <v>1163</v>
      </c>
      <c r="AK52" s="19">
        <v>352</v>
      </c>
      <c r="AL52" s="19">
        <v>1037</v>
      </c>
      <c r="AM52" s="19">
        <v>4378</v>
      </c>
      <c r="AN52" s="19">
        <v>411</v>
      </c>
      <c r="AO52" s="19">
        <v>4202</v>
      </c>
      <c r="AP52" s="19">
        <v>1057</v>
      </c>
      <c r="AQ52" s="19">
        <v>1344</v>
      </c>
      <c r="AR52" s="19">
        <v>2343</v>
      </c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15">
        <v>13444</v>
      </c>
      <c r="BL52" s="15">
        <f t="shared" si="0"/>
        <v>4848</v>
      </c>
      <c r="BM52" s="15">
        <v>45</v>
      </c>
      <c r="BN52" s="46" t="s">
        <v>98</v>
      </c>
      <c r="BO52" s="16">
        <v>45293</v>
      </c>
      <c r="BP52" s="16">
        <v>45334</v>
      </c>
      <c r="BQ52" s="16">
        <v>45657</v>
      </c>
      <c r="BR52" s="16">
        <v>45657</v>
      </c>
      <c r="BS52" s="47" t="s">
        <v>99</v>
      </c>
    </row>
    <row r="53" spans="1:71" s="48" customFormat="1" ht="95.25" customHeight="1" x14ac:dyDescent="0.2">
      <c r="A53" s="15">
        <v>1</v>
      </c>
      <c r="B53" s="39" t="s">
        <v>83</v>
      </c>
      <c r="C53" s="15">
        <v>43</v>
      </c>
      <c r="D53" s="39" t="s">
        <v>84</v>
      </c>
      <c r="E53" s="15">
        <v>4301</v>
      </c>
      <c r="F53" s="39" t="s">
        <v>86</v>
      </c>
      <c r="G53" s="40">
        <v>4301037</v>
      </c>
      <c r="H53" s="39" t="s">
        <v>128</v>
      </c>
      <c r="I53" s="40">
        <v>4301037</v>
      </c>
      <c r="J53" s="39" t="s">
        <v>128</v>
      </c>
      <c r="K53" s="15">
        <v>430103704</v>
      </c>
      <c r="L53" s="39" t="s">
        <v>132</v>
      </c>
      <c r="M53" s="15">
        <v>430103704</v>
      </c>
      <c r="N53" s="39" t="s">
        <v>132</v>
      </c>
      <c r="O53" s="15">
        <v>12</v>
      </c>
      <c r="P53" s="15"/>
      <c r="Q53" s="15">
        <v>12</v>
      </c>
      <c r="R53" s="15"/>
      <c r="S53" s="15" t="s">
        <v>89</v>
      </c>
      <c r="T53" s="39" t="s">
        <v>90</v>
      </c>
      <c r="U53" s="41">
        <v>0.60751788463025136</v>
      </c>
      <c r="V53" s="39" t="s">
        <v>91</v>
      </c>
      <c r="W53" s="39" t="s">
        <v>92</v>
      </c>
      <c r="X53" s="39" t="s">
        <v>173</v>
      </c>
      <c r="Y53" s="42">
        <v>55408988.539999999</v>
      </c>
      <c r="Z53" s="43">
        <v>0</v>
      </c>
      <c r="AA53" s="43">
        <v>0</v>
      </c>
      <c r="AB53" s="43">
        <v>0</v>
      </c>
      <c r="AC53" s="44" t="s">
        <v>174</v>
      </c>
      <c r="AD53" s="39" t="s">
        <v>123</v>
      </c>
      <c r="AE53" s="15" t="s">
        <v>175</v>
      </c>
      <c r="AF53" s="39" t="s">
        <v>176</v>
      </c>
      <c r="AG53" s="19">
        <v>6991</v>
      </c>
      <c r="AH53" s="19">
        <v>3685</v>
      </c>
      <c r="AI53" s="19">
        <v>6453</v>
      </c>
      <c r="AJ53" s="19">
        <v>1163</v>
      </c>
      <c r="AK53" s="19">
        <v>352</v>
      </c>
      <c r="AL53" s="19">
        <v>1037</v>
      </c>
      <c r="AM53" s="19">
        <v>4378</v>
      </c>
      <c r="AN53" s="19">
        <v>411</v>
      </c>
      <c r="AO53" s="19">
        <v>4202</v>
      </c>
      <c r="AP53" s="19">
        <v>1057</v>
      </c>
      <c r="AQ53" s="19">
        <v>1344</v>
      </c>
      <c r="AR53" s="19">
        <v>2343</v>
      </c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15">
        <v>13444</v>
      </c>
      <c r="BL53" s="15">
        <f t="shared" si="0"/>
        <v>4848</v>
      </c>
      <c r="BM53" s="15">
        <v>45</v>
      </c>
      <c r="BN53" s="46" t="s">
        <v>98</v>
      </c>
      <c r="BO53" s="16">
        <v>45293</v>
      </c>
      <c r="BP53" s="16">
        <v>45334</v>
      </c>
      <c r="BQ53" s="16">
        <v>45657</v>
      </c>
      <c r="BR53" s="16">
        <v>45657</v>
      </c>
      <c r="BS53" s="47" t="s">
        <v>99</v>
      </c>
    </row>
    <row r="54" spans="1:71" s="48" customFormat="1" ht="84.95" customHeight="1" x14ac:dyDescent="0.2">
      <c r="A54" s="15">
        <v>1</v>
      </c>
      <c r="B54" s="39" t="s">
        <v>83</v>
      </c>
      <c r="C54" s="15">
        <v>43</v>
      </c>
      <c r="D54" s="39" t="s">
        <v>84</v>
      </c>
      <c r="E54" s="15">
        <v>4301</v>
      </c>
      <c r="F54" s="39" t="s">
        <v>86</v>
      </c>
      <c r="G54" s="40">
        <v>4301037</v>
      </c>
      <c r="H54" s="39" t="s">
        <v>128</v>
      </c>
      <c r="I54" s="40">
        <v>4301037</v>
      </c>
      <c r="J54" s="39" t="s">
        <v>128</v>
      </c>
      <c r="K54" s="15">
        <v>430103704</v>
      </c>
      <c r="L54" s="39" t="s">
        <v>132</v>
      </c>
      <c r="M54" s="15">
        <v>430103704</v>
      </c>
      <c r="N54" s="39" t="s">
        <v>132</v>
      </c>
      <c r="O54" s="15">
        <v>12</v>
      </c>
      <c r="P54" s="15"/>
      <c r="Q54" s="15">
        <v>12</v>
      </c>
      <c r="R54" s="15"/>
      <c r="S54" s="15" t="s">
        <v>89</v>
      </c>
      <c r="T54" s="39" t="s">
        <v>90</v>
      </c>
      <c r="U54" s="41">
        <v>0.60751788463025136</v>
      </c>
      <c r="V54" s="39" t="s">
        <v>91</v>
      </c>
      <c r="W54" s="39" t="s">
        <v>92</v>
      </c>
      <c r="X54" s="39" t="s">
        <v>173</v>
      </c>
      <c r="Y54" s="42">
        <v>61000606</v>
      </c>
      <c r="Z54" s="43">
        <v>0</v>
      </c>
      <c r="AA54" s="43">
        <v>0</v>
      </c>
      <c r="AB54" s="43">
        <v>0</v>
      </c>
      <c r="AC54" s="44" t="s">
        <v>177</v>
      </c>
      <c r="AD54" s="39" t="s">
        <v>123</v>
      </c>
      <c r="AE54" s="15" t="s">
        <v>171</v>
      </c>
      <c r="AF54" s="39" t="s">
        <v>172</v>
      </c>
      <c r="AG54" s="19">
        <v>6991</v>
      </c>
      <c r="AH54" s="19">
        <v>3685</v>
      </c>
      <c r="AI54" s="19">
        <v>6453</v>
      </c>
      <c r="AJ54" s="19">
        <v>1163</v>
      </c>
      <c r="AK54" s="19">
        <v>352</v>
      </c>
      <c r="AL54" s="19">
        <v>1037</v>
      </c>
      <c r="AM54" s="19">
        <v>4378</v>
      </c>
      <c r="AN54" s="19">
        <v>411</v>
      </c>
      <c r="AO54" s="19">
        <v>4202</v>
      </c>
      <c r="AP54" s="19">
        <v>1057</v>
      </c>
      <c r="AQ54" s="19">
        <v>1344</v>
      </c>
      <c r="AR54" s="19">
        <v>2343</v>
      </c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15">
        <v>13444</v>
      </c>
      <c r="BL54" s="15">
        <f t="shared" si="0"/>
        <v>4848</v>
      </c>
      <c r="BM54" s="15">
        <v>45</v>
      </c>
      <c r="BN54" s="46" t="s">
        <v>98</v>
      </c>
      <c r="BO54" s="16">
        <v>45293</v>
      </c>
      <c r="BP54" s="16">
        <v>45334</v>
      </c>
      <c r="BQ54" s="16">
        <v>45657</v>
      </c>
      <c r="BR54" s="16">
        <v>45657</v>
      </c>
      <c r="BS54" s="47" t="s">
        <v>99</v>
      </c>
    </row>
    <row r="55" spans="1:71" s="48" customFormat="1" ht="84.95" customHeight="1" x14ac:dyDescent="0.2">
      <c r="A55" s="15">
        <v>1</v>
      </c>
      <c r="B55" s="39" t="s">
        <v>83</v>
      </c>
      <c r="C55" s="15">
        <v>43</v>
      </c>
      <c r="D55" s="39" t="s">
        <v>84</v>
      </c>
      <c r="E55" s="15">
        <v>4301</v>
      </c>
      <c r="F55" s="39" t="s">
        <v>86</v>
      </c>
      <c r="G55" s="40">
        <v>4301037</v>
      </c>
      <c r="H55" s="39" t="s">
        <v>128</v>
      </c>
      <c r="I55" s="40">
        <v>4301037</v>
      </c>
      <c r="J55" s="39" t="s">
        <v>128</v>
      </c>
      <c r="K55" s="15">
        <v>430103704</v>
      </c>
      <c r="L55" s="39" t="s">
        <v>132</v>
      </c>
      <c r="M55" s="15">
        <v>430103704</v>
      </c>
      <c r="N55" s="39" t="s">
        <v>132</v>
      </c>
      <c r="O55" s="15">
        <v>12</v>
      </c>
      <c r="P55" s="15"/>
      <c r="Q55" s="15">
        <v>12</v>
      </c>
      <c r="R55" s="15"/>
      <c r="S55" s="15" t="s">
        <v>89</v>
      </c>
      <c r="T55" s="39" t="s">
        <v>90</v>
      </c>
      <c r="U55" s="41">
        <v>0.60751788463025136</v>
      </c>
      <c r="V55" s="39" t="s">
        <v>91</v>
      </c>
      <c r="W55" s="39" t="s">
        <v>92</v>
      </c>
      <c r="X55" s="39" t="s">
        <v>173</v>
      </c>
      <c r="Y55" s="42">
        <v>2580223.38</v>
      </c>
      <c r="Z55" s="43">
        <v>0</v>
      </c>
      <c r="AA55" s="43">
        <v>0</v>
      </c>
      <c r="AB55" s="43">
        <v>0</v>
      </c>
      <c r="AC55" s="44" t="s">
        <v>178</v>
      </c>
      <c r="AD55" s="39" t="s">
        <v>123</v>
      </c>
      <c r="AE55" s="15" t="s">
        <v>179</v>
      </c>
      <c r="AF55" s="39" t="s">
        <v>180</v>
      </c>
      <c r="AG55" s="19">
        <v>6991</v>
      </c>
      <c r="AH55" s="19">
        <v>3685</v>
      </c>
      <c r="AI55" s="19">
        <v>6453</v>
      </c>
      <c r="AJ55" s="19">
        <v>1163</v>
      </c>
      <c r="AK55" s="19">
        <v>352</v>
      </c>
      <c r="AL55" s="19">
        <v>1037</v>
      </c>
      <c r="AM55" s="19">
        <v>4378</v>
      </c>
      <c r="AN55" s="19">
        <v>411</v>
      </c>
      <c r="AO55" s="19">
        <v>4202</v>
      </c>
      <c r="AP55" s="19">
        <v>1057</v>
      </c>
      <c r="AQ55" s="19">
        <v>1344</v>
      </c>
      <c r="AR55" s="19">
        <v>2343</v>
      </c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15">
        <v>13444</v>
      </c>
      <c r="BL55" s="15">
        <f t="shared" si="0"/>
        <v>4848</v>
      </c>
      <c r="BM55" s="15">
        <v>45</v>
      </c>
      <c r="BN55" s="46" t="s">
        <v>98</v>
      </c>
      <c r="BO55" s="16">
        <v>45293</v>
      </c>
      <c r="BP55" s="16">
        <v>45334</v>
      </c>
      <c r="BQ55" s="16">
        <v>45657</v>
      </c>
      <c r="BR55" s="16">
        <v>45657</v>
      </c>
      <c r="BS55" s="47" t="s">
        <v>99</v>
      </c>
    </row>
    <row r="56" spans="1:71" s="48" customFormat="1" ht="84.95" customHeight="1" x14ac:dyDescent="0.2">
      <c r="A56" s="15">
        <v>1</v>
      </c>
      <c r="B56" s="39" t="s">
        <v>83</v>
      </c>
      <c r="C56" s="15">
        <v>43</v>
      </c>
      <c r="D56" s="39" t="s">
        <v>84</v>
      </c>
      <c r="E56" s="15">
        <v>4301</v>
      </c>
      <c r="F56" s="39" t="s">
        <v>86</v>
      </c>
      <c r="G56" s="40">
        <v>4301037</v>
      </c>
      <c r="H56" s="39" t="s">
        <v>128</v>
      </c>
      <c r="I56" s="40">
        <v>4301037</v>
      </c>
      <c r="J56" s="39" t="s">
        <v>128</v>
      </c>
      <c r="K56" s="15">
        <v>430103704</v>
      </c>
      <c r="L56" s="39" t="s">
        <v>132</v>
      </c>
      <c r="M56" s="15">
        <v>430103704</v>
      </c>
      <c r="N56" s="39" t="s">
        <v>132</v>
      </c>
      <c r="O56" s="15">
        <v>12</v>
      </c>
      <c r="P56" s="15"/>
      <c r="Q56" s="15">
        <v>12</v>
      </c>
      <c r="R56" s="15"/>
      <c r="S56" s="15" t="s">
        <v>89</v>
      </c>
      <c r="T56" s="39" t="s">
        <v>90</v>
      </c>
      <c r="U56" s="41">
        <v>0.60751788463025136</v>
      </c>
      <c r="V56" s="39" t="s">
        <v>91</v>
      </c>
      <c r="W56" s="39" t="s">
        <v>92</v>
      </c>
      <c r="X56" s="39" t="s">
        <v>181</v>
      </c>
      <c r="Y56" s="42">
        <v>5000000</v>
      </c>
      <c r="Z56" s="43">
        <v>0</v>
      </c>
      <c r="AA56" s="43">
        <v>0</v>
      </c>
      <c r="AB56" s="43">
        <v>0</v>
      </c>
      <c r="AC56" s="44" t="s">
        <v>182</v>
      </c>
      <c r="AD56" s="39" t="s">
        <v>142</v>
      </c>
      <c r="AE56" s="15" t="s">
        <v>113</v>
      </c>
      <c r="AF56" s="39" t="s">
        <v>114</v>
      </c>
      <c r="AG56" s="19">
        <v>6991</v>
      </c>
      <c r="AH56" s="19">
        <v>3685</v>
      </c>
      <c r="AI56" s="19">
        <v>6453</v>
      </c>
      <c r="AJ56" s="19">
        <v>1163</v>
      </c>
      <c r="AK56" s="19">
        <v>352</v>
      </c>
      <c r="AL56" s="19">
        <v>1037</v>
      </c>
      <c r="AM56" s="19">
        <v>4378</v>
      </c>
      <c r="AN56" s="19">
        <v>411</v>
      </c>
      <c r="AO56" s="19">
        <v>4202</v>
      </c>
      <c r="AP56" s="19">
        <v>1057</v>
      </c>
      <c r="AQ56" s="19">
        <v>1344</v>
      </c>
      <c r="AR56" s="19">
        <v>2343</v>
      </c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15">
        <v>13444</v>
      </c>
      <c r="BL56" s="15">
        <f t="shared" si="0"/>
        <v>4848</v>
      </c>
      <c r="BM56" s="15">
        <v>45</v>
      </c>
      <c r="BN56" s="46" t="s">
        <v>98</v>
      </c>
      <c r="BO56" s="16">
        <v>45293</v>
      </c>
      <c r="BP56" s="16">
        <v>45334</v>
      </c>
      <c r="BQ56" s="16">
        <v>45657</v>
      </c>
      <c r="BR56" s="16">
        <v>45657</v>
      </c>
      <c r="BS56" s="47" t="s">
        <v>99</v>
      </c>
    </row>
    <row r="57" spans="1:71" s="48" customFormat="1" ht="84.95" customHeight="1" x14ac:dyDescent="0.2">
      <c r="A57" s="15">
        <v>1</v>
      </c>
      <c r="B57" s="39" t="s">
        <v>83</v>
      </c>
      <c r="C57" s="15">
        <v>43</v>
      </c>
      <c r="D57" s="39" t="s">
        <v>84</v>
      </c>
      <c r="E57" s="15">
        <v>4301</v>
      </c>
      <c r="F57" s="39" t="s">
        <v>86</v>
      </c>
      <c r="G57" s="40">
        <v>4301037</v>
      </c>
      <c r="H57" s="39" t="s">
        <v>128</v>
      </c>
      <c r="I57" s="40">
        <v>4301037</v>
      </c>
      <c r="J57" s="39" t="s">
        <v>128</v>
      </c>
      <c r="K57" s="15">
        <v>430103704</v>
      </c>
      <c r="L57" s="39" t="s">
        <v>132</v>
      </c>
      <c r="M57" s="15">
        <v>430103704</v>
      </c>
      <c r="N57" s="39" t="s">
        <v>132</v>
      </c>
      <c r="O57" s="15">
        <v>12</v>
      </c>
      <c r="P57" s="15"/>
      <c r="Q57" s="15">
        <v>12</v>
      </c>
      <c r="R57" s="15"/>
      <c r="S57" s="15" t="s">
        <v>89</v>
      </c>
      <c r="T57" s="39" t="s">
        <v>90</v>
      </c>
      <c r="U57" s="41">
        <v>0.60751788463025136</v>
      </c>
      <c r="V57" s="39" t="s">
        <v>91</v>
      </c>
      <c r="W57" s="39" t="s">
        <v>92</v>
      </c>
      <c r="X57" s="39" t="s">
        <v>181</v>
      </c>
      <c r="Y57" s="42">
        <f>10000000-10000000</f>
        <v>0</v>
      </c>
      <c r="Z57" s="43">
        <v>0</v>
      </c>
      <c r="AA57" s="43">
        <v>0</v>
      </c>
      <c r="AB57" s="43">
        <v>0</v>
      </c>
      <c r="AC57" s="44" t="s">
        <v>183</v>
      </c>
      <c r="AD57" s="39" t="s">
        <v>144</v>
      </c>
      <c r="AE57" s="15" t="s">
        <v>113</v>
      </c>
      <c r="AF57" s="39" t="s">
        <v>114</v>
      </c>
      <c r="AG57" s="19">
        <v>6991</v>
      </c>
      <c r="AH57" s="19">
        <v>3685</v>
      </c>
      <c r="AI57" s="19">
        <v>6453</v>
      </c>
      <c r="AJ57" s="19">
        <v>1163</v>
      </c>
      <c r="AK57" s="19">
        <v>352</v>
      </c>
      <c r="AL57" s="19">
        <v>1037</v>
      </c>
      <c r="AM57" s="19">
        <v>4378</v>
      </c>
      <c r="AN57" s="19">
        <v>411</v>
      </c>
      <c r="AO57" s="19">
        <v>4202</v>
      </c>
      <c r="AP57" s="19">
        <v>1057</v>
      </c>
      <c r="AQ57" s="19">
        <v>1344</v>
      </c>
      <c r="AR57" s="19">
        <v>2343</v>
      </c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15">
        <v>13444</v>
      </c>
      <c r="BL57" s="15">
        <f t="shared" si="0"/>
        <v>4848</v>
      </c>
      <c r="BM57" s="15">
        <v>45</v>
      </c>
      <c r="BN57" s="46" t="s">
        <v>98</v>
      </c>
      <c r="BO57" s="16">
        <v>45293</v>
      </c>
      <c r="BP57" s="16">
        <v>45334</v>
      </c>
      <c r="BQ57" s="16">
        <v>45657</v>
      </c>
      <c r="BR57" s="16">
        <v>45657</v>
      </c>
      <c r="BS57" s="47" t="s">
        <v>99</v>
      </c>
    </row>
    <row r="58" spans="1:71" s="48" customFormat="1" ht="84.95" customHeight="1" x14ac:dyDescent="0.2">
      <c r="A58" s="15">
        <v>1</v>
      </c>
      <c r="B58" s="39" t="s">
        <v>83</v>
      </c>
      <c r="C58" s="15">
        <v>43</v>
      </c>
      <c r="D58" s="39" t="s">
        <v>84</v>
      </c>
      <c r="E58" s="15">
        <v>4301</v>
      </c>
      <c r="F58" s="39" t="s">
        <v>86</v>
      </c>
      <c r="G58" s="40">
        <v>4301037</v>
      </c>
      <c r="H58" s="39" t="s">
        <v>128</v>
      </c>
      <c r="I58" s="40">
        <v>4301037</v>
      </c>
      <c r="J58" s="39" t="s">
        <v>128</v>
      </c>
      <c r="K58" s="15">
        <v>430103704</v>
      </c>
      <c r="L58" s="39" t="s">
        <v>132</v>
      </c>
      <c r="M58" s="15">
        <v>430103704</v>
      </c>
      <c r="N58" s="39" t="s">
        <v>132</v>
      </c>
      <c r="O58" s="15">
        <v>12</v>
      </c>
      <c r="P58" s="15"/>
      <c r="Q58" s="15">
        <v>12</v>
      </c>
      <c r="R58" s="15"/>
      <c r="S58" s="15" t="s">
        <v>89</v>
      </c>
      <c r="T58" s="39" t="s">
        <v>90</v>
      </c>
      <c r="U58" s="41">
        <v>0.60751788463025136</v>
      </c>
      <c r="V58" s="39" t="s">
        <v>91</v>
      </c>
      <c r="W58" s="39" t="s">
        <v>92</v>
      </c>
      <c r="X58" s="39" t="s">
        <v>181</v>
      </c>
      <c r="Y58" s="42">
        <v>10000000</v>
      </c>
      <c r="Z58" s="43">
        <v>0</v>
      </c>
      <c r="AA58" s="43">
        <v>0</v>
      </c>
      <c r="AB58" s="43">
        <v>0</v>
      </c>
      <c r="AC58" s="44" t="s">
        <v>184</v>
      </c>
      <c r="AD58" s="39" t="s">
        <v>144</v>
      </c>
      <c r="AE58" s="15" t="s">
        <v>113</v>
      </c>
      <c r="AF58" s="39" t="s">
        <v>114</v>
      </c>
      <c r="AG58" s="19">
        <v>6991</v>
      </c>
      <c r="AH58" s="19">
        <v>3685</v>
      </c>
      <c r="AI58" s="19">
        <v>6453</v>
      </c>
      <c r="AJ58" s="19">
        <v>1163</v>
      </c>
      <c r="AK58" s="19">
        <v>352</v>
      </c>
      <c r="AL58" s="19">
        <v>1037</v>
      </c>
      <c r="AM58" s="19">
        <v>4378</v>
      </c>
      <c r="AN58" s="19">
        <v>411</v>
      </c>
      <c r="AO58" s="19">
        <v>4202</v>
      </c>
      <c r="AP58" s="19">
        <v>1057</v>
      </c>
      <c r="AQ58" s="19">
        <v>1344</v>
      </c>
      <c r="AR58" s="19">
        <v>2343</v>
      </c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15">
        <v>13444</v>
      </c>
      <c r="BL58" s="15">
        <f t="shared" si="0"/>
        <v>4848</v>
      </c>
      <c r="BM58" s="15">
        <v>45</v>
      </c>
      <c r="BN58" s="46" t="s">
        <v>98</v>
      </c>
      <c r="BO58" s="16">
        <v>45293</v>
      </c>
      <c r="BP58" s="16">
        <v>45334</v>
      </c>
      <c r="BQ58" s="16">
        <v>45657</v>
      </c>
      <c r="BR58" s="16">
        <v>45657</v>
      </c>
      <c r="BS58" s="47" t="s">
        <v>99</v>
      </c>
    </row>
    <row r="59" spans="1:71" s="48" customFormat="1" ht="84.95" customHeight="1" x14ac:dyDescent="0.2">
      <c r="A59" s="15">
        <v>1</v>
      </c>
      <c r="B59" s="39" t="s">
        <v>83</v>
      </c>
      <c r="C59" s="15">
        <v>43</v>
      </c>
      <c r="D59" s="39" t="s">
        <v>84</v>
      </c>
      <c r="E59" s="15">
        <v>4301</v>
      </c>
      <c r="F59" s="39" t="s">
        <v>86</v>
      </c>
      <c r="G59" s="40">
        <v>4301037</v>
      </c>
      <c r="H59" s="39" t="s">
        <v>128</v>
      </c>
      <c r="I59" s="40">
        <v>4301037</v>
      </c>
      <c r="J59" s="39" t="s">
        <v>128</v>
      </c>
      <c r="K59" s="15">
        <v>430103704</v>
      </c>
      <c r="L59" s="39" t="s">
        <v>132</v>
      </c>
      <c r="M59" s="15">
        <v>430103704</v>
      </c>
      <c r="N59" s="39" t="s">
        <v>132</v>
      </c>
      <c r="O59" s="15">
        <v>12</v>
      </c>
      <c r="P59" s="15"/>
      <c r="Q59" s="15">
        <v>12</v>
      </c>
      <c r="R59" s="15"/>
      <c r="S59" s="15" t="s">
        <v>89</v>
      </c>
      <c r="T59" s="39" t="s">
        <v>90</v>
      </c>
      <c r="U59" s="41">
        <v>0.60751788463025136</v>
      </c>
      <c r="V59" s="39" t="s">
        <v>91</v>
      </c>
      <c r="W59" s="39" t="s">
        <v>92</v>
      </c>
      <c r="X59" s="39" t="s">
        <v>181</v>
      </c>
      <c r="Y59" s="42">
        <v>10000000</v>
      </c>
      <c r="Z59" s="43">
        <v>0</v>
      </c>
      <c r="AA59" s="43">
        <v>0</v>
      </c>
      <c r="AB59" s="43">
        <v>0</v>
      </c>
      <c r="AC59" s="44" t="s">
        <v>185</v>
      </c>
      <c r="AD59" s="39" t="s">
        <v>147</v>
      </c>
      <c r="AE59" s="15" t="s">
        <v>113</v>
      </c>
      <c r="AF59" s="39" t="s">
        <v>114</v>
      </c>
      <c r="AG59" s="19">
        <v>6991</v>
      </c>
      <c r="AH59" s="19">
        <v>3685</v>
      </c>
      <c r="AI59" s="19">
        <v>6453</v>
      </c>
      <c r="AJ59" s="19">
        <v>1163</v>
      </c>
      <c r="AK59" s="19">
        <v>352</v>
      </c>
      <c r="AL59" s="19">
        <v>1037</v>
      </c>
      <c r="AM59" s="19">
        <v>4378</v>
      </c>
      <c r="AN59" s="19">
        <v>411</v>
      </c>
      <c r="AO59" s="19">
        <v>4202</v>
      </c>
      <c r="AP59" s="19">
        <v>1057</v>
      </c>
      <c r="AQ59" s="19">
        <v>1344</v>
      </c>
      <c r="AR59" s="19">
        <v>2343</v>
      </c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15">
        <v>13444</v>
      </c>
      <c r="BL59" s="15">
        <f t="shared" si="0"/>
        <v>4848</v>
      </c>
      <c r="BM59" s="15">
        <v>45</v>
      </c>
      <c r="BN59" s="46" t="s">
        <v>98</v>
      </c>
      <c r="BO59" s="16">
        <v>45293</v>
      </c>
      <c r="BP59" s="16">
        <v>45334</v>
      </c>
      <c r="BQ59" s="16">
        <v>45657</v>
      </c>
      <c r="BR59" s="16">
        <v>45657</v>
      </c>
      <c r="BS59" s="47" t="s">
        <v>99</v>
      </c>
    </row>
    <row r="60" spans="1:71" s="48" customFormat="1" ht="84.95" customHeight="1" x14ac:dyDescent="0.2">
      <c r="A60" s="15">
        <v>1</v>
      </c>
      <c r="B60" s="39" t="s">
        <v>83</v>
      </c>
      <c r="C60" s="15">
        <v>43</v>
      </c>
      <c r="D60" s="39" t="s">
        <v>84</v>
      </c>
      <c r="E60" s="15">
        <v>4301</v>
      </c>
      <c r="F60" s="39" t="s">
        <v>86</v>
      </c>
      <c r="G60" s="40">
        <v>4301037</v>
      </c>
      <c r="H60" s="39" t="s">
        <v>128</v>
      </c>
      <c r="I60" s="40">
        <v>4301037</v>
      </c>
      <c r="J60" s="39" t="s">
        <v>128</v>
      </c>
      <c r="K60" s="15">
        <v>430103704</v>
      </c>
      <c r="L60" s="39" t="s">
        <v>132</v>
      </c>
      <c r="M60" s="15">
        <v>430103704</v>
      </c>
      <c r="N60" s="39" t="s">
        <v>132</v>
      </c>
      <c r="O60" s="15">
        <v>12</v>
      </c>
      <c r="P60" s="15"/>
      <c r="Q60" s="15">
        <v>12</v>
      </c>
      <c r="R60" s="15"/>
      <c r="S60" s="15" t="s">
        <v>89</v>
      </c>
      <c r="T60" s="39" t="s">
        <v>90</v>
      </c>
      <c r="U60" s="41">
        <v>0.60751788463025136</v>
      </c>
      <c r="V60" s="39" t="s">
        <v>91</v>
      </c>
      <c r="W60" s="39" t="s">
        <v>92</v>
      </c>
      <c r="X60" s="39" t="s">
        <v>181</v>
      </c>
      <c r="Y60" s="42">
        <v>10000000</v>
      </c>
      <c r="Z60" s="43">
        <v>10000000</v>
      </c>
      <c r="AA60" s="43">
        <v>0</v>
      </c>
      <c r="AB60" s="43">
        <v>0</v>
      </c>
      <c r="AC60" s="44" t="s">
        <v>186</v>
      </c>
      <c r="AD60" s="39" t="s">
        <v>149</v>
      </c>
      <c r="AE60" s="15" t="s">
        <v>113</v>
      </c>
      <c r="AF60" s="39" t="s">
        <v>114</v>
      </c>
      <c r="AG60" s="19">
        <v>6991</v>
      </c>
      <c r="AH60" s="19">
        <v>3685</v>
      </c>
      <c r="AI60" s="19">
        <v>6453</v>
      </c>
      <c r="AJ60" s="19">
        <v>1163</v>
      </c>
      <c r="AK60" s="19">
        <v>352</v>
      </c>
      <c r="AL60" s="19">
        <v>1037</v>
      </c>
      <c r="AM60" s="19">
        <v>4378</v>
      </c>
      <c r="AN60" s="19">
        <v>411</v>
      </c>
      <c r="AO60" s="19">
        <v>4202</v>
      </c>
      <c r="AP60" s="19">
        <v>1057</v>
      </c>
      <c r="AQ60" s="19">
        <v>1344</v>
      </c>
      <c r="AR60" s="19">
        <v>2343</v>
      </c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15">
        <v>13444</v>
      </c>
      <c r="BL60" s="15">
        <f t="shared" si="0"/>
        <v>4848</v>
      </c>
      <c r="BM60" s="15">
        <v>45</v>
      </c>
      <c r="BN60" s="46" t="s">
        <v>98</v>
      </c>
      <c r="BO60" s="16">
        <v>45293</v>
      </c>
      <c r="BP60" s="16">
        <v>45334</v>
      </c>
      <c r="BQ60" s="16">
        <v>45657</v>
      </c>
      <c r="BR60" s="16">
        <v>45657</v>
      </c>
      <c r="BS60" s="47" t="s">
        <v>99</v>
      </c>
    </row>
    <row r="61" spans="1:71" s="48" customFormat="1" ht="84.95" customHeight="1" x14ac:dyDescent="0.2">
      <c r="A61" s="15">
        <v>1</v>
      </c>
      <c r="B61" s="39" t="s">
        <v>83</v>
      </c>
      <c r="C61" s="15">
        <v>43</v>
      </c>
      <c r="D61" s="39" t="s">
        <v>84</v>
      </c>
      <c r="E61" s="15">
        <v>4301</v>
      </c>
      <c r="F61" s="39" t="s">
        <v>86</v>
      </c>
      <c r="G61" s="40">
        <v>4301037</v>
      </c>
      <c r="H61" s="39" t="s">
        <v>128</v>
      </c>
      <c r="I61" s="40">
        <v>4301037</v>
      </c>
      <c r="J61" s="39" t="s">
        <v>128</v>
      </c>
      <c r="K61" s="15">
        <v>430103704</v>
      </c>
      <c r="L61" s="39" t="s">
        <v>132</v>
      </c>
      <c r="M61" s="15">
        <v>430103704</v>
      </c>
      <c r="N61" s="39" t="s">
        <v>132</v>
      </c>
      <c r="O61" s="15">
        <v>12</v>
      </c>
      <c r="P61" s="15"/>
      <c r="Q61" s="15">
        <v>12</v>
      </c>
      <c r="R61" s="15"/>
      <c r="S61" s="15" t="s">
        <v>89</v>
      </c>
      <c r="T61" s="39" t="s">
        <v>90</v>
      </c>
      <c r="U61" s="41">
        <v>0.60751788463025136</v>
      </c>
      <c r="V61" s="39" t="s">
        <v>91</v>
      </c>
      <c r="W61" s="39" t="s">
        <v>92</v>
      </c>
      <c r="X61" s="39" t="s">
        <v>181</v>
      </c>
      <c r="Y61" s="42">
        <v>5000000</v>
      </c>
      <c r="Z61" s="43">
        <v>4250000</v>
      </c>
      <c r="AA61" s="43">
        <v>0</v>
      </c>
      <c r="AB61" s="43">
        <v>0</v>
      </c>
      <c r="AC61" s="44" t="s">
        <v>157</v>
      </c>
      <c r="AD61" s="39" t="s">
        <v>95</v>
      </c>
      <c r="AE61" s="15" t="s">
        <v>113</v>
      </c>
      <c r="AF61" s="39" t="s">
        <v>114</v>
      </c>
      <c r="AG61" s="19">
        <v>6991</v>
      </c>
      <c r="AH61" s="19">
        <v>3685</v>
      </c>
      <c r="AI61" s="19">
        <v>6453</v>
      </c>
      <c r="AJ61" s="19">
        <v>1163</v>
      </c>
      <c r="AK61" s="19">
        <v>352</v>
      </c>
      <c r="AL61" s="19">
        <v>1037</v>
      </c>
      <c r="AM61" s="19">
        <v>4378</v>
      </c>
      <c r="AN61" s="19">
        <v>411</v>
      </c>
      <c r="AO61" s="19">
        <v>4202</v>
      </c>
      <c r="AP61" s="19">
        <v>1057</v>
      </c>
      <c r="AQ61" s="19">
        <v>1344</v>
      </c>
      <c r="AR61" s="19">
        <v>2343</v>
      </c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15">
        <v>13444</v>
      </c>
      <c r="BL61" s="15">
        <f t="shared" si="0"/>
        <v>4848</v>
      </c>
      <c r="BM61" s="15">
        <v>45</v>
      </c>
      <c r="BN61" s="46" t="s">
        <v>98</v>
      </c>
      <c r="BO61" s="16">
        <v>45293</v>
      </c>
      <c r="BP61" s="16">
        <v>45334</v>
      </c>
      <c r="BQ61" s="16">
        <v>45657</v>
      </c>
      <c r="BR61" s="16">
        <v>45657</v>
      </c>
      <c r="BS61" s="47" t="s">
        <v>99</v>
      </c>
    </row>
    <row r="62" spans="1:71" s="48" customFormat="1" ht="84.95" customHeight="1" x14ac:dyDescent="0.2">
      <c r="A62" s="15">
        <v>1</v>
      </c>
      <c r="B62" s="39" t="s">
        <v>83</v>
      </c>
      <c r="C62" s="15">
        <v>43</v>
      </c>
      <c r="D62" s="39" t="s">
        <v>84</v>
      </c>
      <c r="E62" s="15">
        <v>4301</v>
      </c>
      <c r="F62" s="39" t="s">
        <v>86</v>
      </c>
      <c r="G62" s="40">
        <v>4301037</v>
      </c>
      <c r="H62" s="39" t="s">
        <v>128</v>
      </c>
      <c r="I62" s="40">
        <v>4301037</v>
      </c>
      <c r="J62" s="39" t="s">
        <v>128</v>
      </c>
      <c r="K62" s="15">
        <v>430103704</v>
      </c>
      <c r="L62" s="39" t="s">
        <v>132</v>
      </c>
      <c r="M62" s="15">
        <v>430103704</v>
      </c>
      <c r="N62" s="39" t="s">
        <v>132</v>
      </c>
      <c r="O62" s="15">
        <v>12</v>
      </c>
      <c r="P62" s="15"/>
      <c r="Q62" s="15">
        <v>12</v>
      </c>
      <c r="R62" s="15"/>
      <c r="S62" s="15" t="s">
        <v>89</v>
      </c>
      <c r="T62" s="39" t="s">
        <v>90</v>
      </c>
      <c r="U62" s="41">
        <v>0.60751788463025136</v>
      </c>
      <c r="V62" s="39" t="s">
        <v>91</v>
      </c>
      <c r="W62" s="39" t="s">
        <v>92</v>
      </c>
      <c r="X62" s="39" t="s">
        <v>181</v>
      </c>
      <c r="Y62" s="42">
        <v>5000000</v>
      </c>
      <c r="Z62" s="43">
        <v>5000000</v>
      </c>
      <c r="AA62" s="43">
        <v>0</v>
      </c>
      <c r="AB62" s="43">
        <v>0</v>
      </c>
      <c r="AC62" s="44" t="s">
        <v>187</v>
      </c>
      <c r="AD62" s="39" t="s">
        <v>188</v>
      </c>
      <c r="AE62" s="15" t="s">
        <v>113</v>
      </c>
      <c r="AF62" s="39" t="s">
        <v>114</v>
      </c>
      <c r="AG62" s="19">
        <v>6991</v>
      </c>
      <c r="AH62" s="19">
        <v>3685</v>
      </c>
      <c r="AI62" s="19">
        <v>6453</v>
      </c>
      <c r="AJ62" s="19">
        <v>1163</v>
      </c>
      <c r="AK62" s="19">
        <v>352</v>
      </c>
      <c r="AL62" s="19">
        <v>1037</v>
      </c>
      <c r="AM62" s="19">
        <v>4378</v>
      </c>
      <c r="AN62" s="19">
        <v>411</v>
      </c>
      <c r="AO62" s="19">
        <v>4202</v>
      </c>
      <c r="AP62" s="19">
        <v>1057</v>
      </c>
      <c r="AQ62" s="19">
        <v>1344</v>
      </c>
      <c r="AR62" s="19">
        <v>2343</v>
      </c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15">
        <v>13444</v>
      </c>
      <c r="BL62" s="15">
        <f t="shared" si="0"/>
        <v>4848</v>
      </c>
      <c r="BM62" s="15">
        <v>45</v>
      </c>
      <c r="BN62" s="46" t="s">
        <v>98</v>
      </c>
      <c r="BO62" s="16">
        <v>45293</v>
      </c>
      <c r="BP62" s="16">
        <v>45334</v>
      </c>
      <c r="BQ62" s="16">
        <v>45657</v>
      </c>
      <c r="BR62" s="16">
        <v>45657</v>
      </c>
      <c r="BS62" s="47" t="s">
        <v>99</v>
      </c>
    </row>
    <row r="63" spans="1:71" s="48" customFormat="1" ht="84.95" customHeight="1" x14ac:dyDescent="0.2">
      <c r="A63" s="15">
        <v>1</v>
      </c>
      <c r="B63" s="39" t="s">
        <v>83</v>
      </c>
      <c r="C63" s="15">
        <v>43</v>
      </c>
      <c r="D63" s="39" t="s">
        <v>84</v>
      </c>
      <c r="E63" s="15">
        <v>4301</v>
      </c>
      <c r="F63" s="39" t="s">
        <v>86</v>
      </c>
      <c r="G63" s="40">
        <v>4301037</v>
      </c>
      <c r="H63" s="39" t="s">
        <v>128</v>
      </c>
      <c r="I63" s="40">
        <v>4301037</v>
      </c>
      <c r="J63" s="39" t="s">
        <v>128</v>
      </c>
      <c r="K63" s="15">
        <v>430103704</v>
      </c>
      <c r="L63" s="39" t="s">
        <v>132</v>
      </c>
      <c r="M63" s="15">
        <v>430103704</v>
      </c>
      <c r="N63" s="39" t="s">
        <v>132</v>
      </c>
      <c r="O63" s="15">
        <v>12</v>
      </c>
      <c r="P63" s="15"/>
      <c r="Q63" s="15">
        <v>12</v>
      </c>
      <c r="R63" s="15"/>
      <c r="S63" s="15" t="s">
        <v>89</v>
      </c>
      <c r="T63" s="39" t="s">
        <v>90</v>
      </c>
      <c r="U63" s="41">
        <v>0.60751788463025136</v>
      </c>
      <c r="V63" s="39" t="s">
        <v>91</v>
      </c>
      <c r="W63" s="39" t="s">
        <v>92</v>
      </c>
      <c r="X63" s="39" t="s">
        <v>181</v>
      </c>
      <c r="Y63" s="42">
        <v>5000000</v>
      </c>
      <c r="Z63" s="43">
        <v>5000000</v>
      </c>
      <c r="AA63" s="43">
        <v>0</v>
      </c>
      <c r="AB63" s="43">
        <v>0</v>
      </c>
      <c r="AC63" s="44" t="s">
        <v>189</v>
      </c>
      <c r="AD63" s="39" t="s">
        <v>190</v>
      </c>
      <c r="AE63" s="15" t="s">
        <v>113</v>
      </c>
      <c r="AF63" s="39" t="s">
        <v>114</v>
      </c>
      <c r="AG63" s="19">
        <v>6991</v>
      </c>
      <c r="AH63" s="19">
        <v>3685</v>
      </c>
      <c r="AI63" s="19">
        <v>6453</v>
      </c>
      <c r="AJ63" s="19">
        <v>1163</v>
      </c>
      <c r="AK63" s="19">
        <v>352</v>
      </c>
      <c r="AL63" s="19">
        <v>1037</v>
      </c>
      <c r="AM63" s="19">
        <v>4378</v>
      </c>
      <c r="AN63" s="19">
        <v>411</v>
      </c>
      <c r="AO63" s="19">
        <v>4202</v>
      </c>
      <c r="AP63" s="19">
        <v>1057</v>
      </c>
      <c r="AQ63" s="19">
        <v>1344</v>
      </c>
      <c r="AR63" s="19">
        <v>2343</v>
      </c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15">
        <v>13444</v>
      </c>
      <c r="BL63" s="15">
        <f t="shared" si="0"/>
        <v>4848</v>
      </c>
      <c r="BM63" s="15">
        <v>45</v>
      </c>
      <c r="BN63" s="46" t="s">
        <v>98</v>
      </c>
      <c r="BO63" s="16">
        <v>45293</v>
      </c>
      <c r="BP63" s="16">
        <v>45334</v>
      </c>
      <c r="BQ63" s="16">
        <v>45657</v>
      </c>
      <c r="BR63" s="16">
        <v>45657</v>
      </c>
      <c r="BS63" s="47" t="s">
        <v>99</v>
      </c>
    </row>
    <row r="64" spans="1:71" s="48" customFormat="1" ht="84.95" customHeight="1" x14ac:dyDescent="0.2">
      <c r="A64" s="15">
        <v>1</v>
      </c>
      <c r="B64" s="39" t="s">
        <v>83</v>
      </c>
      <c r="C64" s="15">
        <v>43</v>
      </c>
      <c r="D64" s="39" t="s">
        <v>84</v>
      </c>
      <c r="E64" s="15">
        <v>4301</v>
      </c>
      <c r="F64" s="39" t="s">
        <v>86</v>
      </c>
      <c r="G64" s="40">
        <v>4301037</v>
      </c>
      <c r="H64" s="39" t="s">
        <v>128</v>
      </c>
      <c r="I64" s="40">
        <v>4301037</v>
      </c>
      <c r="J64" s="39" t="s">
        <v>128</v>
      </c>
      <c r="K64" s="15">
        <v>430103704</v>
      </c>
      <c r="L64" s="39" t="s">
        <v>132</v>
      </c>
      <c r="M64" s="15">
        <v>430103704</v>
      </c>
      <c r="N64" s="39" t="s">
        <v>132</v>
      </c>
      <c r="O64" s="15">
        <v>12</v>
      </c>
      <c r="P64" s="15"/>
      <c r="Q64" s="15">
        <v>12</v>
      </c>
      <c r="R64" s="15"/>
      <c r="S64" s="15" t="s">
        <v>89</v>
      </c>
      <c r="T64" s="39" t="s">
        <v>90</v>
      </c>
      <c r="U64" s="41">
        <v>0.60751788463025136</v>
      </c>
      <c r="V64" s="39" t="s">
        <v>91</v>
      </c>
      <c r="W64" s="39" t="s">
        <v>92</v>
      </c>
      <c r="X64" s="39" t="s">
        <v>181</v>
      </c>
      <c r="Y64" s="42">
        <v>5000000</v>
      </c>
      <c r="Z64" s="43">
        <v>0</v>
      </c>
      <c r="AA64" s="43">
        <v>0</v>
      </c>
      <c r="AB64" s="43">
        <v>0</v>
      </c>
      <c r="AC64" s="44" t="s">
        <v>191</v>
      </c>
      <c r="AD64" s="39" t="s">
        <v>192</v>
      </c>
      <c r="AE64" s="15" t="s">
        <v>113</v>
      </c>
      <c r="AF64" s="39" t="s">
        <v>114</v>
      </c>
      <c r="AG64" s="19">
        <v>6991</v>
      </c>
      <c r="AH64" s="19">
        <v>3685</v>
      </c>
      <c r="AI64" s="19">
        <v>6453</v>
      </c>
      <c r="AJ64" s="19">
        <v>1163</v>
      </c>
      <c r="AK64" s="19">
        <v>352</v>
      </c>
      <c r="AL64" s="19">
        <v>1037</v>
      </c>
      <c r="AM64" s="19">
        <v>4378</v>
      </c>
      <c r="AN64" s="19">
        <v>411</v>
      </c>
      <c r="AO64" s="19">
        <v>4202</v>
      </c>
      <c r="AP64" s="19">
        <v>1057</v>
      </c>
      <c r="AQ64" s="19">
        <v>1344</v>
      </c>
      <c r="AR64" s="19">
        <v>2343</v>
      </c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15">
        <v>13444</v>
      </c>
      <c r="BL64" s="15">
        <f t="shared" si="0"/>
        <v>4848</v>
      </c>
      <c r="BM64" s="15">
        <v>45</v>
      </c>
      <c r="BN64" s="46" t="s">
        <v>98</v>
      </c>
      <c r="BO64" s="16">
        <v>45293</v>
      </c>
      <c r="BP64" s="16">
        <v>45334</v>
      </c>
      <c r="BQ64" s="16">
        <v>45657</v>
      </c>
      <c r="BR64" s="16">
        <v>45657</v>
      </c>
      <c r="BS64" s="47" t="s">
        <v>99</v>
      </c>
    </row>
    <row r="65" spans="1:71" s="48" customFormat="1" ht="84.95" customHeight="1" x14ac:dyDescent="0.2">
      <c r="A65" s="15">
        <v>1</v>
      </c>
      <c r="B65" s="39" t="s">
        <v>83</v>
      </c>
      <c r="C65" s="15">
        <v>43</v>
      </c>
      <c r="D65" s="39" t="s">
        <v>84</v>
      </c>
      <c r="E65" s="15">
        <v>4301</v>
      </c>
      <c r="F65" s="39" t="s">
        <v>86</v>
      </c>
      <c r="G65" s="40">
        <v>4301037</v>
      </c>
      <c r="H65" s="39" t="s">
        <v>128</v>
      </c>
      <c r="I65" s="40">
        <v>4301037</v>
      </c>
      <c r="J65" s="39" t="s">
        <v>128</v>
      </c>
      <c r="K65" s="15">
        <v>430103704</v>
      </c>
      <c r="L65" s="39" t="s">
        <v>132</v>
      </c>
      <c r="M65" s="15">
        <v>430103704</v>
      </c>
      <c r="N65" s="39" t="s">
        <v>132</v>
      </c>
      <c r="O65" s="15">
        <v>12</v>
      </c>
      <c r="P65" s="15"/>
      <c r="Q65" s="15">
        <v>12</v>
      </c>
      <c r="R65" s="15"/>
      <c r="S65" s="15" t="s">
        <v>89</v>
      </c>
      <c r="T65" s="39" t="s">
        <v>90</v>
      </c>
      <c r="U65" s="41">
        <v>0.60751788463025136</v>
      </c>
      <c r="V65" s="39" t="s">
        <v>91</v>
      </c>
      <c r="W65" s="39" t="s">
        <v>92</v>
      </c>
      <c r="X65" s="39" t="s">
        <v>181</v>
      </c>
      <c r="Y65" s="42">
        <v>5000000</v>
      </c>
      <c r="Z65" s="43">
        <v>0</v>
      </c>
      <c r="AA65" s="43">
        <v>0</v>
      </c>
      <c r="AB65" s="43">
        <v>0</v>
      </c>
      <c r="AC65" s="44" t="s">
        <v>193</v>
      </c>
      <c r="AD65" s="39" t="s">
        <v>127</v>
      </c>
      <c r="AE65" s="15" t="s">
        <v>116</v>
      </c>
      <c r="AF65" s="39" t="s">
        <v>117</v>
      </c>
      <c r="AG65" s="19">
        <v>6991</v>
      </c>
      <c r="AH65" s="19">
        <v>3685</v>
      </c>
      <c r="AI65" s="19">
        <v>6453</v>
      </c>
      <c r="AJ65" s="19">
        <v>1163</v>
      </c>
      <c r="AK65" s="19">
        <v>352</v>
      </c>
      <c r="AL65" s="19">
        <v>1037</v>
      </c>
      <c r="AM65" s="19">
        <v>4378</v>
      </c>
      <c r="AN65" s="19">
        <v>411</v>
      </c>
      <c r="AO65" s="19">
        <v>4202</v>
      </c>
      <c r="AP65" s="19">
        <v>1057</v>
      </c>
      <c r="AQ65" s="19">
        <v>1344</v>
      </c>
      <c r="AR65" s="19">
        <v>2343</v>
      </c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15">
        <v>13444</v>
      </c>
      <c r="BL65" s="15">
        <f t="shared" si="0"/>
        <v>4848</v>
      </c>
      <c r="BM65" s="15">
        <v>45</v>
      </c>
      <c r="BN65" s="46" t="s">
        <v>98</v>
      </c>
      <c r="BO65" s="16">
        <v>45293</v>
      </c>
      <c r="BP65" s="16">
        <v>45334</v>
      </c>
      <c r="BQ65" s="16">
        <v>45657</v>
      </c>
      <c r="BR65" s="16">
        <v>45657</v>
      </c>
      <c r="BS65" s="47" t="s">
        <v>99</v>
      </c>
    </row>
    <row r="66" spans="1:71" s="48" customFormat="1" ht="84.95" customHeight="1" x14ac:dyDescent="0.2">
      <c r="A66" s="15">
        <v>1</v>
      </c>
      <c r="B66" s="39" t="s">
        <v>83</v>
      </c>
      <c r="C66" s="15">
        <v>43</v>
      </c>
      <c r="D66" s="39" t="s">
        <v>84</v>
      </c>
      <c r="E66" s="15">
        <v>4301</v>
      </c>
      <c r="F66" s="39" t="s">
        <v>86</v>
      </c>
      <c r="G66" s="40">
        <v>4301037</v>
      </c>
      <c r="H66" s="39" t="s">
        <v>128</v>
      </c>
      <c r="I66" s="40">
        <v>4301037</v>
      </c>
      <c r="J66" s="39" t="s">
        <v>128</v>
      </c>
      <c r="K66" s="15">
        <v>430103704</v>
      </c>
      <c r="L66" s="39" t="s">
        <v>132</v>
      </c>
      <c r="M66" s="15">
        <v>430103704</v>
      </c>
      <c r="N66" s="39" t="s">
        <v>132</v>
      </c>
      <c r="O66" s="15">
        <v>12</v>
      </c>
      <c r="P66" s="15"/>
      <c r="Q66" s="15">
        <v>12</v>
      </c>
      <c r="R66" s="15"/>
      <c r="S66" s="15" t="s">
        <v>89</v>
      </c>
      <c r="T66" s="39" t="s">
        <v>90</v>
      </c>
      <c r="U66" s="41">
        <v>0.60751788463025136</v>
      </c>
      <c r="V66" s="39" t="s">
        <v>91</v>
      </c>
      <c r="W66" s="39" t="s">
        <v>92</v>
      </c>
      <c r="X66" s="39" t="s">
        <v>181</v>
      </c>
      <c r="Y66" s="42">
        <v>10000000</v>
      </c>
      <c r="Z66" s="43">
        <v>0</v>
      </c>
      <c r="AA66" s="43">
        <v>0</v>
      </c>
      <c r="AB66" s="43">
        <v>0</v>
      </c>
      <c r="AC66" s="44" t="s">
        <v>194</v>
      </c>
      <c r="AD66" s="39" t="s">
        <v>127</v>
      </c>
      <c r="AE66" s="15" t="s">
        <v>195</v>
      </c>
      <c r="AF66" s="39" t="s">
        <v>196</v>
      </c>
      <c r="AG66" s="19">
        <v>6991</v>
      </c>
      <c r="AH66" s="19">
        <v>3685</v>
      </c>
      <c r="AI66" s="19">
        <v>6453</v>
      </c>
      <c r="AJ66" s="19">
        <v>1163</v>
      </c>
      <c r="AK66" s="19">
        <v>352</v>
      </c>
      <c r="AL66" s="19">
        <v>1037</v>
      </c>
      <c r="AM66" s="19">
        <v>4378</v>
      </c>
      <c r="AN66" s="19">
        <v>411</v>
      </c>
      <c r="AO66" s="19">
        <v>4202</v>
      </c>
      <c r="AP66" s="19">
        <v>1057</v>
      </c>
      <c r="AQ66" s="19">
        <v>1344</v>
      </c>
      <c r="AR66" s="19">
        <v>2343</v>
      </c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15">
        <v>13444</v>
      </c>
      <c r="BL66" s="15">
        <f t="shared" si="0"/>
        <v>4848</v>
      </c>
      <c r="BM66" s="15">
        <v>45</v>
      </c>
      <c r="BN66" s="46" t="s">
        <v>98</v>
      </c>
      <c r="BO66" s="16">
        <v>45293</v>
      </c>
      <c r="BP66" s="16">
        <v>45334</v>
      </c>
      <c r="BQ66" s="16">
        <v>45657</v>
      </c>
      <c r="BR66" s="16">
        <v>45657</v>
      </c>
      <c r="BS66" s="47" t="s">
        <v>99</v>
      </c>
    </row>
    <row r="67" spans="1:71" s="48" customFormat="1" ht="84.95" customHeight="1" x14ac:dyDescent="0.2">
      <c r="A67" s="15">
        <v>1</v>
      </c>
      <c r="B67" s="39" t="s">
        <v>83</v>
      </c>
      <c r="C67" s="15">
        <v>43</v>
      </c>
      <c r="D67" s="39" t="s">
        <v>84</v>
      </c>
      <c r="E67" s="15">
        <v>4301</v>
      </c>
      <c r="F67" s="39" t="s">
        <v>86</v>
      </c>
      <c r="G67" s="40">
        <v>4301037</v>
      </c>
      <c r="H67" s="39" t="s">
        <v>128</v>
      </c>
      <c r="I67" s="40">
        <v>4301037</v>
      </c>
      <c r="J67" s="39" t="s">
        <v>128</v>
      </c>
      <c r="K67" s="15">
        <v>430103704</v>
      </c>
      <c r="L67" s="39" t="s">
        <v>132</v>
      </c>
      <c r="M67" s="15">
        <v>430103704</v>
      </c>
      <c r="N67" s="39" t="s">
        <v>132</v>
      </c>
      <c r="O67" s="15">
        <v>12</v>
      </c>
      <c r="P67" s="15"/>
      <c r="Q67" s="15">
        <v>12</v>
      </c>
      <c r="R67" s="15"/>
      <c r="S67" s="15" t="s">
        <v>89</v>
      </c>
      <c r="T67" s="39" t="s">
        <v>90</v>
      </c>
      <c r="U67" s="41">
        <v>0.60751788463025136</v>
      </c>
      <c r="V67" s="39" t="s">
        <v>91</v>
      </c>
      <c r="W67" s="39" t="s">
        <v>92</v>
      </c>
      <c r="X67" s="39" t="s">
        <v>181</v>
      </c>
      <c r="Y67" s="42">
        <f>30000000-30000000</f>
        <v>0</v>
      </c>
      <c r="Z67" s="43">
        <v>0</v>
      </c>
      <c r="AA67" s="43">
        <v>0</v>
      </c>
      <c r="AB67" s="43">
        <v>0</v>
      </c>
      <c r="AC67" s="44" t="s">
        <v>165</v>
      </c>
      <c r="AD67" s="39" t="s">
        <v>197</v>
      </c>
      <c r="AE67" s="15" t="s">
        <v>104</v>
      </c>
      <c r="AF67" s="39" t="s">
        <v>105</v>
      </c>
      <c r="AG67" s="19">
        <v>6991</v>
      </c>
      <c r="AH67" s="19">
        <v>3685</v>
      </c>
      <c r="AI67" s="19">
        <v>6453</v>
      </c>
      <c r="AJ67" s="19">
        <v>1163</v>
      </c>
      <c r="AK67" s="19">
        <v>352</v>
      </c>
      <c r="AL67" s="19">
        <v>1037</v>
      </c>
      <c r="AM67" s="19">
        <v>4378</v>
      </c>
      <c r="AN67" s="19">
        <v>411</v>
      </c>
      <c r="AO67" s="19">
        <v>4202</v>
      </c>
      <c r="AP67" s="19">
        <v>1057</v>
      </c>
      <c r="AQ67" s="19">
        <v>1344</v>
      </c>
      <c r="AR67" s="19">
        <v>2343</v>
      </c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15">
        <v>13444</v>
      </c>
      <c r="BL67" s="15">
        <f t="shared" si="0"/>
        <v>4848</v>
      </c>
      <c r="BM67" s="15">
        <v>45</v>
      </c>
      <c r="BN67" s="46" t="s">
        <v>98</v>
      </c>
      <c r="BO67" s="16">
        <v>45293</v>
      </c>
      <c r="BP67" s="16">
        <v>45334</v>
      </c>
      <c r="BQ67" s="16">
        <v>45657</v>
      </c>
      <c r="BR67" s="16">
        <v>45657</v>
      </c>
      <c r="BS67" s="47" t="s">
        <v>99</v>
      </c>
    </row>
    <row r="68" spans="1:71" s="48" customFormat="1" ht="84.95" customHeight="1" x14ac:dyDescent="0.2">
      <c r="A68" s="15">
        <v>1</v>
      </c>
      <c r="B68" s="39" t="s">
        <v>83</v>
      </c>
      <c r="C68" s="15">
        <v>43</v>
      </c>
      <c r="D68" s="39" t="s">
        <v>84</v>
      </c>
      <c r="E68" s="15">
        <v>4301</v>
      </c>
      <c r="F68" s="39" t="s">
        <v>86</v>
      </c>
      <c r="G68" s="40">
        <v>4301037</v>
      </c>
      <c r="H68" s="39" t="s">
        <v>128</v>
      </c>
      <c r="I68" s="40">
        <v>4301037</v>
      </c>
      <c r="J68" s="39" t="s">
        <v>128</v>
      </c>
      <c r="K68" s="15">
        <v>430103704</v>
      </c>
      <c r="L68" s="39" t="s">
        <v>132</v>
      </c>
      <c r="M68" s="15">
        <v>430103704</v>
      </c>
      <c r="N68" s="39" t="s">
        <v>132</v>
      </c>
      <c r="O68" s="15">
        <v>12</v>
      </c>
      <c r="P68" s="15"/>
      <c r="Q68" s="15">
        <v>12</v>
      </c>
      <c r="R68" s="15"/>
      <c r="S68" s="15" t="s">
        <v>89</v>
      </c>
      <c r="T68" s="39" t="s">
        <v>90</v>
      </c>
      <c r="U68" s="41">
        <v>0.60751788463025136</v>
      </c>
      <c r="V68" s="39" t="s">
        <v>91</v>
      </c>
      <c r="W68" s="39" t="s">
        <v>92</v>
      </c>
      <c r="X68" s="39" t="s">
        <v>181</v>
      </c>
      <c r="Y68" s="42">
        <f>33000000</f>
        <v>33000000</v>
      </c>
      <c r="Z68" s="43">
        <v>0</v>
      </c>
      <c r="AA68" s="43">
        <v>0</v>
      </c>
      <c r="AB68" s="43">
        <v>0</v>
      </c>
      <c r="AC68" s="44" t="s">
        <v>198</v>
      </c>
      <c r="AD68" s="39" t="s">
        <v>197</v>
      </c>
      <c r="AE68" s="15" t="s">
        <v>199</v>
      </c>
      <c r="AF68" s="39" t="s">
        <v>108</v>
      </c>
      <c r="AG68" s="19">
        <v>6991</v>
      </c>
      <c r="AH68" s="19">
        <v>3685</v>
      </c>
      <c r="AI68" s="19">
        <v>6453</v>
      </c>
      <c r="AJ68" s="19">
        <v>1163</v>
      </c>
      <c r="AK68" s="19">
        <v>352</v>
      </c>
      <c r="AL68" s="19">
        <v>1037</v>
      </c>
      <c r="AM68" s="19">
        <v>4378</v>
      </c>
      <c r="AN68" s="19">
        <v>411</v>
      </c>
      <c r="AO68" s="19">
        <v>4202</v>
      </c>
      <c r="AP68" s="19">
        <v>1057</v>
      </c>
      <c r="AQ68" s="19">
        <v>1344</v>
      </c>
      <c r="AR68" s="19">
        <v>2343</v>
      </c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15">
        <v>13444</v>
      </c>
      <c r="BL68" s="15">
        <f t="shared" si="0"/>
        <v>4848</v>
      </c>
      <c r="BM68" s="15">
        <v>45</v>
      </c>
      <c r="BN68" s="46" t="s">
        <v>98</v>
      </c>
      <c r="BO68" s="16">
        <v>45293</v>
      </c>
      <c r="BP68" s="16">
        <v>45334</v>
      </c>
      <c r="BQ68" s="16">
        <v>45657</v>
      </c>
      <c r="BR68" s="16">
        <v>45657</v>
      </c>
      <c r="BS68" s="47" t="s">
        <v>99</v>
      </c>
    </row>
    <row r="69" spans="1:71" s="48" customFormat="1" ht="84.95" customHeight="1" x14ac:dyDescent="0.2">
      <c r="A69" s="15">
        <v>1</v>
      </c>
      <c r="B69" s="39" t="s">
        <v>83</v>
      </c>
      <c r="C69" s="15">
        <v>43</v>
      </c>
      <c r="D69" s="39" t="s">
        <v>84</v>
      </c>
      <c r="E69" s="15">
        <v>4301</v>
      </c>
      <c r="F69" s="39" t="s">
        <v>86</v>
      </c>
      <c r="G69" s="40">
        <v>4301037</v>
      </c>
      <c r="H69" s="39" t="s">
        <v>128</v>
      </c>
      <c r="I69" s="40">
        <v>4301037</v>
      </c>
      <c r="J69" s="39" t="s">
        <v>128</v>
      </c>
      <c r="K69" s="15">
        <v>430103704</v>
      </c>
      <c r="L69" s="39" t="s">
        <v>132</v>
      </c>
      <c r="M69" s="15">
        <v>430103704</v>
      </c>
      <c r="N69" s="39" t="s">
        <v>132</v>
      </c>
      <c r="O69" s="15">
        <v>12</v>
      </c>
      <c r="P69" s="15"/>
      <c r="Q69" s="15">
        <v>12</v>
      </c>
      <c r="R69" s="15"/>
      <c r="S69" s="15" t="s">
        <v>89</v>
      </c>
      <c r="T69" s="39" t="s">
        <v>90</v>
      </c>
      <c r="U69" s="41">
        <v>0.60751788463025136</v>
      </c>
      <c r="V69" s="39" t="s">
        <v>91</v>
      </c>
      <c r="W69" s="39" t="s">
        <v>92</v>
      </c>
      <c r="X69" s="39" t="s">
        <v>181</v>
      </c>
      <c r="Y69" s="42">
        <f>30000000-30000000</f>
        <v>0</v>
      </c>
      <c r="Z69" s="43">
        <v>0</v>
      </c>
      <c r="AA69" s="43">
        <v>0</v>
      </c>
      <c r="AB69" s="43">
        <v>0</v>
      </c>
      <c r="AC69" s="44" t="s">
        <v>200</v>
      </c>
      <c r="AD69" s="39" t="s">
        <v>197</v>
      </c>
      <c r="AE69" s="15" t="s">
        <v>104</v>
      </c>
      <c r="AF69" s="39" t="s">
        <v>105</v>
      </c>
      <c r="AG69" s="19">
        <v>6991</v>
      </c>
      <c r="AH69" s="19">
        <v>3685</v>
      </c>
      <c r="AI69" s="19">
        <v>6453</v>
      </c>
      <c r="AJ69" s="19">
        <v>1163</v>
      </c>
      <c r="AK69" s="19">
        <v>352</v>
      </c>
      <c r="AL69" s="19">
        <v>1037</v>
      </c>
      <c r="AM69" s="19">
        <v>4378</v>
      </c>
      <c r="AN69" s="19">
        <v>411</v>
      </c>
      <c r="AO69" s="19">
        <v>4202</v>
      </c>
      <c r="AP69" s="19">
        <v>1057</v>
      </c>
      <c r="AQ69" s="19">
        <v>1344</v>
      </c>
      <c r="AR69" s="19">
        <v>2343</v>
      </c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15">
        <v>13444</v>
      </c>
      <c r="BL69" s="15">
        <f t="shared" si="0"/>
        <v>4848</v>
      </c>
      <c r="BM69" s="15">
        <v>45</v>
      </c>
      <c r="BN69" s="46" t="s">
        <v>98</v>
      </c>
      <c r="BO69" s="16">
        <v>45293</v>
      </c>
      <c r="BP69" s="16">
        <v>45334</v>
      </c>
      <c r="BQ69" s="16">
        <v>45657</v>
      </c>
      <c r="BR69" s="16">
        <v>45657</v>
      </c>
      <c r="BS69" s="47" t="s">
        <v>99</v>
      </c>
    </row>
    <row r="70" spans="1:71" s="48" customFormat="1" ht="84.95" customHeight="1" x14ac:dyDescent="0.2">
      <c r="A70" s="15">
        <v>1</v>
      </c>
      <c r="B70" s="39" t="s">
        <v>83</v>
      </c>
      <c r="C70" s="15">
        <v>43</v>
      </c>
      <c r="D70" s="39" t="s">
        <v>84</v>
      </c>
      <c r="E70" s="15">
        <v>4301</v>
      </c>
      <c r="F70" s="39" t="s">
        <v>86</v>
      </c>
      <c r="G70" s="40">
        <v>4301037</v>
      </c>
      <c r="H70" s="39" t="s">
        <v>128</v>
      </c>
      <c r="I70" s="40">
        <v>4301037</v>
      </c>
      <c r="J70" s="39" t="s">
        <v>128</v>
      </c>
      <c r="K70" s="15">
        <v>430103704</v>
      </c>
      <c r="L70" s="39" t="s">
        <v>132</v>
      </c>
      <c r="M70" s="15">
        <v>430103704</v>
      </c>
      <c r="N70" s="39" t="s">
        <v>132</v>
      </c>
      <c r="O70" s="15">
        <v>12</v>
      </c>
      <c r="P70" s="15"/>
      <c r="Q70" s="15">
        <v>12</v>
      </c>
      <c r="R70" s="15"/>
      <c r="S70" s="15" t="s">
        <v>89</v>
      </c>
      <c r="T70" s="39" t="s">
        <v>90</v>
      </c>
      <c r="U70" s="41">
        <v>0.60751788463025136</v>
      </c>
      <c r="V70" s="39" t="s">
        <v>91</v>
      </c>
      <c r="W70" s="39" t="s">
        <v>92</v>
      </c>
      <c r="X70" s="39" t="s">
        <v>181</v>
      </c>
      <c r="Y70" s="42">
        <v>25000000</v>
      </c>
      <c r="Z70" s="43">
        <v>0</v>
      </c>
      <c r="AA70" s="43">
        <v>0</v>
      </c>
      <c r="AB70" s="43">
        <v>0</v>
      </c>
      <c r="AC70" s="44" t="s">
        <v>201</v>
      </c>
      <c r="AD70" s="39" t="s">
        <v>197</v>
      </c>
      <c r="AE70" s="15" t="s">
        <v>138</v>
      </c>
      <c r="AF70" s="39" t="s">
        <v>139</v>
      </c>
      <c r="AG70" s="19">
        <v>6991</v>
      </c>
      <c r="AH70" s="19">
        <v>3685</v>
      </c>
      <c r="AI70" s="19">
        <v>6453</v>
      </c>
      <c r="AJ70" s="19">
        <v>1163</v>
      </c>
      <c r="AK70" s="19">
        <v>352</v>
      </c>
      <c r="AL70" s="19">
        <v>1037</v>
      </c>
      <c r="AM70" s="19">
        <v>4378</v>
      </c>
      <c r="AN70" s="19">
        <v>411</v>
      </c>
      <c r="AO70" s="19">
        <v>4202</v>
      </c>
      <c r="AP70" s="19">
        <v>1057</v>
      </c>
      <c r="AQ70" s="19">
        <v>1344</v>
      </c>
      <c r="AR70" s="19">
        <v>2343</v>
      </c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15">
        <v>13444</v>
      </c>
      <c r="BL70" s="15">
        <f t="shared" si="0"/>
        <v>4848</v>
      </c>
      <c r="BM70" s="15">
        <v>45</v>
      </c>
      <c r="BN70" s="46" t="s">
        <v>98</v>
      </c>
      <c r="BO70" s="16">
        <v>45293</v>
      </c>
      <c r="BP70" s="16">
        <v>45334</v>
      </c>
      <c r="BQ70" s="16">
        <v>45657</v>
      </c>
      <c r="BR70" s="16">
        <v>45657</v>
      </c>
      <c r="BS70" s="47" t="s">
        <v>99</v>
      </c>
    </row>
    <row r="71" spans="1:71" s="48" customFormat="1" ht="114" customHeight="1" x14ac:dyDescent="0.2">
      <c r="A71" s="15">
        <v>1</v>
      </c>
      <c r="B71" s="39" t="s">
        <v>83</v>
      </c>
      <c r="C71" s="15">
        <v>43</v>
      </c>
      <c r="D71" s="39" t="s">
        <v>84</v>
      </c>
      <c r="E71" s="15">
        <v>4301</v>
      </c>
      <c r="F71" s="39" t="s">
        <v>86</v>
      </c>
      <c r="G71" s="40">
        <v>4301037</v>
      </c>
      <c r="H71" s="39" t="s">
        <v>128</v>
      </c>
      <c r="I71" s="40">
        <v>4301037</v>
      </c>
      <c r="J71" s="39" t="s">
        <v>128</v>
      </c>
      <c r="K71" s="15">
        <v>430103704</v>
      </c>
      <c r="L71" s="39" t="s">
        <v>132</v>
      </c>
      <c r="M71" s="15">
        <v>430103704</v>
      </c>
      <c r="N71" s="39" t="s">
        <v>132</v>
      </c>
      <c r="O71" s="15">
        <v>12</v>
      </c>
      <c r="P71" s="15"/>
      <c r="Q71" s="15">
        <v>12</v>
      </c>
      <c r="R71" s="15"/>
      <c r="S71" s="15" t="s">
        <v>89</v>
      </c>
      <c r="T71" s="39" t="s">
        <v>90</v>
      </c>
      <c r="U71" s="52">
        <v>0.60751788463025136</v>
      </c>
      <c r="V71" s="39" t="s">
        <v>91</v>
      </c>
      <c r="W71" s="39" t="s">
        <v>92</v>
      </c>
      <c r="X71" s="39" t="s">
        <v>181</v>
      </c>
      <c r="Y71" s="42">
        <v>17645954</v>
      </c>
      <c r="Z71" s="43">
        <v>0</v>
      </c>
      <c r="AA71" s="43">
        <v>0</v>
      </c>
      <c r="AB71" s="43">
        <v>0</v>
      </c>
      <c r="AC71" s="44" t="s">
        <v>202</v>
      </c>
      <c r="AD71" s="39" t="s">
        <v>197</v>
      </c>
      <c r="AE71" s="15" t="s">
        <v>171</v>
      </c>
      <c r="AF71" s="39" t="s">
        <v>203</v>
      </c>
      <c r="AG71" s="19">
        <v>6991</v>
      </c>
      <c r="AH71" s="19">
        <v>3685</v>
      </c>
      <c r="AI71" s="19">
        <v>6453</v>
      </c>
      <c r="AJ71" s="19">
        <v>1163</v>
      </c>
      <c r="AK71" s="19">
        <v>352</v>
      </c>
      <c r="AL71" s="19">
        <v>1037</v>
      </c>
      <c r="AM71" s="19">
        <v>4378</v>
      </c>
      <c r="AN71" s="19">
        <v>411</v>
      </c>
      <c r="AO71" s="19">
        <v>4202</v>
      </c>
      <c r="AP71" s="19">
        <v>1057</v>
      </c>
      <c r="AQ71" s="19">
        <v>1344</v>
      </c>
      <c r="AR71" s="19">
        <v>2343</v>
      </c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15">
        <v>13444</v>
      </c>
      <c r="BL71" s="15">
        <f t="shared" si="0"/>
        <v>4848</v>
      </c>
      <c r="BM71" s="15">
        <v>45</v>
      </c>
      <c r="BN71" s="46" t="s">
        <v>98</v>
      </c>
      <c r="BO71" s="16">
        <v>45293</v>
      </c>
      <c r="BP71" s="16">
        <v>45334</v>
      </c>
      <c r="BQ71" s="16">
        <v>45657</v>
      </c>
      <c r="BR71" s="16">
        <v>45657</v>
      </c>
      <c r="BS71" s="47" t="s">
        <v>99</v>
      </c>
    </row>
    <row r="72" spans="1:71" s="48" customFormat="1" ht="110.25" customHeight="1" x14ac:dyDescent="0.2">
      <c r="A72" s="15">
        <v>1</v>
      </c>
      <c r="B72" s="39" t="s">
        <v>83</v>
      </c>
      <c r="C72" s="15">
        <v>43</v>
      </c>
      <c r="D72" s="39" t="s">
        <v>84</v>
      </c>
      <c r="E72" s="15">
        <v>4301</v>
      </c>
      <c r="F72" s="39" t="s">
        <v>86</v>
      </c>
      <c r="G72" s="40">
        <v>4301037</v>
      </c>
      <c r="H72" s="39" t="s">
        <v>128</v>
      </c>
      <c r="I72" s="40">
        <v>4301037</v>
      </c>
      <c r="J72" s="39" t="s">
        <v>128</v>
      </c>
      <c r="K72" s="15">
        <v>430103704</v>
      </c>
      <c r="L72" s="39" t="s">
        <v>132</v>
      </c>
      <c r="M72" s="15">
        <v>430103704</v>
      </c>
      <c r="N72" s="39" t="s">
        <v>132</v>
      </c>
      <c r="O72" s="15">
        <v>12</v>
      </c>
      <c r="P72" s="15"/>
      <c r="Q72" s="15">
        <v>12</v>
      </c>
      <c r="R72" s="15"/>
      <c r="S72" s="15" t="s">
        <v>89</v>
      </c>
      <c r="T72" s="39" t="s">
        <v>90</v>
      </c>
      <c r="U72" s="52">
        <v>0.60751788463025136</v>
      </c>
      <c r="V72" s="39" t="s">
        <v>91</v>
      </c>
      <c r="W72" s="39" t="s">
        <v>92</v>
      </c>
      <c r="X72" s="39" t="s">
        <v>173</v>
      </c>
      <c r="Y72" s="42">
        <f>80000000+130899515.23+5000000</f>
        <v>215899515.23000002</v>
      </c>
      <c r="Z72" s="43">
        <v>0</v>
      </c>
      <c r="AA72" s="43">
        <v>0</v>
      </c>
      <c r="AB72" s="43">
        <v>0</v>
      </c>
      <c r="AC72" s="44" t="s">
        <v>151</v>
      </c>
      <c r="AD72" s="39" t="s">
        <v>123</v>
      </c>
      <c r="AE72" s="15" t="s">
        <v>107</v>
      </c>
      <c r="AF72" s="39" t="s">
        <v>108</v>
      </c>
      <c r="AG72" s="19">
        <v>6991</v>
      </c>
      <c r="AH72" s="19">
        <v>3685</v>
      </c>
      <c r="AI72" s="19">
        <v>6453</v>
      </c>
      <c r="AJ72" s="19">
        <v>1163</v>
      </c>
      <c r="AK72" s="19">
        <v>352</v>
      </c>
      <c r="AL72" s="19">
        <v>1037</v>
      </c>
      <c r="AM72" s="19">
        <v>4378</v>
      </c>
      <c r="AN72" s="19">
        <v>411</v>
      </c>
      <c r="AO72" s="19">
        <v>4202</v>
      </c>
      <c r="AP72" s="19">
        <v>1057</v>
      </c>
      <c r="AQ72" s="19">
        <v>1344</v>
      </c>
      <c r="AR72" s="19">
        <v>2343</v>
      </c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15">
        <v>13444</v>
      </c>
      <c r="BL72" s="15">
        <f t="shared" si="0"/>
        <v>4848</v>
      </c>
      <c r="BM72" s="15">
        <v>45</v>
      </c>
      <c r="BN72" s="46" t="s">
        <v>98</v>
      </c>
      <c r="BO72" s="16">
        <v>45293</v>
      </c>
      <c r="BP72" s="16">
        <v>45334</v>
      </c>
      <c r="BQ72" s="16">
        <v>45657</v>
      </c>
      <c r="BR72" s="16">
        <v>45657</v>
      </c>
      <c r="BS72" s="47" t="s">
        <v>99</v>
      </c>
    </row>
    <row r="73" spans="1:71" s="48" customFormat="1" ht="84.95" customHeight="1" x14ac:dyDescent="0.2">
      <c r="A73" s="15">
        <v>1</v>
      </c>
      <c r="B73" s="39" t="s">
        <v>83</v>
      </c>
      <c r="C73" s="15">
        <v>43</v>
      </c>
      <c r="D73" s="39" t="s">
        <v>84</v>
      </c>
      <c r="E73" s="15">
        <v>4301</v>
      </c>
      <c r="F73" s="39" t="s">
        <v>86</v>
      </c>
      <c r="G73" s="40">
        <v>4301037</v>
      </c>
      <c r="H73" s="39" t="s">
        <v>128</v>
      </c>
      <c r="I73" s="40">
        <v>4301037</v>
      </c>
      <c r="J73" s="39" t="s">
        <v>128</v>
      </c>
      <c r="K73" s="15">
        <v>430103704</v>
      </c>
      <c r="L73" s="39" t="s">
        <v>132</v>
      </c>
      <c r="M73" s="15">
        <v>430103704</v>
      </c>
      <c r="N73" s="39" t="s">
        <v>132</v>
      </c>
      <c r="O73" s="15">
        <v>12</v>
      </c>
      <c r="P73" s="15"/>
      <c r="Q73" s="15">
        <v>12</v>
      </c>
      <c r="R73" s="15"/>
      <c r="S73" s="15" t="s">
        <v>89</v>
      </c>
      <c r="T73" s="39" t="s">
        <v>90</v>
      </c>
      <c r="U73" s="52">
        <v>0.60751788463025136</v>
      </c>
      <c r="V73" s="39" t="s">
        <v>91</v>
      </c>
      <c r="W73" s="39" t="s">
        <v>92</v>
      </c>
      <c r="X73" s="39" t="s">
        <v>173</v>
      </c>
      <c r="Y73" s="42">
        <v>7187538.5199999996</v>
      </c>
      <c r="Z73" s="43">
        <v>0</v>
      </c>
      <c r="AA73" s="43">
        <v>0</v>
      </c>
      <c r="AB73" s="43">
        <v>0</v>
      </c>
      <c r="AC73" s="44" t="s">
        <v>152</v>
      </c>
      <c r="AD73" s="39" t="s">
        <v>125</v>
      </c>
      <c r="AE73" s="15" t="s">
        <v>107</v>
      </c>
      <c r="AF73" s="39" t="s">
        <v>108</v>
      </c>
      <c r="AG73" s="19">
        <v>6991</v>
      </c>
      <c r="AH73" s="19">
        <v>3685</v>
      </c>
      <c r="AI73" s="19">
        <v>6453</v>
      </c>
      <c r="AJ73" s="19">
        <v>1163</v>
      </c>
      <c r="AK73" s="19">
        <v>352</v>
      </c>
      <c r="AL73" s="19">
        <v>1037</v>
      </c>
      <c r="AM73" s="19">
        <v>4378</v>
      </c>
      <c r="AN73" s="19">
        <v>411</v>
      </c>
      <c r="AO73" s="19">
        <v>4202</v>
      </c>
      <c r="AP73" s="19">
        <v>1057</v>
      </c>
      <c r="AQ73" s="19">
        <v>1344</v>
      </c>
      <c r="AR73" s="19">
        <v>2343</v>
      </c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15">
        <v>13444</v>
      </c>
      <c r="BL73" s="15">
        <f t="shared" si="0"/>
        <v>4848</v>
      </c>
      <c r="BM73" s="15">
        <v>45</v>
      </c>
      <c r="BN73" s="46" t="s">
        <v>98</v>
      </c>
      <c r="BO73" s="16">
        <v>45293</v>
      </c>
      <c r="BP73" s="16">
        <v>45334</v>
      </c>
      <c r="BQ73" s="16">
        <v>45657</v>
      </c>
      <c r="BR73" s="16">
        <v>45657</v>
      </c>
      <c r="BS73" s="47" t="s">
        <v>99</v>
      </c>
    </row>
    <row r="74" spans="1:71" s="48" customFormat="1" ht="84.95" customHeight="1" x14ac:dyDescent="0.2">
      <c r="A74" s="15">
        <v>1</v>
      </c>
      <c r="B74" s="39" t="s">
        <v>83</v>
      </c>
      <c r="C74" s="15">
        <v>43</v>
      </c>
      <c r="D74" s="39" t="s">
        <v>84</v>
      </c>
      <c r="E74" s="15">
        <v>4301</v>
      </c>
      <c r="F74" s="39" t="s">
        <v>86</v>
      </c>
      <c r="G74" s="40">
        <v>4301037</v>
      </c>
      <c r="H74" s="39" t="s">
        <v>128</v>
      </c>
      <c r="I74" s="40">
        <v>4301037</v>
      </c>
      <c r="J74" s="39" t="s">
        <v>128</v>
      </c>
      <c r="K74" s="15">
        <v>430103704</v>
      </c>
      <c r="L74" s="39" t="s">
        <v>132</v>
      </c>
      <c r="M74" s="15">
        <v>430103704</v>
      </c>
      <c r="N74" s="39" t="s">
        <v>132</v>
      </c>
      <c r="O74" s="15">
        <v>12</v>
      </c>
      <c r="P74" s="15"/>
      <c r="Q74" s="15">
        <v>12</v>
      </c>
      <c r="R74" s="15"/>
      <c r="S74" s="15" t="s">
        <v>89</v>
      </c>
      <c r="T74" s="39" t="s">
        <v>90</v>
      </c>
      <c r="U74" s="52">
        <v>0.60751788463025136</v>
      </c>
      <c r="V74" s="39" t="s">
        <v>91</v>
      </c>
      <c r="W74" s="39" t="s">
        <v>92</v>
      </c>
      <c r="X74" s="39" t="s">
        <v>173</v>
      </c>
      <c r="Y74" s="42">
        <v>19100484.77</v>
      </c>
      <c r="Z74" s="43">
        <v>0</v>
      </c>
      <c r="AA74" s="43">
        <v>0</v>
      </c>
      <c r="AB74" s="43">
        <v>0</v>
      </c>
      <c r="AC74" s="44" t="s">
        <v>204</v>
      </c>
      <c r="AD74" s="39" t="s">
        <v>123</v>
      </c>
      <c r="AE74" s="15" t="s">
        <v>110</v>
      </c>
      <c r="AF74" s="39" t="s">
        <v>111</v>
      </c>
      <c r="AG74" s="19">
        <v>6991</v>
      </c>
      <c r="AH74" s="19">
        <v>3685</v>
      </c>
      <c r="AI74" s="19">
        <v>6453</v>
      </c>
      <c r="AJ74" s="19">
        <v>1163</v>
      </c>
      <c r="AK74" s="19">
        <v>352</v>
      </c>
      <c r="AL74" s="19">
        <v>1037</v>
      </c>
      <c r="AM74" s="19">
        <v>4378</v>
      </c>
      <c r="AN74" s="19">
        <v>411</v>
      </c>
      <c r="AO74" s="19">
        <v>4202</v>
      </c>
      <c r="AP74" s="19">
        <v>1057</v>
      </c>
      <c r="AQ74" s="19">
        <v>1344</v>
      </c>
      <c r="AR74" s="19">
        <v>2343</v>
      </c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15">
        <v>13444</v>
      </c>
      <c r="BL74" s="15">
        <f t="shared" si="0"/>
        <v>4848</v>
      </c>
      <c r="BM74" s="15">
        <v>45</v>
      </c>
      <c r="BN74" s="46" t="s">
        <v>98</v>
      </c>
      <c r="BO74" s="16">
        <v>45293</v>
      </c>
      <c r="BP74" s="16">
        <v>45334</v>
      </c>
      <c r="BQ74" s="16">
        <v>45657</v>
      </c>
      <c r="BR74" s="16">
        <v>45657</v>
      </c>
      <c r="BS74" s="47" t="s">
        <v>99</v>
      </c>
    </row>
    <row r="75" spans="1:71" s="48" customFormat="1" ht="84.95" customHeight="1" x14ac:dyDescent="0.2">
      <c r="A75" s="15">
        <v>1</v>
      </c>
      <c r="B75" s="39" t="s">
        <v>83</v>
      </c>
      <c r="C75" s="15">
        <v>43</v>
      </c>
      <c r="D75" s="39" t="s">
        <v>84</v>
      </c>
      <c r="E75" s="15">
        <v>4301</v>
      </c>
      <c r="F75" s="39" t="s">
        <v>86</v>
      </c>
      <c r="G75" s="40">
        <v>4301037</v>
      </c>
      <c r="H75" s="39" t="s">
        <v>128</v>
      </c>
      <c r="I75" s="40">
        <v>4301037</v>
      </c>
      <c r="J75" s="39" t="s">
        <v>128</v>
      </c>
      <c r="K75" s="15">
        <v>430103704</v>
      </c>
      <c r="L75" s="39" t="s">
        <v>132</v>
      </c>
      <c r="M75" s="15">
        <v>430103704</v>
      </c>
      <c r="N75" s="39" t="s">
        <v>132</v>
      </c>
      <c r="O75" s="15">
        <v>12</v>
      </c>
      <c r="P75" s="15"/>
      <c r="Q75" s="15">
        <v>12</v>
      </c>
      <c r="R75" s="15"/>
      <c r="S75" s="15" t="s">
        <v>89</v>
      </c>
      <c r="T75" s="39" t="s">
        <v>90</v>
      </c>
      <c r="U75" s="52">
        <v>0.60751788463025136</v>
      </c>
      <c r="V75" s="39" t="s">
        <v>91</v>
      </c>
      <c r="W75" s="39" t="s">
        <v>92</v>
      </c>
      <c r="X75" s="39" t="s">
        <v>173</v>
      </c>
      <c r="Y75" s="42">
        <v>65444483.219999999</v>
      </c>
      <c r="Z75" s="43">
        <v>0</v>
      </c>
      <c r="AA75" s="43">
        <v>0</v>
      </c>
      <c r="AB75" s="43">
        <v>0</v>
      </c>
      <c r="AC75" s="44" t="s">
        <v>205</v>
      </c>
      <c r="AD75" s="39" t="s">
        <v>125</v>
      </c>
      <c r="AE75" s="15">
        <v>27</v>
      </c>
      <c r="AF75" s="39" t="s">
        <v>105</v>
      </c>
      <c r="AG75" s="19">
        <v>6991</v>
      </c>
      <c r="AH75" s="19">
        <v>3685</v>
      </c>
      <c r="AI75" s="19">
        <v>6453</v>
      </c>
      <c r="AJ75" s="19">
        <v>1163</v>
      </c>
      <c r="AK75" s="19">
        <v>352</v>
      </c>
      <c r="AL75" s="19">
        <v>1037</v>
      </c>
      <c r="AM75" s="19">
        <v>4378</v>
      </c>
      <c r="AN75" s="19">
        <v>411</v>
      </c>
      <c r="AO75" s="19">
        <v>4202</v>
      </c>
      <c r="AP75" s="19">
        <v>1057</v>
      </c>
      <c r="AQ75" s="19">
        <v>1344</v>
      </c>
      <c r="AR75" s="19">
        <v>2343</v>
      </c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15">
        <v>13444</v>
      </c>
      <c r="BL75" s="15">
        <f t="shared" si="0"/>
        <v>4848</v>
      </c>
      <c r="BM75" s="15">
        <v>45</v>
      </c>
      <c r="BN75" s="46" t="s">
        <v>98</v>
      </c>
      <c r="BO75" s="16">
        <v>45293</v>
      </c>
      <c r="BP75" s="16">
        <v>45334</v>
      </c>
      <c r="BQ75" s="16">
        <v>45657</v>
      </c>
      <c r="BR75" s="16">
        <v>45657</v>
      </c>
      <c r="BS75" s="47" t="s">
        <v>99</v>
      </c>
    </row>
    <row r="76" spans="1:71" s="48" customFormat="1" ht="84.95" customHeight="1" x14ac:dyDescent="0.2">
      <c r="A76" s="15">
        <v>1</v>
      </c>
      <c r="B76" s="39" t="s">
        <v>83</v>
      </c>
      <c r="C76" s="15">
        <v>43</v>
      </c>
      <c r="D76" s="39" t="s">
        <v>84</v>
      </c>
      <c r="E76" s="15">
        <v>4301</v>
      </c>
      <c r="F76" s="39" t="s">
        <v>86</v>
      </c>
      <c r="G76" s="40">
        <v>4301037</v>
      </c>
      <c r="H76" s="39" t="s">
        <v>128</v>
      </c>
      <c r="I76" s="40">
        <v>4301037</v>
      </c>
      <c r="J76" s="39" t="s">
        <v>128</v>
      </c>
      <c r="K76" s="15">
        <v>430103704</v>
      </c>
      <c r="L76" s="39" t="s">
        <v>132</v>
      </c>
      <c r="M76" s="15">
        <v>430103704</v>
      </c>
      <c r="N76" s="39" t="s">
        <v>132</v>
      </c>
      <c r="O76" s="15">
        <v>12</v>
      </c>
      <c r="P76" s="15"/>
      <c r="Q76" s="15">
        <v>12</v>
      </c>
      <c r="R76" s="15"/>
      <c r="S76" s="15" t="s">
        <v>89</v>
      </c>
      <c r="T76" s="39" t="s">
        <v>90</v>
      </c>
      <c r="U76" s="52">
        <v>0.60751788463025136</v>
      </c>
      <c r="V76" s="39" t="s">
        <v>91</v>
      </c>
      <c r="W76" s="39" t="s">
        <v>92</v>
      </c>
      <c r="X76" s="39" t="s">
        <v>173</v>
      </c>
      <c r="Y76" s="43">
        <v>20000000</v>
      </c>
      <c r="Z76" s="43">
        <v>0</v>
      </c>
      <c r="AA76" s="43">
        <v>0</v>
      </c>
      <c r="AB76" s="43">
        <v>0</v>
      </c>
      <c r="AC76" s="44" t="s">
        <v>206</v>
      </c>
      <c r="AD76" s="39" t="s">
        <v>125</v>
      </c>
      <c r="AE76" s="15" t="s">
        <v>107</v>
      </c>
      <c r="AF76" s="39" t="s">
        <v>108</v>
      </c>
      <c r="AG76" s="19">
        <v>6991</v>
      </c>
      <c r="AH76" s="19">
        <v>3685</v>
      </c>
      <c r="AI76" s="19">
        <v>6453</v>
      </c>
      <c r="AJ76" s="19">
        <v>1163</v>
      </c>
      <c r="AK76" s="19">
        <v>352</v>
      </c>
      <c r="AL76" s="19">
        <v>1037</v>
      </c>
      <c r="AM76" s="19">
        <v>4378</v>
      </c>
      <c r="AN76" s="19">
        <v>411</v>
      </c>
      <c r="AO76" s="19">
        <v>4202</v>
      </c>
      <c r="AP76" s="19">
        <v>1057</v>
      </c>
      <c r="AQ76" s="19">
        <v>1344</v>
      </c>
      <c r="AR76" s="19">
        <v>2343</v>
      </c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15">
        <v>13444</v>
      </c>
      <c r="BL76" s="15">
        <f t="shared" si="0"/>
        <v>4848</v>
      </c>
      <c r="BM76" s="15">
        <v>45</v>
      </c>
      <c r="BN76" s="46" t="s">
        <v>98</v>
      </c>
      <c r="BO76" s="16">
        <v>45293</v>
      </c>
      <c r="BP76" s="16">
        <v>45334</v>
      </c>
      <c r="BQ76" s="16">
        <v>45657</v>
      </c>
      <c r="BR76" s="16">
        <v>45657</v>
      </c>
      <c r="BS76" s="47" t="s">
        <v>99</v>
      </c>
    </row>
    <row r="77" spans="1:71" s="48" customFormat="1" ht="115.5" customHeight="1" x14ac:dyDescent="0.2">
      <c r="A77" s="15">
        <v>1</v>
      </c>
      <c r="B77" s="39" t="s">
        <v>83</v>
      </c>
      <c r="C77" s="15">
        <v>43</v>
      </c>
      <c r="D77" s="39" t="s">
        <v>84</v>
      </c>
      <c r="E77" s="15">
        <v>4301</v>
      </c>
      <c r="F77" s="39" t="s">
        <v>86</v>
      </c>
      <c r="G77" s="40" t="s">
        <v>47</v>
      </c>
      <c r="H77" s="39" t="s">
        <v>207</v>
      </c>
      <c r="I77" s="40">
        <v>4301006</v>
      </c>
      <c r="J77" s="39" t="s">
        <v>208</v>
      </c>
      <c r="K77" s="15" t="s">
        <v>47</v>
      </c>
      <c r="L77" s="39" t="s">
        <v>209</v>
      </c>
      <c r="M77" s="15">
        <v>430100600</v>
      </c>
      <c r="N77" s="39" t="s">
        <v>210</v>
      </c>
      <c r="O77" s="15">
        <v>1</v>
      </c>
      <c r="P77" s="15"/>
      <c r="Q77" s="15">
        <v>1</v>
      </c>
      <c r="R77" s="15"/>
      <c r="S77" s="15" t="s">
        <v>89</v>
      </c>
      <c r="T77" s="39" t="s">
        <v>90</v>
      </c>
      <c r="U77" s="52">
        <v>1.3741318344954196E-2</v>
      </c>
      <c r="V77" s="39" t="s">
        <v>91</v>
      </c>
      <c r="W77" s="39" t="s">
        <v>92</v>
      </c>
      <c r="X77" s="39" t="s">
        <v>211</v>
      </c>
      <c r="Y77" s="43">
        <f>50000000-50000000</f>
        <v>0</v>
      </c>
      <c r="Z77" s="43">
        <v>0</v>
      </c>
      <c r="AA77" s="43">
        <v>0</v>
      </c>
      <c r="AB77" s="43">
        <v>0</v>
      </c>
      <c r="AC77" s="44" t="s">
        <v>212</v>
      </c>
      <c r="AD77" s="39" t="s">
        <v>119</v>
      </c>
      <c r="AE77" s="15" t="s">
        <v>107</v>
      </c>
      <c r="AF77" s="39" t="s">
        <v>108</v>
      </c>
      <c r="AG77" s="19">
        <v>6991</v>
      </c>
      <c r="AH77" s="19">
        <v>3685</v>
      </c>
      <c r="AI77" s="19">
        <v>6453</v>
      </c>
      <c r="AJ77" s="19">
        <v>1163</v>
      </c>
      <c r="AK77" s="19">
        <v>352</v>
      </c>
      <c r="AL77" s="19">
        <v>1037</v>
      </c>
      <c r="AM77" s="19">
        <v>4378</v>
      </c>
      <c r="AN77" s="19">
        <v>411</v>
      </c>
      <c r="AO77" s="19">
        <v>4202</v>
      </c>
      <c r="AP77" s="19">
        <v>1057</v>
      </c>
      <c r="AQ77" s="19">
        <v>1344</v>
      </c>
      <c r="AR77" s="19">
        <v>2343</v>
      </c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15">
        <v>13444</v>
      </c>
      <c r="BL77" s="15">
        <f t="shared" ref="BL77:BL111" si="1">AH77+AJ77</f>
        <v>4848</v>
      </c>
      <c r="BM77" s="15">
        <v>45</v>
      </c>
      <c r="BN77" s="46" t="s">
        <v>98</v>
      </c>
      <c r="BO77" s="16">
        <v>45293</v>
      </c>
      <c r="BP77" s="16">
        <v>45334</v>
      </c>
      <c r="BQ77" s="16">
        <v>45657</v>
      </c>
      <c r="BR77" s="16">
        <v>45657</v>
      </c>
      <c r="BS77" s="47" t="s">
        <v>99</v>
      </c>
    </row>
    <row r="78" spans="1:71" s="48" customFormat="1" ht="111" customHeight="1" x14ac:dyDescent="0.2">
      <c r="A78" s="15">
        <v>1</v>
      </c>
      <c r="B78" s="39" t="s">
        <v>83</v>
      </c>
      <c r="C78" s="15">
        <v>43</v>
      </c>
      <c r="D78" s="39" t="s">
        <v>84</v>
      </c>
      <c r="E78" s="15">
        <v>4301</v>
      </c>
      <c r="F78" s="39" t="s">
        <v>86</v>
      </c>
      <c r="G78" s="40" t="s">
        <v>47</v>
      </c>
      <c r="H78" s="39" t="s">
        <v>207</v>
      </c>
      <c r="I78" s="40">
        <v>4301006</v>
      </c>
      <c r="J78" s="39" t="s">
        <v>208</v>
      </c>
      <c r="K78" s="15" t="s">
        <v>47</v>
      </c>
      <c r="L78" s="39" t="s">
        <v>209</v>
      </c>
      <c r="M78" s="15">
        <v>430100600</v>
      </c>
      <c r="N78" s="39" t="s">
        <v>210</v>
      </c>
      <c r="O78" s="15">
        <v>1</v>
      </c>
      <c r="P78" s="15"/>
      <c r="Q78" s="15">
        <v>1</v>
      </c>
      <c r="R78" s="15"/>
      <c r="S78" s="15" t="s">
        <v>89</v>
      </c>
      <c r="T78" s="39" t="s">
        <v>90</v>
      </c>
      <c r="U78" s="52">
        <v>1.3741318344954196E-2</v>
      </c>
      <c r="V78" s="39" t="s">
        <v>91</v>
      </c>
      <c r="W78" s="39" t="s">
        <v>92</v>
      </c>
      <c r="X78" s="39" t="s">
        <v>211</v>
      </c>
      <c r="Y78" s="43">
        <v>50000000</v>
      </c>
      <c r="Z78" s="43">
        <v>0</v>
      </c>
      <c r="AA78" s="43">
        <v>0</v>
      </c>
      <c r="AB78" s="43">
        <v>0</v>
      </c>
      <c r="AC78" s="44" t="s">
        <v>213</v>
      </c>
      <c r="AD78" s="39" t="s">
        <v>119</v>
      </c>
      <c r="AE78" s="15" t="s">
        <v>107</v>
      </c>
      <c r="AF78" s="39" t="s">
        <v>108</v>
      </c>
      <c r="AG78" s="19">
        <v>6991</v>
      </c>
      <c r="AH78" s="19">
        <v>3685</v>
      </c>
      <c r="AI78" s="19">
        <v>6453</v>
      </c>
      <c r="AJ78" s="19">
        <v>1163</v>
      </c>
      <c r="AK78" s="19">
        <v>352</v>
      </c>
      <c r="AL78" s="19">
        <v>1037</v>
      </c>
      <c r="AM78" s="19">
        <v>4378</v>
      </c>
      <c r="AN78" s="19">
        <v>411</v>
      </c>
      <c r="AO78" s="19">
        <v>4202</v>
      </c>
      <c r="AP78" s="19">
        <v>1057</v>
      </c>
      <c r="AQ78" s="19">
        <v>1344</v>
      </c>
      <c r="AR78" s="19">
        <v>2343</v>
      </c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15">
        <v>13444</v>
      </c>
      <c r="BL78" s="15">
        <f t="shared" si="1"/>
        <v>4848</v>
      </c>
      <c r="BM78" s="15">
        <v>45</v>
      </c>
      <c r="BN78" s="46" t="s">
        <v>98</v>
      </c>
      <c r="BO78" s="16">
        <v>45293</v>
      </c>
      <c r="BP78" s="16">
        <v>45334</v>
      </c>
      <c r="BQ78" s="16">
        <v>45657</v>
      </c>
      <c r="BR78" s="16">
        <v>45657</v>
      </c>
      <c r="BS78" s="47" t="s">
        <v>99</v>
      </c>
    </row>
    <row r="79" spans="1:71" s="48" customFormat="1" ht="137.44999999999999" customHeight="1" x14ac:dyDescent="0.2">
      <c r="A79" s="15">
        <v>1</v>
      </c>
      <c r="B79" s="39" t="s">
        <v>83</v>
      </c>
      <c r="C79" s="15">
        <v>43</v>
      </c>
      <c r="D79" s="39" t="s">
        <v>84</v>
      </c>
      <c r="E79" s="15">
        <v>4301</v>
      </c>
      <c r="F79" s="39" t="s">
        <v>86</v>
      </c>
      <c r="G79" s="40" t="s">
        <v>47</v>
      </c>
      <c r="H79" s="39" t="s">
        <v>207</v>
      </c>
      <c r="I79" s="40">
        <v>4301006</v>
      </c>
      <c r="J79" s="39" t="s">
        <v>208</v>
      </c>
      <c r="K79" s="15" t="s">
        <v>47</v>
      </c>
      <c r="L79" s="39" t="s">
        <v>209</v>
      </c>
      <c r="M79" s="15">
        <v>430100600</v>
      </c>
      <c r="N79" s="39" t="s">
        <v>210</v>
      </c>
      <c r="O79" s="15">
        <v>1</v>
      </c>
      <c r="P79" s="15"/>
      <c r="Q79" s="15">
        <v>1</v>
      </c>
      <c r="R79" s="15"/>
      <c r="S79" s="15" t="s">
        <v>89</v>
      </c>
      <c r="T79" s="39" t="s">
        <v>90</v>
      </c>
      <c r="U79" s="52">
        <v>1.3741318344954196E-2</v>
      </c>
      <c r="V79" s="39" t="s">
        <v>91</v>
      </c>
      <c r="W79" s="39" t="s">
        <v>92</v>
      </c>
      <c r="X79" s="39" t="s">
        <v>211</v>
      </c>
      <c r="Y79" s="43">
        <v>6000000</v>
      </c>
      <c r="Z79" s="43">
        <v>0</v>
      </c>
      <c r="AA79" s="43">
        <v>0</v>
      </c>
      <c r="AB79" s="43">
        <v>0</v>
      </c>
      <c r="AC79" s="44" t="s">
        <v>214</v>
      </c>
      <c r="AD79" s="39" t="s">
        <v>119</v>
      </c>
      <c r="AE79" s="15" t="s">
        <v>110</v>
      </c>
      <c r="AF79" s="39" t="s">
        <v>111</v>
      </c>
      <c r="AG79" s="19">
        <v>6991</v>
      </c>
      <c r="AH79" s="19">
        <v>3685</v>
      </c>
      <c r="AI79" s="19">
        <v>6453</v>
      </c>
      <c r="AJ79" s="19">
        <v>1163</v>
      </c>
      <c r="AK79" s="19">
        <v>352</v>
      </c>
      <c r="AL79" s="19">
        <v>1037</v>
      </c>
      <c r="AM79" s="19">
        <v>4378</v>
      </c>
      <c r="AN79" s="19">
        <v>411</v>
      </c>
      <c r="AO79" s="19">
        <v>4202</v>
      </c>
      <c r="AP79" s="19">
        <v>1057</v>
      </c>
      <c r="AQ79" s="19">
        <v>1344</v>
      </c>
      <c r="AR79" s="19">
        <v>2343</v>
      </c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15">
        <v>13444</v>
      </c>
      <c r="BL79" s="15">
        <f t="shared" si="1"/>
        <v>4848</v>
      </c>
      <c r="BM79" s="15">
        <v>45</v>
      </c>
      <c r="BN79" s="46" t="s">
        <v>98</v>
      </c>
      <c r="BO79" s="16">
        <v>45293</v>
      </c>
      <c r="BP79" s="16">
        <v>45334</v>
      </c>
      <c r="BQ79" s="16">
        <v>45657</v>
      </c>
      <c r="BR79" s="16">
        <v>45657</v>
      </c>
      <c r="BS79" s="47" t="s">
        <v>99</v>
      </c>
    </row>
    <row r="80" spans="1:71" s="48" customFormat="1" ht="114" customHeight="1" x14ac:dyDescent="0.2">
      <c r="A80" s="15">
        <v>1</v>
      </c>
      <c r="B80" s="39" t="s">
        <v>83</v>
      </c>
      <c r="C80" s="15">
        <v>43</v>
      </c>
      <c r="D80" s="39" t="s">
        <v>84</v>
      </c>
      <c r="E80" s="15">
        <v>4302</v>
      </c>
      <c r="F80" s="39" t="s">
        <v>215</v>
      </c>
      <c r="G80" s="40">
        <v>4302075</v>
      </c>
      <c r="H80" s="39" t="s">
        <v>216</v>
      </c>
      <c r="I80" s="40">
        <v>4302075</v>
      </c>
      <c r="J80" s="39" t="s">
        <v>216</v>
      </c>
      <c r="K80" s="15">
        <v>430207500</v>
      </c>
      <c r="L80" s="39" t="s">
        <v>217</v>
      </c>
      <c r="M80" s="15">
        <v>430207500</v>
      </c>
      <c r="N80" s="39" t="s">
        <v>217</v>
      </c>
      <c r="O80" s="15">
        <v>25</v>
      </c>
      <c r="P80" s="15"/>
      <c r="Q80" s="15">
        <v>25</v>
      </c>
      <c r="R80" s="15">
        <v>13</v>
      </c>
      <c r="S80" s="15" t="s">
        <v>218</v>
      </c>
      <c r="T80" s="39" t="s">
        <v>219</v>
      </c>
      <c r="U80" s="52">
        <v>1</v>
      </c>
      <c r="V80" s="39" t="s">
        <v>220</v>
      </c>
      <c r="W80" s="39" t="s">
        <v>221</v>
      </c>
      <c r="X80" s="39" t="s">
        <v>222</v>
      </c>
      <c r="Y80" s="42">
        <v>950000000</v>
      </c>
      <c r="Z80" s="42">
        <v>612139751.27999997</v>
      </c>
      <c r="AA80" s="42">
        <v>529796751.32999998</v>
      </c>
      <c r="AB80" s="42">
        <v>528306751.32999998</v>
      </c>
      <c r="AC80" s="44" t="s">
        <v>223</v>
      </c>
      <c r="AD80" s="39" t="s">
        <v>95</v>
      </c>
      <c r="AE80" s="15" t="s">
        <v>104</v>
      </c>
      <c r="AF80" s="39" t="s">
        <v>105</v>
      </c>
      <c r="AG80" s="19">
        <v>230</v>
      </c>
      <c r="AH80" s="19">
        <v>167</v>
      </c>
      <c r="AI80" s="19">
        <v>270</v>
      </c>
      <c r="AJ80" s="19">
        <v>277</v>
      </c>
      <c r="AK80" s="19">
        <v>110</v>
      </c>
      <c r="AL80" s="19">
        <v>56</v>
      </c>
      <c r="AM80" s="19">
        <v>270</v>
      </c>
      <c r="AN80" s="19">
        <v>257</v>
      </c>
      <c r="AO80" s="19">
        <v>120</v>
      </c>
      <c r="AP80" s="19">
        <v>131</v>
      </c>
      <c r="AQ80" s="19">
        <v>0</v>
      </c>
      <c r="AR80" s="19">
        <v>0</v>
      </c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15">
        <v>500</v>
      </c>
      <c r="BL80" s="15">
        <f t="shared" si="1"/>
        <v>444</v>
      </c>
      <c r="BM80" s="15">
        <v>107</v>
      </c>
      <c r="BN80" s="46" t="s">
        <v>224</v>
      </c>
      <c r="BO80" s="16">
        <v>45293</v>
      </c>
      <c r="BP80" s="16">
        <v>45334</v>
      </c>
      <c r="BQ80" s="16">
        <v>45657</v>
      </c>
      <c r="BR80" s="16">
        <v>45657</v>
      </c>
      <c r="BS80" s="47" t="s">
        <v>99</v>
      </c>
    </row>
    <row r="81" spans="1:71" s="48" customFormat="1" ht="84.95" customHeight="1" x14ac:dyDescent="0.2">
      <c r="A81" s="15">
        <v>1</v>
      </c>
      <c r="B81" s="39" t="s">
        <v>83</v>
      </c>
      <c r="C81" s="15">
        <v>43</v>
      </c>
      <c r="D81" s="39" t="s">
        <v>84</v>
      </c>
      <c r="E81" s="15">
        <v>4302</v>
      </c>
      <c r="F81" s="39" t="s">
        <v>215</v>
      </c>
      <c r="G81" s="40">
        <v>4302075</v>
      </c>
      <c r="H81" s="39" t="s">
        <v>216</v>
      </c>
      <c r="I81" s="40">
        <v>4302075</v>
      </c>
      <c r="J81" s="39" t="s">
        <v>216</v>
      </c>
      <c r="K81" s="15">
        <v>430207500</v>
      </c>
      <c r="L81" s="39" t="s">
        <v>217</v>
      </c>
      <c r="M81" s="15">
        <v>430207500</v>
      </c>
      <c r="N81" s="39" t="s">
        <v>217</v>
      </c>
      <c r="O81" s="15">
        <v>25</v>
      </c>
      <c r="P81" s="15"/>
      <c r="Q81" s="15">
        <v>25</v>
      </c>
      <c r="R81" s="15"/>
      <c r="S81" s="15" t="s">
        <v>218</v>
      </c>
      <c r="T81" s="39" t="s">
        <v>219</v>
      </c>
      <c r="U81" s="52">
        <v>1</v>
      </c>
      <c r="V81" s="39" t="s">
        <v>220</v>
      </c>
      <c r="W81" s="39" t="s">
        <v>221</v>
      </c>
      <c r="X81" s="39" t="s">
        <v>222</v>
      </c>
      <c r="Y81" s="43">
        <v>226783000</v>
      </c>
      <c r="Z81" s="43">
        <v>0</v>
      </c>
      <c r="AA81" s="43">
        <v>0</v>
      </c>
      <c r="AB81" s="43">
        <v>0</v>
      </c>
      <c r="AC81" s="44" t="s">
        <v>225</v>
      </c>
      <c r="AD81" s="39" t="s">
        <v>95</v>
      </c>
      <c r="AE81" s="15" t="s">
        <v>107</v>
      </c>
      <c r="AF81" s="39" t="s">
        <v>108</v>
      </c>
      <c r="AG81" s="19">
        <v>230</v>
      </c>
      <c r="AH81" s="19">
        <v>167</v>
      </c>
      <c r="AI81" s="19">
        <v>270</v>
      </c>
      <c r="AJ81" s="19">
        <v>277</v>
      </c>
      <c r="AK81" s="19">
        <v>110</v>
      </c>
      <c r="AL81" s="19">
        <v>56</v>
      </c>
      <c r="AM81" s="19">
        <v>270</v>
      </c>
      <c r="AN81" s="19">
        <v>257</v>
      </c>
      <c r="AO81" s="19">
        <v>120</v>
      </c>
      <c r="AP81" s="19">
        <v>131</v>
      </c>
      <c r="AQ81" s="19">
        <v>0</v>
      </c>
      <c r="AR81" s="19">
        <v>0</v>
      </c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15">
        <v>500</v>
      </c>
      <c r="BL81" s="15">
        <f t="shared" si="1"/>
        <v>444</v>
      </c>
      <c r="BM81" s="15">
        <v>107</v>
      </c>
      <c r="BN81" s="46" t="s">
        <v>224</v>
      </c>
      <c r="BO81" s="16">
        <v>45293</v>
      </c>
      <c r="BP81" s="16">
        <v>45334</v>
      </c>
      <c r="BQ81" s="16">
        <v>45657</v>
      </c>
      <c r="BR81" s="16">
        <v>45657</v>
      </c>
      <c r="BS81" s="47" t="s">
        <v>99</v>
      </c>
    </row>
    <row r="82" spans="1:71" s="48" customFormat="1" ht="84.95" customHeight="1" x14ac:dyDescent="0.2">
      <c r="A82" s="15">
        <v>1</v>
      </c>
      <c r="B82" s="39" t="s">
        <v>83</v>
      </c>
      <c r="C82" s="15">
        <v>43</v>
      </c>
      <c r="D82" s="39" t="s">
        <v>84</v>
      </c>
      <c r="E82" s="15">
        <v>4302</v>
      </c>
      <c r="F82" s="39" t="s">
        <v>215</v>
      </c>
      <c r="G82" s="40">
        <v>4302075</v>
      </c>
      <c r="H82" s="39" t="s">
        <v>216</v>
      </c>
      <c r="I82" s="40">
        <v>4302075</v>
      </c>
      <c r="J82" s="39" t="s">
        <v>216</v>
      </c>
      <c r="K82" s="15">
        <v>430207500</v>
      </c>
      <c r="L82" s="39" t="s">
        <v>217</v>
      </c>
      <c r="M82" s="15">
        <v>430207500</v>
      </c>
      <c r="N82" s="39" t="s">
        <v>217</v>
      </c>
      <c r="O82" s="15">
        <v>25</v>
      </c>
      <c r="P82" s="15"/>
      <c r="Q82" s="15">
        <v>25</v>
      </c>
      <c r="R82" s="15"/>
      <c r="S82" s="15" t="s">
        <v>218</v>
      </c>
      <c r="T82" s="39" t="s">
        <v>219</v>
      </c>
      <c r="U82" s="52">
        <v>1</v>
      </c>
      <c r="V82" s="39" t="s">
        <v>220</v>
      </c>
      <c r="W82" s="39" t="s">
        <v>221</v>
      </c>
      <c r="X82" s="39" t="s">
        <v>222</v>
      </c>
      <c r="Y82" s="43">
        <v>200000000</v>
      </c>
      <c r="Z82" s="43">
        <v>0</v>
      </c>
      <c r="AA82" s="43">
        <v>0</v>
      </c>
      <c r="AB82" s="43">
        <v>0</v>
      </c>
      <c r="AC82" s="44" t="s">
        <v>226</v>
      </c>
      <c r="AD82" s="39" t="s">
        <v>95</v>
      </c>
      <c r="AE82" s="15" t="s">
        <v>113</v>
      </c>
      <c r="AF82" s="39" t="s">
        <v>114</v>
      </c>
      <c r="AG82" s="19">
        <v>230</v>
      </c>
      <c r="AH82" s="19">
        <v>167</v>
      </c>
      <c r="AI82" s="19">
        <v>270</v>
      </c>
      <c r="AJ82" s="19">
        <v>277</v>
      </c>
      <c r="AK82" s="19">
        <v>110</v>
      </c>
      <c r="AL82" s="19">
        <v>56</v>
      </c>
      <c r="AM82" s="19">
        <v>270</v>
      </c>
      <c r="AN82" s="19">
        <v>257</v>
      </c>
      <c r="AO82" s="19">
        <v>120</v>
      </c>
      <c r="AP82" s="19">
        <v>131</v>
      </c>
      <c r="AQ82" s="19">
        <v>0</v>
      </c>
      <c r="AR82" s="19">
        <v>0</v>
      </c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15">
        <v>500</v>
      </c>
      <c r="BL82" s="15">
        <f t="shared" si="1"/>
        <v>444</v>
      </c>
      <c r="BM82" s="15">
        <v>107</v>
      </c>
      <c r="BN82" s="46" t="s">
        <v>224</v>
      </c>
      <c r="BO82" s="16">
        <v>45293</v>
      </c>
      <c r="BP82" s="16">
        <v>45334</v>
      </c>
      <c r="BQ82" s="16">
        <v>45657</v>
      </c>
      <c r="BR82" s="16">
        <v>45657</v>
      </c>
      <c r="BS82" s="47" t="s">
        <v>99</v>
      </c>
    </row>
    <row r="83" spans="1:71" s="48" customFormat="1" ht="84.95" customHeight="1" x14ac:dyDescent="0.2">
      <c r="A83" s="15">
        <v>1</v>
      </c>
      <c r="B83" s="39" t="s">
        <v>83</v>
      </c>
      <c r="C83" s="15">
        <v>43</v>
      </c>
      <c r="D83" s="39" t="s">
        <v>84</v>
      </c>
      <c r="E83" s="15">
        <v>4302</v>
      </c>
      <c r="F83" s="39" t="s">
        <v>215</v>
      </c>
      <c r="G83" s="40">
        <v>4302075</v>
      </c>
      <c r="H83" s="39" t="s">
        <v>216</v>
      </c>
      <c r="I83" s="40">
        <v>4302075</v>
      </c>
      <c r="J83" s="39" t="s">
        <v>216</v>
      </c>
      <c r="K83" s="15">
        <v>430207500</v>
      </c>
      <c r="L83" s="39" t="s">
        <v>217</v>
      </c>
      <c r="M83" s="15">
        <v>430207500</v>
      </c>
      <c r="N83" s="39" t="s">
        <v>217</v>
      </c>
      <c r="O83" s="15">
        <v>25</v>
      </c>
      <c r="P83" s="15"/>
      <c r="Q83" s="15">
        <v>25</v>
      </c>
      <c r="R83" s="15"/>
      <c r="S83" s="15" t="s">
        <v>218</v>
      </c>
      <c r="T83" s="39" t="s">
        <v>219</v>
      </c>
      <c r="U83" s="52">
        <v>1</v>
      </c>
      <c r="V83" s="39" t="s">
        <v>220</v>
      </c>
      <c r="W83" s="39" t="s">
        <v>221</v>
      </c>
      <c r="X83" s="39" t="s">
        <v>227</v>
      </c>
      <c r="Y83" s="43">
        <v>50000000</v>
      </c>
      <c r="Z83" s="43">
        <v>0</v>
      </c>
      <c r="AA83" s="43">
        <v>0</v>
      </c>
      <c r="AB83" s="43">
        <v>0</v>
      </c>
      <c r="AC83" s="44" t="s">
        <v>228</v>
      </c>
      <c r="AD83" s="39" t="s">
        <v>197</v>
      </c>
      <c r="AE83" s="15" t="s">
        <v>104</v>
      </c>
      <c r="AF83" s="39" t="s">
        <v>105</v>
      </c>
      <c r="AG83" s="19">
        <v>230</v>
      </c>
      <c r="AH83" s="19">
        <v>167</v>
      </c>
      <c r="AI83" s="19">
        <v>270</v>
      </c>
      <c r="AJ83" s="19">
        <v>277</v>
      </c>
      <c r="AK83" s="19">
        <v>110</v>
      </c>
      <c r="AL83" s="19">
        <v>56</v>
      </c>
      <c r="AM83" s="19">
        <v>270</v>
      </c>
      <c r="AN83" s="19">
        <v>257</v>
      </c>
      <c r="AO83" s="19">
        <v>120</v>
      </c>
      <c r="AP83" s="19">
        <v>131</v>
      </c>
      <c r="AQ83" s="19">
        <v>0</v>
      </c>
      <c r="AR83" s="19">
        <v>0</v>
      </c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15">
        <v>500</v>
      </c>
      <c r="BL83" s="15">
        <f t="shared" si="1"/>
        <v>444</v>
      </c>
      <c r="BM83" s="15">
        <v>107</v>
      </c>
      <c r="BN83" s="46" t="s">
        <v>224</v>
      </c>
      <c r="BO83" s="16">
        <v>45293</v>
      </c>
      <c r="BP83" s="16">
        <v>45334</v>
      </c>
      <c r="BQ83" s="16">
        <v>45657</v>
      </c>
      <c r="BR83" s="16">
        <v>45657</v>
      </c>
      <c r="BS83" s="47" t="s">
        <v>99</v>
      </c>
    </row>
    <row r="84" spans="1:71" s="48" customFormat="1" ht="84.95" customHeight="1" x14ac:dyDescent="0.2">
      <c r="A84" s="15">
        <v>1</v>
      </c>
      <c r="B84" s="39" t="s">
        <v>83</v>
      </c>
      <c r="C84" s="15">
        <v>43</v>
      </c>
      <c r="D84" s="39" t="s">
        <v>84</v>
      </c>
      <c r="E84" s="15">
        <v>4302</v>
      </c>
      <c r="F84" s="39" t="s">
        <v>215</v>
      </c>
      <c r="G84" s="40">
        <v>4302075</v>
      </c>
      <c r="H84" s="39" t="s">
        <v>216</v>
      </c>
      <c r="I84" s="40">
        <v>4302075</v>
      </c>
      <c r="J84" s="39" t="s">
        <v>216</v>
      </c>
      <c r="K84" s="15">
        <v>430207500</v>
      </c>
      <c r="L84" s="39" t="s">
        <v>217</v>
      </c>
      <c r="M84" s="15">
        <v>430207500</v>
      </c>
      <c r="N84" s="39" t="s">
        <v>217</v>
      </c>
      <c r="O84" s="15">
        <v>25</v>
      </c>
      <c r="P84" s="15"/>
      <c r="Q84" s="15">
        <v>25</v>
      </c>
      <c r="R84" s="15"/>
      <c r="S84" s="15" t="s">
        <v>218</v>
      </c>
      <c r="T84" s="39" t="s">
        <v>219</v>
      </c>
      <c r="U84" s="52">
        <v>1</v>
      </c>
      <c r="V84" s="39" t="s">
        <v>220</v>
      </c>
      <c r="W84" s="39" t="s">
        <v>221</v>
      </c>
      <c r="X84" s="39" t="s">
        <v>227</v>
      </c>
      <c r="Y84" s="43">
        <v>40000000</v>
      </c>
      <c r="Z84" s="43">
        <v>0</v>
      </c>
      <c r="AA84" s="43">
        <v>0</v>
      </c>
      <c r="AB84" s="43">
        <v>0</v>
      </c>
      <c r="AC84" s="44" t="s">
        <v>229</v>
      </c>
      <c r="AD84" s="39" t="s">
        <v>197</v>
      </c>
      <c r="AE84" s="15" t="s">
        <v>113</v>
      </c>
      <c r="AF84" s="39" t="s">
        <v>114</v>
      </c>
      <c r="AG84" s="19">
        <v>230</v>
      </c>
      <c r="AH84" s="19">
        <v>167</v>
      </c>
      <c r="AI84" s="19">
        <v>270</v>
      </c>
      <c r="AJ84" s="19">
        <v>277</v>
      </c>
      <c r="AK84" s="19">
        <v>110</v>
      </c>
      <c r="AL84" s="19">
        <v>56</v>
      </c>
      <c r="AM84" s="19">
        <v>270</v>
      </c>
      <c r="AN84" s="19">
        <v>257</v>
      </c>
      <c r="AO84" s="19">
        <v>120</v>
      </c>
      <c r="AP84" s="19">
        <v>131</v>
      </c>
      <c r="AQ84" s="19">
        <v>0</v>
      </c>
      <c r="AR84" s="19">
        <v>0</v>
      </c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15">
        <v>500</v>
      </c>
      <c r="BL84" s="15">
        <f t="shared" si="1"/>
        <v>444</v>
      </c>
      <c r="BM84" s="15">
        <v>107</v>
      </c>
      <c r="BN84" s="46" t="s">
        <v>224</v>
      </c>
      <c r="BO84" s="16">
        <v>45293</v>
      </c>
      <c r="BP84" s="16">
        <v>45334</v>
      </c>
      <c r="BQ84" s="16">
        <v>45657</v>
      </c>
      <c r="BR84" s="16">
        <v>45657</v>
      </c>
      <c r="BS84" s="47" t="s">
        <v>99</v>
      </c>
    </row>
    <row r="85" spans="1:71" s="48" customFormat="1" ht="114" customHeight="1" x14ac:dyDescent="0.2">
      <c r="A85" s="15">
        <v>1</v>
      </c>
      <c r="B85" s="39" t="s">
        <v>83</v>
      </c>
      <c r="C85" s="15">
        <v>43</v>
      </c>
      <c r="D85" s="39" t="s">
        <v>84</v>
      </c>
      <c r="E85" s="15">
        <v>4302</v>
      </c>
      <c r="F85" s="39" t="s">
        <v>215</v>
      </c>
      <c r="G85" s="40">
        <v>4302075</v>
      </c>
      <c r="H85" s="39" t="s">
        <v>216</v>
      </c>
      <c r="I85" s="40">
        <v>4302075</v>
      </c>
      <c r="J85" s="39" t="s">
        <v>216</v>
      </c>
      <c r="K85" s="15">
        <v>430207500</v>
      </c>
      <c r="L85" s="39" t="s">
        <v>217</v>
      </c>
      <c r="M85" s="15">
        <v>430207500</v>
      </c>
      <c r="N85" s="39" t="s">
        <v>217</v>
      </c>
      <c r="O85" s="15">
        <v>25</v>
      </c>
      <c r="P85" s="15"/>
      <c r="Q85" s="15">
        <v>25</v>
      </c>
      <c r="R85" s="15">
        <v>13</v>
      </c>
      <c r="S85" s="15" t="s">
        <v>218</v>
      </c>
      <c r="T85" s="39" t="s">
        <v>219</v>
      </c>
      <c r="U85" s="52">
        <v>1</v>
      </c>
      <c r="V85" s="39" t="s">
        <v>220</v>
      </c>
      <c r="W85" s="39" t="s">
        <v>221</v>
      </c>
      <c r="X85" s="39" t="s">
        <v>230</v>
      </c>
      <c r="Y85" s="42">
        <v>550000000</v>
      </c>
      <c r="Z85" s="42">
        <v>536523000</v>
      </c>
      <c r="AA85" s="42">
        <v>434382999</v>
      </c>
      <c r="AB85" s="42">
        <v>431592999</v>
      </c>
      <c r="AC85" s="44" t="s">
        <v>231</v>
      </c>
      <c r="AD85" s="39" t="s">
        <v>95</v>
      </c>
      <c r="AE85" s="15" t="s">
        <v>104</v>
      </c>
      <c r="AF85" s="39" t="s">
        <v>105</v>
      </c>
      <c r="AG85" s="19">
        <v>230</v>
      </c>
      <c r="AH85" s="19">
        <v>167</v>
      </c>
      <c r="AI85" s="19">
        <v>270</v>
      </c>
      <c r="AJ85" s="19">
        <v>277</v>
      </c>
      <c r="AK85" s="19">
        <v>110</v>
      </c>
      <c r="AL85" s="19">
        <v>56</v>
      </c>
      <c r="AM85" s="19">
        <v>270</v>
      </c>
      <c r="AN85" s="19">
        <v>257</v>
      </c>
      <c r="AO85" s="19">
        <v>120</v>
      </c>
      <c r="AP85" s="19">
        <v>131</v>
      </c>
      <c r="AQ85" s="19">
        <v>0</v>
      </c>
      <c r="AR85" s="19">
        <v>0</v>
      </c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15">
        <v>500</v>
      </c>
      <c r="BL85" s="15">
        <f t="shared" si="1"/>
        <v>444</v>
      </c>
      <c r="BM85" s="15">
        <v>107</v>
      </c>
      <c r="BN85" s="46" t="s">
        <v>224</v>
      </c>
      <c r="BO85" s="16">
        <v>45293</v>
      </c>
      <c r="BP85" s="16">
        <v>45334</v>
      </c>
      <c r="BQ85" s="16">
        <v>45657</v>
      </c>
      <c r="BR85" s="16">
        <v>45657</v>
      </c>
      <c r="BS85" s="47" t="s">
        <v>99</v>
      </c>
    </row>
    <row r="86" spans="1:71" s="48" customFormat="1" ht="84.95" customHeight="1" x14ac:dyDescent="0.2">
      <c r="A86" s="15">
        <v>1</v>
      </c>
      <c r="B86" s="39" t="s">
        <v>83</v>
      </c>
      <c r="C86" s="15">
        <v>43</v>
      </c>
      <c r="D86" s="39" t="s">
        <v>84</v>
      </c>
      <c r="E86" s="15">
        <v>4302</v>
      </c>
      <c r="F86" s="39" t="s">
        <v>215</v>
      </c>
      <c r="G86" s="40">
        <v>4302075</v>
      </c>
      <c r="H86" s="39" t="s">
        <v>216</v>
      </c>
      <c r="I86" s="40">
        <v>4302075</v>
      </c>
      <c r="J86" s="39" t="s">
        <v>216</v>
      </c>
      <c r="K86" s="15">
        <v>430207500</v>
      </c>
      <c r="L86" s="39" t="s">
        <v>217</v>
      </c>
      <c r="M86" s="15">
        <v>430207500</v>
      </c>
      <c r="N86" s="39" t="s">
        <v>217</v>
      </c>
      <c r="O86" s="15">
        <v>25</v>
      </c>
      <c r="P86" s="15"/>
      <c r="Q86" s="15">
        <v>25</v>
      </c>
      <c r="R86" s="15">
        <v>13</v>
      </c>
      <c r="S86" s="15" t="s">
        <v>218</v>
      </c>
      <c r="T86" s="39" t="s">
        <v>219</v>
      </c>
      <c r="U86" s="52">
        <v>1</v>
      </c>
      <c r="V86" s="39" t="s">
        <v>220</v>
      </c>
      <c r="W86" s="39" t="s">
        <v>221</v>
      </c>
      <c r="X86" s="39" t="s">
        <v>230</v>
      </c>
      <c r="Y86" s="43">
        <v>320000000</v>
      </c>
      <c r="Z86" s="43">
        <v>318594999.99000001</v>
      </c>
      <c r="AA86" s="43">
        <v>38993333.340000004</v>
      </c>
      <c r="AB86" s="43">
        <v>38893333.340000004</v>
      </c>
      <c r="AC86" s="44" t="s">
        <v>232</v>
      </c>
      <c r="AD86" s="39" t="s">
        <v>95</v>
      </c>
      <c r="AE86" s="15" t="s">
        <v>107</v>
      </c>
      <c r="AF86" s="39" t="s">
        <v>108</v>
      </c>
      <c r="AG86" s="19">
        <v>230</v>
      </c>
      <c r="AH86" s="19">
        <v>167</v>
      </c>
      <c r="AI86" s="19">
        <v>270</v>
      </c>
      <c r="AJ86" s="19">
        <v>277</v>
      </c>
      <c r="AK86" s="19">
        <v>110</v>
      </c>
      <c r="AL86" s="19">
        <v>56</v>
      </c>
      <c r="AM86" s="19">
        <v>270</v>
      </c>
      <c r="AN86" s="19">
        <v>257</v>
      </c>
      <c r="AO86" s="19">
        <v>120</v>
      </c>
      <c r="AP86" s="19">
        <v>131</v>
      </c>
      <c r="AQ86" s="19">
        <v>0</v>
      </c>
      <c r="AR86" s="19">
        <v>0</v>
      </c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15">
        <v>500</v>
      </c>
      <c r="BL86" s="15">
        <f t="shared" si="1"/>
        <v>444</v>
      </c>
      <c r="BM86" s="15">
        <v>107</v>
      </c>
      <c r="BN86" s="46" t="s">
        <v>224</v>
      </c>
      <c r="BO86" s="16">
        <v>45293</v>
      </c>
      <c r="BP86" s="16">
        <v>45334</v>
      </c>
      <c r="BQ86" s="16">
        <v>45657</v>
      </c>
      <c r="BR86" s="16">
        <v>45657</v>
      </c>
      <c r="BS86" s="47" t="s">
        <v>99</v>
      </c>
    </row>
    <row r="87" spans="1:71" s="48" customFormat="1" ht="84.95" customHeight="1" x14ac:dyDescent="0.2">
      <c r="A87" s="15">
        <v>1</v>
      </c>
      <c r="B87" s="39" t="s">
        <v>83</v>
      </c>
      <c r="C87" s="15">
        <v>43</v>
      </c>
      <c r="D87" s="39" t="s">
        <v>84</v>
      </c>
      <c r="E87" s="15">
        <v>4302</v>
      </c>
      <c r="F87" s="39" t="s">
        <v>215</v>
      </c>
      <c r="G87" s="40">
        <v>4302075</v>
      </c>
      <c r="H87" s="39" t="s">
        <v>216</v>
      </c>
      <c r="I87" s="40">
        <v>4302075</v>
      </c>
      <c r="J87" s="39" t="s">
        <v>216</v>
      </c>
      <c r="K87" s="15">
        <v>430207500</v>
      </c>
      <c r="L87" s="39" t="s">
        <v>217</v>
      </c>
      <c r="M87" s="15">
        <v>430207500</v>
      </c>
      <c r="N87" s="39" t="s">
        <v>217</v>
      </c>
      <c r="O87" s="15">
        <v>25</v>
      </c>
      <c r="P87" s="15"/>
      <c r="Q87" s="15">
        <v>25</v>
      </c>
      <c r="R87" s="15">
        <v>13</v>
      </c>
      <c r="S87" s="15" t="s">
        <v>218</v>
      </c>
      <c r="T87" s="39" t="s">
        <v>219</v>
      </c>
      <c r="U87" s="52">
        <v>1</v>
      </c>
      <c r="V87" s="39" t="s">
        <v>220</v>
      </c>
      <c r="W87" s="39" t="s">
        <v>221</v>
      </c>
      <c r="X87" s="39" t="s">
        <v>230</v>
      </c>
      <c r="Y87" s="43">
        <v>87083000</v>
      </c>
      <c r="Z87" s="43">
        <v>67296666.659999996</v>
      </c>
      <c r="AA87" s="43">
        <v>8000000</v>
      </c>
      <c r="AB87" s="43">
        <v>8000000</v>
      </c>
      <c r="AC87" s="44" t="s">
        <v>233</v>
      </c>
      <c r="AD87" s="39" t="s">
        <v>95</v>
      </c>
      <c r="AE87" s="15" t="s">
        <v>110</v>
      </c>
      <c r="AF87" s="39" t="s">
        <v>111</v>
      </c>
      <c r="AG87" s="19">
        <v>230</v>
      </c>
      <c r="AH87" s="19">
        <v>167</v>
      </c>
      <c r="AI87" s="19">
        <v>270</v>
      </c>
      <c r="AJ87" s="19">
        <v>277</v>
      </c>
      <c r="AK87" s="19">
        <v>110</v>
      </c>
      <c r="AL87" s="19">
        <v>56</v>
      </c>
      <c r="AM87" s="19">
        <v>270</v>
      </c>
      <c r="AN87" s="19">
        <v>257</v>
      </c>
      <c r="AO87" s="19">
        <v>120</v>
      </c>
      <c r="AP87" s="19">
        <v>131</v>
      </c>
      <c r="AQ87" s="19">
        <v>0</v>
      </c>
      <c r="AR87" s="19">
        <v>0</v>
      </c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15">
        <v>500</v>
      </c>
      <c r="BL87" s="15">
        <f t="shared" si="1"/>
        <v>444</v>
      </c>
      <c r="BM87" s="15">
        <v>107</v>
      </c>
      <c r="BN87" s="46" t="s">
        <v>224</v>
      </c>
      <c r="BO87" s="16">
        <v>45293</v>
      </c>
      <c r="BP87" s="16">
        <v>45334</v>
      </c>
      <c r="BQ87" s="16">
        <v>45657</v>
      </c>
      <c r="BR87" s="16">
        <v>45657</v>
      </c>
      <c r="BS87" s="47" t="s">
        <v>99</v>
      </c>
    </row>
    <row r="88" spans="1:71" s="48" customFormat="1" ht="114" customHeight="1" x14ac:dyDescent="0.2">
      <c r="A88" s="15">
        <v>1</v>
      </c>
      <c r="B88" s="39" t="s">
        <v>83</v>
      </c>
      <c r="C88" s="15">
        <v>43</v>
      </c>
      <c r="D88" s="39" t="s">
        <v>84</v>
      </c>
      <c r="E88" s="15">
        <v>4302</v>
      </c>
      <c r="F88" s="39" t="s">
        <v>215</v>
      </c>
      <c r="G88" s="40">
        <v>4302075</v>
      </c>
      <c r="H88" s="39" t="s">
        <v>216</v>
      </c>
      <c r="I88" s="40">
        <v>4302075</v>
      </c>
      <c r="J88" s="39" t="s">
        <v>216</v>
      </c>
      <c r="K88" s="15">
        <v>430207500</v>
      </c>
      <c r="L88" s="39" t="s">
        <v>217</v>
      </c>
      <c r="M88" s="15">
        <v>430207500</v>
      </c>
      <c r="N88" s="39" t="s">
        <v>217</v>
      </c>
      <c r="O88" s="15">
        <v>25</v>
      </c>
      <c r="P88" s="15"/>
      <c r="Q88" s="15">
        <v>25</v>
      </c>
      <c r="R88" s="15">
        <v>13</v>
      </c>
      <c r="S88" s="15" t="s">
        <v>218</v>
      </c>
      <c r="T88" s="39" t="s">
        <v>219</v>
      </c>
      <c r="U88" s="52">
        <v>1</v>
      </c>
      <c r="V88" s="39" t="s">
        <v>220</v>
      </c>
      <c r="W88" s="39" t="s">
        <v>221</v>
      </c>
      <c r="X88" s="39" t="s">
        <v>230</v>
      </c>
      <c r="Y88" s="42">
        <v>160000000</v>
      </c>
      <c r="Z88" s="42">
        <v>36120000</v>
      </c>
      <c r="AA88" s="42">
        <v>21764190</v>
      </c>
      <c r="AB88" s="42">
        <v>21764190</v>
      </c>
      <c r="AC88" s="44" t="s">
        <v>234</v>
      </c>
      <c r="AD88" s="39" t="s">
        <v>95</v>
      </c>
      <c r="AE88" s="15" t="s">
        <v>113</v>
      </c>
      <c r="AF88" s="39" t="s">
        <v>114</v>
      </c>
      <c r="AG88" s="19">
        <v>230</v>
      </c>
      <c r="AH88" s="19">
        <v>167</v>
      </c>
      <c r="AI88" s="19">
        <v>270</v>
      </c>
      <c r="AJ88" s="19">
        <v>277</v>
      </c>
      <c r="AK88" s="19">
        <v>110</v>
      </c>
      <c r="AL88" s="19">
        <v>56</v>
      </c>
      <c r="AM88" s="19">
        <v>270</v>
      </c>
      <c r="AN88" s="19">
        <v>257</v>
      </c>
      <c r="AO88" s="19">
        <v>120</v>
      </c>
      <c r="AP88" s="19">
        <v>131</v>
      </c>
      <c r="AQ88" s="19">
        <v>0</v>
      </c>
      <c r="AR88" s="19">
        <v>0</v>
      </c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15">
        <v>500</v>
      </c>
      <c r="BL88" s="15">
        <f t="shared" si="1"/>
        <v>444</v>
      </c>
      <c r="BM88" s="15">
        <v>107</v>
      </c>
      <c r="BN88" s="46" t="s">
        <v>224</v>
      </c>
      <c r="BO88" s="16">
        <v>45293</v>
      </c>
      <c r="BP88" s="16">
        <v>45334</v>
      </c>
      <c r="BQ88" s="16">
        <v>45657</v>
      </c>
      <c r="BR88" s="16">
        <v>45657</v>
      </c>
      <c r="BS88" s="47" t="s">
        <v>99</v>
      </c>
    </row>
    <row r="89" spans="1:71" s="48" customFormat="1" ht="114" customHeight="1" x14ac:dyDescent="0.2">
      <c r="A89" s="15">
        <v>1</v>
      </c>
      <c r="B89" s="39" t="s">
        <v>83</v>
      </c>
      <c r="C89" s="15">
        <v>43</v>
      </c>
      <c r="D89" s="39" t="s">
        <v>84</v>
      </c>
      <c r="E89" s="15">
        <v>4302</v>
      </c>
      <c r="F89" s="39" t="s">
        <v>215</v>
      </c>
      <c r="G89" s="40">
        <v>4302075</v>
      </c>
      <c r="H89" s="39" t="s">
        <v>216</v>
      </c>
      <c r="I89" s="40">
        <v>4302075</v>
      </c>
      <c r="J89" s="39" t="s">
        <v>216</v>
      </c>
      <c r="K89" s="15">
        <v>430207500</v>
      </c>
      <c r="L89" s="39" t="s">
        <v>217</v>
      </c>
      <c r="M89" s="15">
        <v>430207500</v>
      </c>
      <c r="N89" s="39" t="s">
        <v>217</v>
      </c>
      <c r="O89" s="15">
        <v>25</v>
      </c>
      <c r="P89" s="15"/>
      <c r="Q89" s="15">
        <v>25</v>
      </c>
      <c r="R89" s="15">
        <v>13</v>
      </c>
      <c r="S89" s="15" t="s">
        <v>218</v>
      </c>
      <c r="T89" s="39" t="s">
        <v>219</v>
      </c>
      <c r="U89" s="52">
        <v>1</v>
      </c>
      <c r="V89" s="39" t="s">
        <v>220</v>
      </c>
      <c r="W89" s="39" t="s">
        <v>221</v>
      </c>
      <c r="X89" s="39" t="s">
        <v>230</v>
      </c>
      <c r="Y89" s="42">
        <f>95000000+600000000</f>
        <v>695000000</v>
      </c>
      <c r="Z89" s="42">
        <v>83700000</v>
      </c>
      <c r="AA89" s="42">
        <v>22700000</v>
      </c>
      <c r="AB89" s="42">
        <v>22700000</v>
      </c>
      <c r="AC89" s="44" t="s">
        <v>235</v>
      </c>
      <c r="AD89" s="39" t="s">
        <v>95</v>
      </c>
      <c r="AE89" s="15">
        <v>27</v>
      </c>
      <c r="AF89" s="39" t="s">
        <v>236</v>
      </c>
      <c r="AG89" s="19">
        <v>230</v>
      </c>
      <c r="AH89" s="19">
        <v>167</v>
      </c>
      <c r="AI89" s="19">
        <v>270</v>
      </c>
      <c r="AJ89" s="19">
        <v>277</v>
      </c>
      <c r="AK89" s="19">
        <v>110</v>
      </c>
      <c r="AL89" s="19">
        <v>56</v>
      </c>
      <c r="AM89" s="19">
        <v>270</v>
      </c>
      <c r="AN89" s="19">
        <v>257</v>
      </c>
      <c r="AO89" s="19">
        <v>120</v>
      </c>
      <c r="AP89" s="19">
        <v>131</v>
      </c>
      <c r="AQ89" s="19">
        <v>0</v>
      </c>
      <c r="AR89" s="19">
        <v>0</v>
      </c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15">
        <v>500</v>
      </c>
      <c r="BL89" s="15">
        <f t="shared" si="1"/>
        <v>444</v>
      </c>
      <c r="BM89" s="15">
        <v>107</v>
      </c>
      <c r="BN89" s="46" t="s">
        <v>224</v>
      </c>
      <c r="BO89" s="16">
        <v>45293</v>
      </c>
      <c r="BP89" s="16">
        <v>45334</v>
      </c>
      <c r="BQ89" s="16">
        <v>45657</v>
      </c>
      <c r="BR89" s="16">
        <v>45657</v>
      </c>
      <c r="BS89" s="47" t="s">
        <v>99</v>
      </c>
    </row>
    <row r="90" spans="1:71" s="48" customFormat="1" ht="84.95" customHeight="1" x14ac:dyDescent="0.2">
      <c r="A90" s="15">
        <v>1</v>
      </c>
      <c r="B90" s="39" t="s">
        <v>83</v>
      </c>
      <c r="C90" s="15">
        <v>43</v>
      </c>
      <c r="D90" s="39" t="s">
        <v>84</v>
      </c>
      <c r="E90" s="15">
        <v>4302</v>
      </c>
      <c r="F90" s="39" t="s">
        <v>215</v>
      </c>
      <c r="G90" s="40">
        <v>4302075</v>
      </c>
      <c r="H90" s="39" t="s">
        <v>216</v>
      </c>
      <c r="I90" s="40">
        <v>4302075</v>
      </c>
      <c r="J90" s="39" t="s">
        <v>216</v>
      </c>
      <c r="K90" s="15">
        <v>430207500</v>
      </c>
      <c r="L90" s="39" t="s">
        <v>217</v>
      </c>
      <c r="M90" s="15">
        <v>430207500</v>
      </c>
      <c r="N90" s="39" t="s">
        <v>217</v>
      </c>
      <c r="O90" s="15">
        <v>25</v>
      </c>
      <c r="P90" s="15"/>
      <c r="Q90" s="15">
        <v>25</v>
      </c>
      <c r="R90" s="15"/>
      <c r="S90" s="15" t="s">
        <v>218</v>
      </c>
      <c r="T90" s="39" t="s">
        <v>219</v>
      </c>
      <c r="U90" s="52">
        <v>1</v>
      </c>
      <c r="V90" s="39" t="s">
        <v>220</v>
      </c>
      <c r="W90" s="39" t="s">
        <v>221</v>
      </c>
      <c r="X90" s="39" t="s">
        <v>237</v>
      </c>
      <c r="Y90" s="43">
        <f>100000000-100000000</f>
        <v>0</v>
      </c>
      <c r="Z90" s="43">
        <v>0</v>
      </c>
      <c r="AA90" s="43">
        <v>0</v>
      </c>
      <c r="AB90" s="43">
        <v>0</v>
      </c>
      <c r="AC90" s="44" t="s">
        <v>238</v>
      </c>
      <c r="AD90" s="39" t="s">
        <v>95</v>
      </c>
      <c r="AE90" s="15" t="s">
        <v>107</v>
      </c>
      <c r="AF90" s="39" t="s">
        <v>108</v>
      </c>
      <c r="AG90" s="19">
        <v>230</v>
      </c>
      <c r="AH90" s="19">
        <v>167</v>
      </c>
      <c r="AI90" s="19">
        <v>270</v>
      </c>
      <c r="AJ90" s="19">
        <v>277</v>
      </c>
      <c r="AK90" s="19">
        <v>110</v>
      </c>
      <c r="AL90" s="19">
        <v>56</v>
      </c>
      <c r="AM90" s="19">
        <v>270</v>
      </c>
      <c r="AN90" s="19">
        <v>257</v>
      </c>
      <c r="AO90" s="19">
        <v>120</v>
      </c>
      <c r="AP90" s="19">
        <v>131</v>
      </c>
      <c r="AQ90" s="19">
        <v>0</v>
      </c>
      <c r="AR90" s="19">
        <v>0</v>
      </c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15">
        <v>500</v>
      </c>
      <c r="BL90" s="15">
        <f t="shared" si="1"/>
        <v>444</v>
      </c>
      <c r="BM90" s="15">
        <v>107</v>
      </c>
      <c r="BN90" s="46" t="s">
        <v>224</v>
      </c>
      <c r="BO90" s="16">
        <v>45293</v>
      </c>
      <c r="BP90" s="16">
        <v>45334</v>
      </c>
      <c r="BQ90" s="16">
        <v>45657</v>
      </c>
      <c r="BR90" s="16">
        <v>45657</v>
      </c>
      <c r="BS90" s="47" t="s">
        <v>99</v>
      </c>
    </row>
    <row r="91" spans="1:71" s="48" customFormat="1" ht="84.95" customHeight="1" x14ac:dyDescent="0.2">
      <c r="A91" s="15">
        <v>1</v>
      </c>
      <c r="B91" s="39" t="s">
        <v>83</v>
      </c>
      <c r="C91" s="15">
        <v>43</v>
      </c>
      <c r="D91" s="39" t="s">
        <v>84</v>
      </c>
      <c r="E91" s="15">
        <v>4302</v>
      </c>
      <c r="F91" s="39" t="s">
        <v>215</v>
      </c>
      <c r="G91" s="40">
        <v>4302075</v>
      </c>
      <c r="H91" s="39" t="s">
        <v>216</v>
      </c>
      <c r="I91" s="40">
        <v>4302075</v>
      </c>
      <c r="J91" s="39" t="s">
        <v>216</v>
      </c>
      <c r="K91" s="15">
        <v>430207500</v>
      </c>
      <c r="L91" s="39" t="s">
        <v>217</v>
      </c>
      <c r="M91" s="15">
        <v>430207500</v>
      </c>
      <c r="N91" s="39" t="s">
        <v>217</v>
      </c>
      <c r="O91" s="15">
        <v>25</v>
      </c>
      <c r="P91" s="15"/>
      <c r="Q91" s="15">
        <v>25</v>
      </c>
      <c r="R91" s="15">
        <v>13</v>
      </c>
      <c r="S91" s="15" t="s">
        <v>218</v>
      </c>
      <c r="T91" s="39" t="s">
        <v>219</v>
      </c>
      <c r="U91" s="52">
        <v>1</v>
      </c>
      <c r="V91" s="39" t="s">
        <v>220</v>
      </c>
      <c r="W91" s="39" t="s">
        <v>221</v>
      </c>
      <c r="X91" s="39" t="s">
        <v>237</v>
      </c>
      <c r="Y91" s="43">
        <f>100000000</f>
        <v>100000000</v>
      </c>
      <c r="Z91" s="43">
        <v>100000000</v>
      </c>
      <c r="AA91" s="43">
        <v>23200000</v>
      </c>
      <c r="AB91" s="43">
        <v>23200000</v>
      </c>
      <c r="AC91" s="44" t="s">
        <v>239</v>
      </c>
      <c r="AD91" s="39" t="s">
        <v>95</v>
      </c>
      <c r="AE91" s="15" t="s">
        <v>107</v>
      </c>
      <c r="AF91" s="39" t="s">
        <v>108</v>
      </c>
      <c r="AG91" s="19">
        <v>230</v>
      </c>
      <c r="AH91" s="19">
        <v>167</v>
      </c>
      <c r="AI91" s="19">
        <v>270</v>
      </c>
      <c r="AJ91" s="19">
        <v>277</v>
      </c>
      <c r="AK91" s="19">
        <v>110</v>
      </c>
      <c r="AL91" s="19">
        <v>56</v>
      </c>
      <c r="AM91" s="19">
        <v>270</v>
      </c>
      <c r="AN91" s="19">
        <v>257</v>
      </c>
      <c r="AO91" s="19">
        <v>120</v>
      </c>
      <c r="AP91" s="19">
        <v>131</v>
      </c>
      <c r="AQ91" s="19">
        <v>0</v>
      </c>
      <c r="AR91" s="19">
        <v>0</v>
      </c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15">
        <v>500</v>
      </c>
      <c r="BL91" s="15">
        <f t="shared" si="1"/>
        <v>444</v>
      </c>
      <c r="BM91" s="15">
        <v>107</v>
      </c>
      <c r="BN91" s="46" t="s">
        <v>224</v>
      </c>
      <c r="BO91" s="16">
        <v>45293</v>
      </c>
      <c r="BP91" s="16">
        <v>45334</v>
      </c>
      <c r="BQ91" s="16">
        <v>45657</v>
      </c>
      <c r="BR91" s="16">
        <v>45657</v>
      </c>
      <c r="BS91" s="47" t="s">
        <v>99</v>
      </c>
    </row>
    <row r="92" spans="1:71" s="48" customFormat="1" ht="84.95" customHeight="1" x14ac:dyDescent="0.2">
      <c r="A92" s="15">
        <v>1</v>
      </c>
      <c r="B92" s="39" t="s">
        <v>83</v>
      </c>
      <c r="C92" s="15">
        <v>43</v>
      </c>
      <c r="D92" s="39" t="s">
        <v>84</v>
      </c>
      <c r="E92" s="15">
        <v>4302</v>
      </c>
      <c r="F92" s="39" t="s">
        <v>215</v>
      </c>
      <c r="G92" s="40">
        <v>4302075</v>
      </c>
      <c r="H92" s="39" t="s">
        <v>216</v>
      </c>
      <c r="I92" s="40">
        <v>4302075</v>
      </c>
      <c r="J92" s="39" t="s">
        <v>216</v>
      </c>
      <c r="K92" s="15">
        <v>430207500</v>
      </c>
      <c r="L92" s="39" t="s">
        <v>217</v>
      </c>
      <c r="M92" s="15">
        <v>430207500</v>
      </c>
      <c r="N92" s="39" t="s">
        <v>217</v>
      </c>
      <c r="O92" s="15">
        <v>25</v>
      </c>
      <c r="P92" s="15"/>
      <c r="Q92" s="15">
        <v>25</v>
      </c>
      <c r="R92" s="15"/>
      <c r="S92" s="15" t="s">
        <v>218</v>
      </c>
      <c r="T92" s="39" t="s">
        <v>219</v>
      </c>
      <c r="U92" s="52">
        <v>1</v>
      </c>
      <c r="V92" s="39" t="s">
        <v>220</v>
      </c>
      <c r="W92" s="39" t="s">
        <v>221</v>
      </c>
      <c r="X92" s="39" t="s">
        <v>237</v>
      </c>
      <c r="Y92" s="43">
        <v>300000000</v>
      </c>
      <c r="Z92" s="43">
        <v>0</v>
      </c>
      <c r="AA92" s="43">
        <v>0</v>
      </c>
      <c r="AB92" s="43">
        <v>0</v>
      </c>
      <c r="AC92" s="44" t="s">
        <v>240</v>
      </c>
      <c r="AD92" s="39" t="s">
        <v>95</v>
      </c>
      <c r="AE92" s="15">
        <v>27</v>
      </c>
      <c r="AF92" s="39" t="s">
        <v>236</v>
      </c>
      <c r="AG92" s="19">
        <v>230</v>
      </c>
      <c r="AH92" s="19">
        <v>167</v>
      </c>
      <c r="AI92" s="19">
        <v>270</v>
      </c>
      <c r="AJ92" s="19">
        <v>277</v>
      </c>
      <c r="AK92" s="19">
        <v>110</v>
      </c>
      <c r="AL92" s="19">
        <v>56</v>
      </c>
      <c r="AM92" s="19">
        <v>270</v>
      </c>
      <c r="AN92" s="19">
        <v>257</v>
      </c>
      <c r="AO92" s="19">
        <v>120</v>
      </c>
      <c r="AP92" s="19">
        <v>131</v>
      </c>
      <c r="AQ92" s="19">
        <v>0</v>
      </c>
      <c r="AR92" s="19">
        <v>0</v>
      </c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15">
        <v>500</v>
      </c>
      <c r="BL92" s="15">
        <f t="shared" si="1"/>
        <v>444</v>
      </c>
      <c r="BM92" s="15">
        <v>107</v>
      </c>
      <c r="BN92" s="46" t="s">
        <v>224</v>
      </c>
      <c r="BO92" s="16">
        <v>45293</v>
      </c>
      <c r="BP92" s="16">
        <v>45334</v>
      </c>
      <c r="BQ92" s="16">
        <v>45657</v>
      </c>
      <c r="BR92" s="16">
        <v>45657</v>
      </c>
      <c r="BS92" s="47" t="s">
        <v>99</v>
      </c>
    </row>
    <row r="93" spans="1:71" s="48" customFormat="1" ht="114" customHeight="1" x14ac:dyDescent="0.2">
      <c r="A93" s="15">
        <v>1</v>
      </c>
      <c r="B93" s="39" t="s">
        <v>83</v>
      </c>
      <c r="C93" s="15">
        <v>43</v>
      </c>
      <c r="D93" s="39" t="s">
        <v>84</v>
      </c>
      <c r="E93" s="15">
        <v>4302</v>
      </c>
      <c r="F93" s="39" t="s">
        <v>215</v>
      </c>
      <c r="G93" s="40">
        <v>4302075</v>
      </c>
      <c r="H93" s="39" t="s">
        <v>216</v>
      </c>
      <c r="I93" s="40">
        <v>4302075</v>
      </c>
      <c r="J93" s="39" t="s">
        <v>216</v>
      </c>
      <c r="K93" s="15">
        <v>430207500</v>
      </c>
      <c r="L93" s="39" t="s">
        <v>217</v>
      </c>
      <c r="M93" s="15">
        <v>430207500</v>
      </c>
      <c r="N93" s="39" t="s">
        <v>217</v>
      </c>
      <c r="O93" s="15">
        <v>25</v>
      </c>
      <c r="P93" s="15"/>
      <c r="Q93" s="15">
        <v>25</v>
      </c>
      <c r="R93" s="15">
        <v>13</v>
      </c>
      <c r="S93" s="15" t="s">
        <v>218</v>
      </c>
      <c r="T93" s="39" t="s">
        <v>219</v>
      </c>
      <c r="U93" s="52">
        <v>1</v>
      </c>
      <c r="V93" s="39" t="s">
        <v>220</v>
      </c>
      <c r="W93" s="39" t="s">
        <v>221</v>
      </c>
      <c r="X93" s="39" t="s">
        <v>237</v>
      </c>
      <c r="Y93" s="42">
        <v>100000000</v>
      </c>
      <c r="Z93" s="42">
        <v>100000000</v>
      </c>
      <c r="AA93" s="42">
        <v>8000000</v>
      </c>
      <c r="AB93" s="42">
        <v>8000000</v>
      </c>
      <c r="AC93" s="44" t="s">
        <v>241</v>
      </c>
      <c r="AD93" s="39" t="s">
        <v>95</v>
      </c>
      <c r="AE93" s="15" t="s">
        <v>113</v>
      </c>
      <c r="AF93" s="39" t="s">
        <v>114</v>
      </c>
      <c r="AG93" s="19">
        <v>230</v>
      </c>
      <c r="AH93" s="19">
        <v>167</v>
      </c>
      <c r="AI93" s="19">
        <v>270</v>
      </c>
      <c r="AJ93" s="19">
        <v>277</v>
      </c>
      <c r="AK93" s="19">
        <v>110</v>
      </c>
      <c r="AL93" s="19">
        <v>56</v>
      </c>
      <c r="AM93" s="19">
        <v>270</v>
      </c>
      <c r="AN93" s="19">
        <v>257</v>
      </c>
      <c r="AO93" s="19">
        <v>120</v>
      </c>
      <c r="AP93" s="19">
        <v>131</v>
      </c>
      <c r="AQ93" s="19">
        <v>0</v>
      </c>
      <c r="AR93" s="19">
        <v>0</v>
      </c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15">
        <v>500</v>
      </c>
      <c r="BL93" s="15">
        <f t="shared" si="1"/>
        <v>444</v>
      </c>
      <c r="BM93" s="15">
        <v>107</v>
      </c>
      <c r="BN93" s="46" t="s">
        <v>224</v>
      </c>
      <c r="BO93" s="16">
        <v>45293</v>
      </c>
      <c r="BP93" s="16">
        <v>45334</v>
      </c>
      <c r="BQ93" s="16">
        <v>45657</v>
      </c>
      <c r="BR93" s="16">
        <v>45657</v>
      </c>
      <c r="BS93" s="47" t="s">
        <v>99</v>
      </c>
    </row>
    <row r="94" spans="1:71" s="48" customFormat="1" ht="84.95" customHeight="1" x14ac:dyDescent="0.2">
      <c r="A94" s="15">
        <v>1</v>
      </c>
      <c r="B94" s="39" t="s">
        <v>83</v>
      </c>
      <c r="C94" s="15">
        <v>43</v>
      </c>
      <c r="D94" s="39" t="s">
        <v>84</v>
      </c>
      <c r="E94" s="15">
        <v>4302</v>
      </c>
      <c r="F94" s="39" t="s">
        <v>215</v>
      </c>
      <c r="G94" s="40">
        <v>4302075</v>
      </c>
      <c r="H94" s="39" t="s">
        <v>216</v>
      </c>
      <c r="I94" s="40">
        <v>4302075</v>
      </c>
      <c r="J94" s="39" t="s">
        <v>216</v>
      </c>
      <c r="K94" s="15">
        <v>430207500</v>
      </c>
      <c r="L94" s="39" t="s">
        <v>217</v>
      </c>
      <c r="M94" s="15">
        <v>430207500</v>
      </c>
      <c r="N94" s="39" t="s">
        <v>217</v>
      </c>
      <c r="O94" s="15">
        <v>25</v>
      </c>
      <c r="P94" s="15"/>
      <c r="Q94" s="15">
        <v>25</v>
      </c>
      <c r="R94" s="15"/>
      <c r="S94" s="15" t="s">
        <v>218</v>
      </c>
      <c r="T94" s="39" t="s">
        <v>219</v>
      </c>
      <c r="U94" s="52">
        <v>1</v>
      </c>
      <c r="V94" s="39" t="s">
        <v>220</v>
      </c>
      <c r="W94" s="39" t="s">
        <v>221</v>
      </c>
      <c r="X94" s="39" t="s">
        <v>242</v>
      </c>
      <c r="Y94" s="43">
        <v>14000000</v>
      </c>
      <c r="Z94" s="43">
        <v>0</v>
      </c>
      <c r="AA94" s="43">
        <v>0</v>
      </c>
      <c r="AB94" s="43">
        <v>0</v>
      </c>
      <c r="AC94" s="44" t="s">
        <v>243</v>
      </c>
      <c r="AD94" s="39" t="s">
        <v>142</v>
      </c>
      <c r="AE94" s="15" t="s">
        <v>104</v>
      </c>
      <c r="AF94" s="39" t="s">
        <v>105</v>
      </c>
      <c r="AG94" s="19">
        <v>230</v>
      </c>
      <c r="AH94" s="19">
        <v>167</v>
      </c>
      <c r="AI94" s="19">
        <v>270</v>
      </c>
      <c r="AJ94" s="19">
        <v>277</v>
      </c>
      <c r="AK94" s="19">
        <v>110</v>
      </c>
      <c r="AL94" s="19">
        <v>56</v>
      </c>
      <c r="AM94" s="19">
        <v>270</v>
      </c>
      <c r="AN94" s="19">
        <v>257</v>
      </c>
      <c r="AO94" s="19">
        <v>120</v>
      </c>
      <c r="AP94" s="19">
        <v>131</v>
      </c>
      <c r="AQ94" s="19">
        <v>0</v>
      </c>
      <c r="AR94" s="19">
        <v>0</v>
      </c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15">
        <v>500</v>
      </c>
      <c r="BL94" s="15">
        <f t="shared" si="1"/>
        <v>444</v>
      </c>
      <c r="BM94" s="15">
        <v>107</v>
      </c>
      <c r="BN94" s="46" t="s">
        <v>224</v>
      </c>
      <c r="BO94" s="16">
        <v>45293</v>
      </c>
      <c r="BP94" s="16">
        <v>45334</v>
      </c>
      <c r="BQ94" s="16">
        <v>45657</v>
      </c>
      <c r="BR94" s="16">
        <v>45657</v>
      </c>
      <c r="BS94" s="47" t="s">
        <v>99</v>
      </c>
    </row>
    <row r="95" spans="1:71" s="48" customFormat="1" ht="84.95" customHeight="1" x14ac:dyDescent="0.2">
      <c r="A95" s="15">
        <v>1</v>
      </c>
      <c r="B95" s="39" t="s">
        <v>83</v>
      </c>
      <c r="C95" s="15">
        <v>43</v>
      </c>
      <c r="D95" s="39" t="s">
        <v>84</v>
      </c>
      <c r="E95" s="15">
        <v>4302</v>
      </c>
      <c r="F95" s="39" t="s">
        <v>215</v>
      </c>
      <c r="G95" s="40">
        <v>4302075</v>
      </c>
      <c r="H95" s="39" t="s">
        <v>216</v>
      </c>
      <c r="I95" s="40">
        <v>4302075</v>
      </c>
      <c r="J95" s="39" t="s">
        <v>216</v>
      </c>
      <c r="K95" s="15">
        <v>430207500</v>
      </c>
      <c r="L95" s="39" t="s">
        <v>217</v>
      </c>
      <c r="M95" s="15">
        <v>430207500</v>
      </c>
      <c r="N95" s="39" t="s">
        <v>217</v>
      </c>
      <c r="O95" s="15">
        <v>25</v>
      </c>
      <c r="P95" s="15"/>
      <c r="Q95" s="15">
        <v>25</v>
      </c>
      <c r="R95" s="15"/>
      <c r="S95" s="15" t="s">
        <v>218</v>
      </c>
      <c r="T95" s="39" t="s">
        <v>219</v>
      </c>
      <c r="U95" s="52">
        <v>1</v>
      </c>
      <c r="V95" s="39" t="s">
        <v>220</v>
      </c>
      <c r="W95" s="39" t="s">
        <v>221</v>
      </c>
      <c r="X95" s="39" t="s">
        <v>242</v>
      </c>
      <c r="Y95" s="43">
        <v>30000000</v>
      </c>
      <c r="Z95" s="43">
        <v>0</v>
      </c>
      <c r="AA95" s="43">
        <v>0</v>
      </c>
      <c r="AB95" s="43">
        <v>0</v>
      </c>
      <c r="AC95" s="44" t="s">
        <v>244</v>
      </c>
      <c r="AD95" s="39" t="s">
        <v>147</v>
      </c>
      <c r="AE95" s="15" t="s">
        <v>104</v>
      </c>
      <c r="AF95" s="39" t="s">
        <v>105</v>
      </c>
      <c r="AG95" s="19">
        <v>230</v>
      </c>
      <c r="AH95" s="19">
        <v>167</v>
      </c>
      <c r="AI95" s="19">
        <v>270</v>
      </c>
      <c r="AJ95" s="19">
        <v>277</v>
      </c>
      <c r="AK95" s="19">
        <v>110</v>
      </c>
      <c r="AL95" s="19">
        <v>56</v>
      </c>
      <c r="AM95" s="19">
        <v>270</v>
      </c>
      <c r="AN95" s="19">
        <v>257</v>
      </c>
      <c r="AO95" s="19">
        <v>120</v>
      </c>
      <c r="AP95" s="19">
        <v>131</v>
      </c>
      <c r="AQ95" s="19">
        <v>0</v>
      </c>
      <c r="AR95" s="19">
        <v>0</v>
      </c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15">
        <v>500</v>
      </c>
      <c r="BL95" s="15">
        <f t="shared" si="1"/>
        <v>444</v>
      </c>
      <c r="BM95" s="15">
        <v>107</v>
      </c>
      <c r="BN95" s="46" t="s">
        <v>224</v>
      </c>
      <c r="BO95" s="16">
        <v>45293</v>
      </c>
      <c r="BP95" s="16">
        <v>45334</v>
      </c>
      <c r="BQ95" s="16">
        <v>45657</v>
      </c>
      <c r="BR95" s="16">
        <v>45657</v>
      </c>
      <c r="BS95" s="47" t="s">
        <v>99</v>
      </c>
    </row>
    <row r="96" spans="1:71" s="48" customFormat="1" ht="84.95" customHeight="1" x14ac:dyDescent="0.2">
      <c r="A96" s="15">
        <v>1</v>
      </c>
      <c r="B96" s="39" t="s">
        <v>83</v>
      </c>
      <c r="C96" s="15">
        <v>43</v>
      </c>
      <c r="D96" s="39" t="s">
        <v>84</v>
      </c>
      <c r="E96" s="15">
        <v>4302</v>
      </c>
      <c r="F96" s="39" t="s">
        <v>215</v>
      </c>
      <c r="G96" s="40">
        <v>4302075</v>
      </c>
      <c r="H96" s="39" t="s">
        <v>216</v>
      </c>
      <c r="I96" s="40">
        <v>4302075</v>
      </c>
      <c r="J96" s="39" t="s">
        <v>216</v>
      </c>
      <c r="K96" s="15">
        <v>430207500</v>
      </c>
      <c r="L96" s="39" t="s">
        <v>217</v>
      </c>
      <c r="M96" s="15">
        <v>430207500</v>
      </c>
      <c r="N96" s="39" t="s">
        <v>217</v>
      </c>
      <c r="O96" s="15">
        <v>25</v>
      </c>
      <c r="P96" s="15"/>
      <c r="Q96" s="15">
        <v>25</v>
      </c>
      <c r="R96" s="15"/>
      <c r="S96" s="15" t="s">
        <v>218</v>
      </c>
      <c r="T96" s="39" t="s">
        <v>219</v>
      </c>
      <c r="U96" s="52">
        <v>1</v>
      </c>
      <c r="V96" s="39" t="s">
        <v>220</v>
      </c>
      <c r="W96" s="39" t="s">
        <v>221</v>
      </c>
      <c r="X96" s="39" t="s">
        <v>242</v>
      </c>
      <c r="Y96" s="43">
        <f>15000000+1000000</f>
        <v>16000000</v>
      </c>
      <c r="Z96" s="43">
        <v>15000000</v>
      </c>
      <c r="AA96" s="43">
        <v>0</v>
      </c>
      <c r="AB96" s="43">
        <v>0</v>
      </c>
      <c r="AC96" s="44" t="s">
        <v>245</v>
      </c>
      <c r="AD96" s="39" t="s">
        <v>149</v>
      </c>
      <c r="AE96" s="15" t="s">
        <v>104</v>
      </c>
      <c r="AF96" s="39" t="s">
        <v>105</v>
      </c>
      <c r="AG96" s="19">
        <v>230</v>
      </c>
      <c r="AH96" s="19">
        <v>167</v>
      </c>
      <c r="AI96" s="19">
        <v>270</v>
      </c>
      <c r="AJ96" s="19">
        <v>277</v>
      </c>
      <c r="AK96" s="19">
        <v>110</v>
      </c>
      <c r="AL96" s="19">
        <v>56</v>
      </c>
      <c r="AM96" s="19">
        <v>270</v>
      </c>
      <c r="AN96" s="19">
        <v>257</v>
      </c>
      <c r="AO96" s="19">
        <v>120</v>
      </c>
      <c r="AP96" s="19">
        <v>131</v>
      </c>
      <c r="AQ96" s="19">
        <v>0</v>
      </c>
      <c r="AR96" s="19">
        <v>0</v>
      </c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15">
        <v>500</v>
      </c>
      <c r="BL96" s="15">
        <f t="shared" si="1"/>
        <v>444</v>
      </c>
      <c r="BM96" s="15">
        <v>107</v>
      </c>
      <c r="BN96" s="46" t="s">
        <v>224</v>
      </c>
      <c r="BO96" s="16">
        <v>45293</v>
      </c>
      <c r="BP96" s="16">
        <v>45334</v>
      </c>
      <c r="BQ96" s="16">
        <v>45657</v>
      </c>
      <c r="BR96" s="16">
        <v>45657</v>
      </c>
      <c r="BS96" s="47" t="s">
        <v>99</v>
      </c>
    </row>
    <row r="97" spans="1:71" s="48" customFormat="1" ht="84.95" customHeight="1" x14ac:dyDescent="0.2">
      <c r="A97" s="15">
        <v>1</v>
      </c>
      <c r="B97" s="39" t="s">
        <v>83</v>
      </c>
      <c r="C97" s="15">
        <v>43</v>
      </c>
      <c r="D97" s="39" t="s">
        <v>84</v>
      </c>
      <c r="E97" s="15">
        <v>4302</v>
      </c>
      <c r="F97" s="39" t="s">
        <v>215</v>
      </c>
      <c r="G97" s="40">
        <v>4302075</v>
      </c>
      <c r="H97" s="39" t="s">
        <v>216</v>
      </c>
      <c r="I97" s="40">
        <v>4302075</v>
      </c>
      <c r="J97" s="39" t="s">
        <v>216</v>
      </c>
      <c r="K97" s="15">
        <v>430207500</v>
      </c>
      <c r="L97" s="39" t="s">
        <v>217</v>
      </c>
      <c r="M97" s="15">
        <v>430207500</v>
      </c>
      <c r="N97" s="39" t="s">
        <v>217</v>
      </c>
      <c r="O97" s="15">
        <v>25</v>
      </c>
      <c r="P97" s="15"/>
      <c r="Q97" s="15">
        <v>25</v>
      </c>
      <c r="R97" s="15"/>
      <c r="S97" s="15" t="s">
        <v>218</v>
      </c>
      <c r="T97" s="39" t="s">
        <v>219</v>
      </c>
      <c r="U97" s="52">
        <v>1</v>
      </c>
      <c r="V97" s="39" t="s">
        <v>220</v>
      </c>
      <c r="W97" s="39" t="s">
        <v>221</v>
      </c>
      <c r="X97" s="39" t="s">
        <v>242</v>
      </c>
      <c r="Y97" s="43">
        <v>30000000</v>
      </c>
      <c r="Z97" s="43">
        <v>0</v>
      </c>
      <c r="AA97" s="43">
        <v>0</v>
      </c>
      <c r="AB97" s="43">
        <v>0</v>
      </c>
      <c r="AC97" s="44" t="s">
        <v>235</v>
      </c>
      <c r="AD97" s="39" t="s">
        <v>95</v>
      </c>
      <c r="AE97" s="15" t="s">
        <v>104</v>
      </c>
      <c r="AF97" s="39" t="s">
        <v>105</v>
      </c>
      <c r="AG97" s="19">
        <v>230</v>
      </c>
      <c r="AH97" s="19">
        <v>167</v>
      </c>
      <c r="AI97" s="19">
        <v>270</v>
      </c>
      <c r="AJ97" s="19">
        <v>277</v>
      </c>
      <c r="AK97" s="19">
        <v>110</v>
      </c>
      <c r="AL97" s="19">
        <v>56</v>
      </c>
      <c r="AM97" s="19">
        <v>270</v>
      </c>
      <c r="AN97" s="19">
        <v>257</v>
      </c>
      <c r="AO97" s="19">
        <v>120</v>
      </c>
      <c r="AP97" s="19">
        <v>131</v>
      </c>
      <c r="AQ97" s="19">
        <v>0</v>
      </c>
      <c r="AR97" s="19">
        <v>0</v>
      </c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15">
        <v>500</v>
      </c>
      <c r="BL97" s="15">
        <f t="shared" si="1"/>
        <v>444</v>
      </c>
      <c r="BM97" s="15">
        <v>107</v>
      </c>
      <c r="BN97" s="46" t="s">
        <v>224</v>
      </c>
      <c r="BO97" s="16">
        <v>45293</v>
      </c>
      <c r="BP97" s="16">
        <v>45334</v>
      </c>
      <c r="BQ97" s="16">
        <v>45657</v>
      </c>
      <c r="BR97" s="16">
        <v>45657</v>
      </c>
      <c r="BS97" s="47" t="s">
        <v>99</v>
      </c>
    </row>
    <row r="98" spans="1:71" s="48" customFormat="1" ht="84.95" customHeight="1" x14ac:dyDescent="0.2">
      <c r="A98" s="15">
        <v>1</v>
      </c>
      <c r="B98" s="39" t="s">
        <v>83</v>
      </c>
      <c r="C98" s="15">
        <v>43</v>
      </c>
      <c r="D98" s="39" t="s">
        <v>84</v>
      </c>
      <c r="E98" s="15">
        <v>4302</v>
      </c>
      <c r="F98" s="39" t="s">
        <v>215</v>
      </c>
      <c r="G98" s="40">
        <v>4302075</v>
      </c>
      <c r="H98" s="39" t="s">
        <v>216</v>
      </c>
      <c r="I98" s="40">
        <v>4302075</v>
      </c>
      <c r="J98" s="39" t="s">
        <v>216</v>
      </c>
      <c r="K98" s="15">
        <v>430207500</v>
      </c>
      <c r="L98" s="39" t="s">
        <v>217</v>
      </c>
      <c r="M98" s="15">
        <v>430207500</v>
      </c>
      <c r="N98" s="39" t="s">
        <v>217</v>
      </c>
      <c r="O98" s="15">
        <v>25</v>
      </c>
      <c r="P98" s="15"/>
      <c r="Q98" s="15">
        <v>25</v>
      </c>
      <c r="R98" s="15"/>
      <c r="S98" s="15" t="s">
        <v>218</v>
      </c>
      <c r="T98" s="39" t="s">
        <v>219</v>
      </c>
      <c r="U98" s="52">
        <v>1</v>
      </c>
      <c r="V98" s="39" t="s">
        <v>220</v>
      </c>
      <c r="W98" s="39" t="s">
        <v>221</v>
      </c>
      <c r="X98" s="39" t="s">
        <v>242</v>
      </c>
      <c r="Y98" s="43">
        <f>100000000-95000000</f>
        <v>5000000</v>
      </c>
      <c r="Z98" s="43">
        <v>0</v>
      </c>
      <c r="AA98" s="43">
        <v>0</v>
      </c>
      <c r="AB98" s="43">
        <v>0</v>
      </c>
      <c r="AC98" s="44" t="s">
        <v>246</v>
      </c>
      <c r="AD98" s="39" t="s">
        <v>247</v>
      </c>
      <c r="AE98" s="15" t="s">
        <v>104</v>
      </c>
      <c r="AF98" s="39" t="s">
        <v>105</v>
      </c>
      <c r="AG98" s="19">
        <v>230</v>
      </c>
      <c r="AH98" s="19">
        <v>167</v>
      </c>
      <c r="AI98" s="19">
        <v>270</v>
      </c>
      <c r="AJ98" s="19">
        <v>277</v>
      </c>
      <c r="AK98" s="19">
        <v>110</v>
      </c>
      <c r="AL98" s="19">
        <v>56</v>
      </c>
      <c r="AM98" s="19">
        <v>270</v>
      </c>
      <c r="AN98" s="19">
        <v>257</v>
      </c>
      <c r="AO98" s="19">
        <v>120</v>
      </c>
      <c r="AP98" s="19">
        <v>131</v>
      </c>
      <c r="AQ98" s="19">
        <v>0</v>
      </c>
      <c r="AR98" s="19">
        <v>0</v>
      </c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15">
        <v>500</v>
      </c>
      <c r="BL98" s="15">
        <f t="shared" si="1"/>
        <v>444</v>
      </c>
      <c r="BM98" s="15">
        <v>107</v>
      </c>
      <c r="BN98" s="46" t="s">
        <v>224</v>
      </c>
      <c r="BO98" s="16">
        <v>45293</v>
      </c>
      <c r="BP98" s="16">
        <v>45334</v>
      </c>
      <c r="BQ98" s="16">
        <v>45657</v>
      </c>
      <c r="BR98" s="16">
        <v>45657</v>
      </c>
      <c r="BS98" s="47" t="s">
        <v>99</v>
      </c>
    </row>
    <row r="99" spans="1:71" s="48" customFormat="1" ht="102" customHeight="1" x14ac:dyDescent="0.2">
      <c r="A99" s="15">
        <v>1</v>
      </c>
      <c r="B99" s="39" t="s">
        <v>83</v>
      </c>
      <c r="C99" s="15">
        <v>43</v>
      </c>
      <c r="D99" s="39" t="s">
        <v>84</v>
      </c>
      <c r="E99" s="15">
        <v>4302</v>
      </c>
      <c r="F99" s="39" t="s">
        <v>215</v>
      </c>
      <c r="G99" s="40">
        <v>4302075</v>
      </c>
      <c r="H99" s="39" t="s">
        <v>216</v>
      </c>
      <c r="I99" s="40">
        <v>4302075</v>
      </c>
      <c r="J99" s="39" t="s">
        <v>216</v>
      </c>
      <c r="K99" s="15">
        <v>430207500</v>
      </c>
      <c r="L99" s="39" t="s">
        <v>217</v>
      </c>
      <c r="M99" s="15">
        <v>430207500</v>
      </c>
      <c r="N99" s="39" t="s">
        <v>217</v>
      </c>
      <c r="O99" s="15">
        <v>25</v>
      </c>
      <c r="P99" s="15"/>
      <c r="Q99" s="15">
        <v>25</v>
      </c>
      <c r="R99" s="15"/>
      <c r="S99" s="15" t="s">
        <v>218</v>
      </c>
      <c r="T99" s="39" t="s">
        <v>219</v>
      </c>
      <c r="U99" s="52">
        <v>1</v>
      </c>
      <c r="V99" s="39" t="s">
        <v>220</v>
      </c>
      <c r="W99" s="39" t="s">
        <v>221</v>
      </c>
      <c r="X99" s="39" t="s">
        <v>242</v>
      </c>
      <c r="Y99" s="43">
        <v>2200000</v>
      </c>
      <c r="Z99" s="43">
        <v>2178650</v>
      </c>
      <c r="AA99" s="43">
        <v>0</v>
      </c>
      <c r="AB99" s="43">
        <v>0</v>
      </c>
      <c r="AC99" s="44" t="s">
        <v>248</v>
      </c>
      <c r="AD99" s="39" t="s">
        <v>127</v>
      </c>
      <c r="AE99" s="15" t="s">
        <v>104</v>
      </c>
      <c r="AF99" s="39" t="s">
        <v>105</v>
      </c>
      <c r="AG99" s="19">
        <v>230</v>
      </c>
      <c r="AH99" s="19">
        <v>167</v>
      </c>
      <c r="AI99" s="19">
        <v>270</v>
      </c>
      <c r="AJ99" s="19">
        <v>277</v>
      </c>
      <c r="AK99" s="19">
        <v>110</v>
      </c>
      <c r="AL99" s="19">
        <v>56</v>
      </c>
      <c r="AM99" s="19">
        <v>270</v>
      </c>
      <c r="AN99" s="19">
        <v>257</v>
      </c>
      <c r="AO99" s="19">
        <v>120</v>
      </c>
      <c r="AP99" s="19">
        <v>131</v>
      </c>
      <c r="AQ99" s="19">
        <v>0</v>
      </c>
      <c r="AR99" s="19">
        <v>0</v>
      </c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15">
        <v>500</v>
      </c>
      <c r="BL99" s="15">
        <f t="shared" si="1"/>
        <v>444</v>
      </c>
      <c r="BM99" s="15">
        <v>107</v>
      </c>
      <c r="BN99" s="46" t="s">
        <v>224</v>
      </c>
      <c r="BO99" s="16">
        <v>45293</v>
      </c>
      <c r="BP99" s="16">
        <v>45334</v>
      </c>
      <c r="BQ99" s="16">
        <v>45657</v>
      </c>
      <c r="BR99" s="16">
        <v>45657</v>
      </c>
      <c r="BS99" s="47" t="s">
        <v>99</v>
      </c>
    </row>
    <row r="100" spans="1:71" s="48" customFormat="1" ht="84.95" customHeight="1" x14ac:dyDescent="0.2">
      <c r="A100" s="15">
        <v>1</v>
      </c>
      <c r="B100" s="39" t="s">
        <v>83</v>
      </c>
      <c r="C100" s="15">
        <v>43</v>
      </c>
      <c r="D100" s="39" t="s">
        <v>84</v>
      </c>
      <c r="E100" s="15">
        <v>4302</v>
      </c>
      <c r="F100" s="39" t="s">
        <v>215</v>
      </c>
      <c r="G100" s="40">
        <v>4302075</v>
      </c>
      <c r="H100" s="39" t="s">
        <v>216</v>
      </c>
      <c r="I100" s="40">
        <v>4302075</v>
      </c>
      <c r="J100" s="39" t="s">
        <v>216</v>
      </c>
      <c r="K100" s="15">
        <v>430207500</v>
      </c>
      <c r="L100" s="39" t="s">
        <v>217</v>
      </c>
      <c r="M100" s="15">
        <v>430207500</v>
      </c>
      <c r="N100" s="39" t="s">
        <v>217</v>
      </c>
      <c r="O100" s="15">
        <v>25</v>
      </c>
      <c r="P100" s="15"/>
      <c r="Q100" s="15">
        <v>25</v>
      </c>
      <c r="R100" s="15"/>
      <c r="S100" s="15" t="s">
        <v>218</v>
      </c>
      <c r="T100" s="39" t="s">
        <v>219</v>
      </c>
      <c r="U100" s="52">
        <v>1</v>
      </c>
      <c r="V100" s="39" t="s">
        <v>220</v>
      </c>
      <c r="W100" s="39" t="s">
        <v>221</v>
      </c>
      <c r="X100" s="39" t="s">
        <v>242</v>
      </c>
      <c r="Y100" s="43">
        <v>10000000</v>
      </c>
      <c r="Z100" s="43">
        <v>10000000</v>
      </c>
      <c r="AA100" s="43">
        <v>0</v>
      </c>
      <c r="AB100" s="43">
        <v>0</v>
      </c>
      <c r="AC100" s="44" t="s">
        <v>249</v>
      </c>
      <c r="AD100" s="39" t="s">
        <v>127</v>
      </c>
      <c r="AE100" s="15" t="s">
        <v>113</v>
      </c>
      <c r="AF100" s="39" t="s">
        <v>114</v>
      </c>
      <c r="AG100" s="19">
        <v>230</v>
      </c>
      <c r="AH100" s="19">
        <v>167</v>
      </c>
      <c r="AI100" s="19">
        <v>270</v>
      </c>
      <c r="AJ100" s="19">
        <v>277</v>
      </c>
      <c r="AK100" s="19">
        <v>110</v>
      </c>
      <c r="AL100" s="19">
        <v>56</v>
      </c>
      <c r="AM100" s="19">
        <v>270</v>
      </c>
      <c r="AN100" s="19">
        <v>257</v>
      </c>
      <c r="AO100" s="19">
        <v>120</v>
      </c>
      <c r="AP100" s="19">
        <v>131</v>
      </c>
      <c r="AQ100" s="19">
        <v>0</v>
      </c>
      <c r="AR100" s="19">
        <v>0</v>
      </c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15">
        <v>500</v>
      </c>
      <c r="BL100" s="15">
        <f t="shared" si="1"/>
        <v>444</v>
      </c>
      <c r="BM100" s="15">
        <v>107</v>
      </c>
      <c r="BN100" s="46" t="s">
        <v>224</v>
      </c>
      <c r="BO100" s="16">
        <v>45293</v>
      </c>
      <c r="BP100" s="16">
        <v>45334</v>
      </c>
      <c r="BQ100" s="16">
        <v>45657</v>
      </c>
      <c r="BR100" s="16">
        <v>45657</v>
      </c>
      <c r="BS100" s="47" t="s">
        <v>99</v>
      </c>
    </row>
    <row r="101" spans="1:71" s="48" customFormat="1" ht="84.95" customHeight="1" x14ac:dyDescent="0.2">
      <c r="A101" s="15">
        <v>1</v>
      </c>
      <c r="B101" s="39" t="s">
        <v>83</v>
      </c>
      <c r="C101" s="15">
        <v>43</v>
      </c>
      <c r="D101" s="39" t="s">
        <v>84</v>
      </c>
      <c r="E101" s="15">
        <v>4302</v>
      </c>
      <c r="F101" s="39" t="s">
        <v>215</v>
      </c>
      <c r="G101" s="40">
        <v>4302075</v>
      </c>
      <c r="H101" s="39" t="s">
        <v>216</v>
      </c>
      <c r="I101" s="40">
        <v>4302075</v>
      </c>
      <c r="J101" s="39" t="s">
        <v>216</v>
      </c>
      <c r="K101" s="15">
        <v>430207500</v>
      </c>
      <c r="L101" s="39" t="s">
        <v>217</v>
      </c>
      <c r="M101" s="15">
        <v>430207500</v>
      </c>
      <c r="N101" s="39" t="s">
        <v>217</v>
      </c>
      <c r="O101" s="15">
        <v>25</v>
      </c>
      <c r="P101" s="15"/>
      <c r="Q101" s="15">
        <v>25</v>
      </c>
      <c r="R101" s="15"/>
      <c r="S101" s="15" t="s">
        <v>218</v>
      </c>
      <c r="T101" s="39" t="s">
        <v>219</v>
      </c>
      <c r="U101" s="52">
        <v>1</v>
      </c>
      <c r="V101" s="39" t="s">
        <v>220</v>
      </c>
      <c r="W101" s="39" t="s">
        <v>221</v>
      </c>
      <c r="X101" s="39" t="s">
        <v>242</v>
      </c>
      <c r="Y101" s="43">
        <f>60126000+150000000</f>
        <v>210126000</v>
      </c>
      <c r="Z101" s="43">
        <v>0</v>
      </c>
      <c r="AA101" s="43">
        <v>0</v>
      </c>
      <c r="AB101" s="43">
        <v>0</v>
      </c>
      <c r="AC101" s="44" t="s">
        <v>250</v>
      </c>
      <c r="AD101" s="39" t="s">
        <v>123</v>
      </c>
      <c r="AE101" s="15" t="s">
        <v>104</v>
      </c>
      <c r="AF101" s="39" t="s">
        <v>105</v>
      </c>
      <c r="AG101" s="19">
        <v>230</v>
      </c>
      <c r="AH101" s="19">
        <v>167</v>
      </c>
      <c r="AI101" s="19">
        <v>270</v>
      </c>
      <c r="AJ101" s="19">
        <v>277</v>
      </c>
      <c r="AK101" s="19">
        <v>110</v>
      </c>
      <c r="AL101" s="19">
        <v>56</v>
      </c>
      <c r="AM101" s="19">
        <v>270</v>
      </c>
      <c r="AN101" s="19">
        <v>257</v>
      </c>
      <c r="AO101" s="19">
        <v>120</v>
      </c>
      <c r="AP101" s="19">
        <v>131</v>
      </c>
      <c r="AQ101" s="19">
        <v>0</v>
      </c>
      <c r="AR101" s="19">
        <v>0</v>
      </c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15">
        <v>500</v>
      </c>
      <c r="BL101" s="15">
        <f t="shared" si="1"/>
        <v>444</v>
      </c>
      <c r="BM101" s="15">
        <v>107</v>
      </c>
      <c r="BN101" s="46" t="s">
        <v>224</v>
      </c>
      <c r="BO101" s="16">
        <v>45293</v>
      </c>
      <c r="BP101" s="16">
        <v>45334</v>
      </c>
      <c r="BQ101" s="16">
        <v>45657</v>
      </c>
      <c r="BR101" s="16">
        <v>45657</v>
      </c>
      <c r="BS101" s="47" t="s">
        <v>99</v>
      </c>
    </row>
    <row r="102" spans="1:71" s="48" customFormat="1" ht="84.95" customHeight="1" x14ac:dyDescent="0.2">
      <c r="A102" s="15">
        <v>1</v>
      </c>
      <c r="B102" s="39" t="s">
        <v>83</v>
      </c>
      <c r="C102" s="15">
        <v>43</v>
      </c>
      <c r="D102" s="39" t="s">
        <v>84</v>
      </c>
      <c r="E102" s="15">
        <v>4302</v>
      </c>
      <c r="F102" s="39" t="s">
        <v>215</v>
      </c>
      <c r="G102" s="40">
        <v>4302075</v>
      </c>
      <c r="H102" s="39" t="s">
        <v>216</v>
      </c>
      <c r="I102" s="40">
        <v>4302075</v>
      </c>
      <c r="J102" s="39" t="s">
        <v>216</v>
      </c>
      <c r="K102" s="15">
        <v>430207500</v>
      </c>
      <c r="L102" s="39" t="s">
        <v>217</v>
      </c>
      <c r="M102" s="15">
        <v>430207500</v>
      </c>
      <c r="N102" s="39" t="s">
        <v>217</v>
      </c>
      <c r="O102" s="15">
        <v>25</v>
      </c>
      <c r="P102" s="15"/>
      <c r="Q102" s="15">
        <v>25</v>
      </c>
      <c r="R102" s="15"/>
      <c r="S102" s="15" t="s">
        <v>218</v>
      </c>
      <c r="T102" s="39" t="s">
        <v>219</v>
      </c>
      <c r="U102" s="52">
        <v>1</v>
      </c>
      <c r="V102" s="39" t="s">
        <v>220</v>
      </c>
      <c r="W102" s="39" t="s">
        <v>221</v>
      </c>
      <c r="X102" s="39" t="s">
        <v>242</v>
      </c>
      <c r="Y102" s="43">
        <v>148464416</v>
      </c>
      <c r="Z102" s="43">
        <v>0</v>
      </c>
      <c r="AA102" s="43">
        <v>0</v>
      </c>
      <c r="AB102" s="43">
        <v>0</v>
      </c>
      <c r="AC102" s="44" t="s">
        <v>251</v>
      </c>
      <c r="AD102" s="39" t="s">
        <v>123</v>
      </c>
      <c r="AE102" s="15" t="s">
        <v>113</v>
      </c>
      <c r="AF102" s="39" t="s">
        <v>114</v>
      </c>
      <c r="AG102" s="19">
        <v>230</v>
      </c>
      <c r="AH102" s="19">
        <v>167</v>
      </c>
      <c r="AI102" s="19">
        <v>270</v>
      </c>
      <c r="AJ102" s="19">
        <v>277</v>
      </c>
      <c r="AK102" s="19">
        <v>110</v>
      </c>
      <c r="AL102" s="19">
        <v>56</v>
      </c>
      <c r="AM102" s="19">
        <v>270</v>
      </c>
      <c r="AN102" s="19">
        <v>257</v>
      </c>
      <c r="AO102" s="19">
        <v>120</v>
      </c>
      <c r="AP102" s="19">
        <v>131</v>
      </c>
      <c r="AQ102" s="19">
        <v>0</v>
      </c>
      <c r="AR102" s="19">
        <v>0</v>
      </c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15">
        <v>500</v>
      </c>
      <c r="BL102" s="15">
        <f t="shared" si="1"/>
        <v>444</v>
      </c>
      <c r="BM102" s="15">
        <v>107</v>
      </c>
      <c r="BN102" s="46" t="s">
        <v>224</v>
      </c>
      <c r="BO102" s="16">
        <v>45293</v>
      </c>
      <c r="BP102" s="16">
        <v>45334</v>
      </c>
      <c r="BQ102" s="16">
        <v>45657</v>
      </c>
      <c r="BR102" s="16">
        <v>45657</v>
      </c>
      <c r="BS102" s="47" t="s">
        <v>99</v>
      </c>
    </row>
    <row r="103" spans="1:71" s="48" customFormat="1" ht="84.95" customHeight="1" x14ac:dyDescent="0.2">
      <c r="A103" s="15">
        <v>1</v>
      </c>
      <c r="B103" s="39" t="s">
        <v>83</v>
      </c>
      <c r="C103" s="15">
        <v>43</v>
      </c>
      <c r="D103" s="39" t="s">
        <v>84</v>
      </c>
      <c r="E103" s="15">
        <v>4302</v>
      </c>
      <c r="F103" s="39" t="s">
        <v>215</v>
      </c>
      <c r="G103" s="40">
        <v>4302075</v>
      </c>
      <c r="H103" s="39" t="s">
        <v>216</v>
      </c>
      <c r="I103" s="40">
        <v>4302075</v>
      </c>
      <c r="J103" s="39" t="s">
        <v>216</v>
      </c>
      <c r="K103" s="15">
        <v>430207500</v>
      </c>
      <c r="L103" s="39" t="s">
        <v>217</v>
      </c>
      <c r="M103" s="15">
        <v>430207500</v>
      </c>
      <c r="N103" s="39" t="s">
        <v>217</v>
      </c>
      <c r="O103" s="15">
        <v>25</v>
      </c>
      <c r="P103" s="15"/>
      <c r="Q103" s="15">
        <v>25</v>
      </c>
      <c r="R103" s="15"/>
      <c r="S103" s="15" t="s">
        <v>218</v>
      </c>
      <c r="T103" s="39" t="s">
        <v>219</v>
      </c>
      <c r="U103" s="52">
        <v>1</v>
      </c>
      <c r="V103" s="39" t="s">
        <v>220</v>
      </c>
      <c r="W103" s="39" t="s">
        <v>221</v>
      </c>
      <c r="X103" s="39" t="s">
        <v>242</v>
      </c>
      <c r="Y103" s="43">
        <v>90000000</v>
      </c>
      <c r="Z103" s="43">
        <v>0</v>
      </c>
      <c r="AA103" s="43">
        <v>0</v>
      </c>
      <c r="AB103" s="43">
        <v>0</v>
      </c>
      <c r="AC103" s="44" t="s">
        <v>252</v>
      </c>
      <c r="AD103" s="39" t="s">
        <v>123</v>
      </c>
      <c r="AE103" s="15" t="s">
        <v>195</v>
      </c>
      <c r="AF103" s="39" t="s">
        <v>196</v>
      </c>
      <c r="AG103" s="19">
        <v>230</v>
      </c>
      <c r="AH103" s="19">
        <v>167</v>
      </c>
      <c r="AI103" s="19">
        <v>270</v>
      </c>
      <c r="AJ103" s="19">
        <v>277</v>
      </c>
      <c r="AK103" s="19">
        <v>110</v>
      </c>
      <c r="AL103" s="19">
        <v>56</v>
      </c>
      <c r="AM103" s="19">
        <v>270</v>
      </c>
      <c r="AN103" s="19">
        <v>257</v>
      </c>
      <c r="AO103" s="19">
        <v>120</v>
      </c>
      <c r="AP103" s="19">
        <v>131</v>
      </c>
      <c r="AQ103" s="19">
        <v>0</v>
      </c>
      <c r="AR103" s="19">
        <v>0</v>
      </c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15">
        <v>500</v>
      </c>
      <c r="BL103" s="15">
        <f t="shared" si="1"/>
        <v>444</v>
      </c>
      <c r="BM103" s="15">
        <v>107</v>
      </c>
      <c r="BN103" s="46" t="s">
        <v>224</v>
      </c>
      <c r="BO103" s="16">
        <v>45293</v>
      </c>
      <c r="BP103" s="16">
        <v>45334</v>
      </c>
      <c r="BQ103" s="16">
        <v>45657</v>
      </c>
      <c r="BR103" s="16">
        <v>45657</v>
      </c>
      <c r="BS103" s="47" t="s">
        <v>99</v>
      </c>
    </row>
    <row r="104" spans="1:71" s="48" customFormat="1" ht="84.95" customHeight="1" x14ac:dyDescent="0.2">
      <c r="A104" s="15">
        <v>1</v>
      </c>
      <c r="B104" s="39" t="s">
        <v>83</v>
      </c>
      <c r="C104" s="15">
        <v>43</v>
      </c>
      <c r="D104" s="39" t="s">
        <v>84</v>
      </c>
      <c r="E104" s="15">
        <v>4302</v>
      </c>
      <c r="F104" s="39" t="s">
        <v>215</v>
      </c>
      <c r="G104" s="40">
        <v>4302075</v>
      </c>
      <c r="H104" s="39" t="s">
        <v>216</v>
      </c>
      <c r="I104" s="40">
        <v>4302075</v>
      </c>
      <c r="J104" s="39" t="s">
        <v>216</v>
      </c>
      <c r="K104" s="15">
        <v>430207500</v>
      </c>
      <c r="L104" s="39" t="s">
        <v>217</v>
      </c>
      <c r="M104" s="15">
        <v>430207500</v>
      </c>
      <c r="N104" s="39" t="s">
        <v>217</v>
      </c>
      <c r="O104" s="15">
        <v>25</v>
      </c>
      <c r="P104" s="15"/>
      <c r="Q104" s="15">
        <v>25</v>
      </c>
      <c r="R104" s="15"/>
      <c r="S104" s="15" t="s">
        <v>218</v>
      </c>
      <c r="T104" s="39" t="s">
        <v>219</v>
      </c>
      <c r="U104" s="52">
        <v>1</v>
      </c>
      <c r="V104" s="39" t="s">
        <v>220</v>
      </c>
      <c r="W104" s="39" t="s">
        <v>221</v>
      </c>
      <c r="X104" s="39" t="s">
        <v>242</v>
      </c>
      <c r="Y104" s="43">
        <f>1000000-1000000</f>
        <v>0</v>
      </c>
      <c r="Z104" s="43">
        <v>0</v>
      </c>
      <c r="AA104" s="43">
        <v>0</v>
      </c>
      <c r="AB104" s="43">
        <v>0</v>
      </c>
      <c r="AC104" s="44" t="s">
        <v>253</v>
      </c>
      <c r="AD104" s="39" t="s">
        <v>254</v>
      </c>
      <c r="AE104" s="15" t="s">
        <v>104</v>
      </c>
      <c r="AF104" s="39" t="s">
        <v>105</v>
      </c>
      <c r="AG104" s="19">
        <v>230</v>
      </c>
      <c r="AH104" s="19">
        <v>167</v>
      </c>
      <c r="AI104" s="19">
        <v>270</v>
      </c>
      <c r="AJ104" s="19">
        <v>277</v>
      </c>
      <c r="AK104" s="19">
        <v>110</v>
      </c>
      <c r="AL104" s="19">
        <v>56</v>
      </c>
      <c r="AM104" s="19">
        <v>270</v>
      </c>
      <c r="AN104" s="19">
        <v>257</v>
      </c>
      <c r="AO104" s="19">
        <v>120</v>
      </c>
      <c r="AP104" s="19">
        <v>131</v>
      </c>
      <c r="AQ104" s="19">
        <v>0</v>
      </c>
      <c r="AR104" s="19">
        <v>0</v>
      </c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15">
        <v>500</v>
      </c>
      <c r="BL104" s="15">
        <f t="shared" si="1"/>
        <v>444</v>
      </c>
      <c r="BM104" s="15">
        <v>107</v>
      </c>
      <c r="BN104" s="46" t="s">
        <v>224</v>
      </c>
      <c r="BO104" s="16">
        <v>45293</v>
      </c>
      <c r="BP104" s="16">
        <v>45334</v>
      </c>
      <c r="BQ104" s="16">
        <v>45657</v>
      </c>
      <c r="BR104" s="16">
        <v>45657</v>
      </c>
      <c r="BS104" s="47" t="s">
        <v>99</v>
      </c>
    </row>
    <row r="105" spans="1:71" s="48" customFormat="1" ht="84.95" customHeight="1" x14ac:dyDescent="0.2">
      <c r="A105" s="15">
        <v>1</v>
      </c>
      <c r="B105" s="39" t="s">
        <v>83</v>
      </c>
      <c r="C105" s="15">
        <v>43</v>
      </c>
      <c r="D105" s="39" t="s">
        <v>84</v>
      </c>
      <c r="E105" s="15">
        <v>4302</v>
      </c>
      <c r="F105" s="39" t="s">
        <v>215</v>
      </c>
      <c r="G105" s="40">
        <v>4302075</v>
      </c>
      <c r="H105" s="39" t="s">
        <v>216</v>
      </c>
      <c r="I105" s="40">
        <v>4302075</v>
      </c>
      <c r="J105" s="39" t="s">
        <v>216</v>
      </c>
      <c r="K105" s="15">
        <v>430207500</v>
      </c>
      <c r="L105" s="39" t="s">
        <v>217</v>
      </c>
      <c r="M105" s="15">
        <v>430207500</v>
      </c>
      <c r="N105" s="39" t="s">
        <v>217</v>
      </c>
      <c r="O105" s="15">
        <v>25</v>
      </c>
      <c r="P105" s="15"/>
      <c r="Q105" s="15">
        <v>25</v>
      </c>
      <c r="R105" s="15"/>
      <c r="S105" s="15" t="s">
        <v>218</v>
      </c>
      <c r="T105" s="39" t="s">
        <v>219</v>
      </c>
      <c r="U105" s="52">
        <v>1</v>
      </c>
      <c r="V105" s="39" t="s">
        <v>220</v>
      </c>
      <c r="W105" s="39" t="s">
        <v>221</v>
      </c>
      <c r="X105" s="39" t="s">
        <v>242</v>
      </c>
      <c r="Y105" s="43">
        <v>50000000</v>
      </c>
      <c r="Z105" s="43">
        <v>0</v>
      </c>
      <c r="AA105" s="43">
        <v>0</v>
      </c>
      <c r="AB105" s="43">
        <v>0</v>
      </c>
      <c r="AC105" s="44" t="s">
        <v>255</v>
      </c>
      <c r="AD105" s="39" t="s">
        <v>256</v>
      </c>
      <c r="AE105" s="15" t="s">
        <v>104</v>
      </c>
      <c r="AF105" s="39" t="s">
        <v>105</v>
      </c>
      <c r="AG105" s="19">
        <v>230</v>
      </c>
      <c r="AH105" s="19">
        <v>167</v>
      </c>
      <c r="AI105" s="19">
        <v>270</v>
      </c>
      <c r="AJ105" s="19">
        <v>277</v>
      </c>
      <c r="AK105" s="19">
        <v>110</v>
      </c>
      <c r="AL105" s="19">
        <v>56</v>
      </c>
      <c r="AM105" s="19">
        <v>270</v>
      </c>
      <c r="AN105" s="19">
        <v>257</v>
      </c>
      <c r="AO105" s="19">
        <v>120</v>
      </c>
      <c r="AP105" s="19">
        <v>131</v>
      </c>
      <c r="AQ105" s="19">
        <v>0</v>
      </c>
      <c r="AR105" s="19">
        <v>0</v>
      </c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15">
        <v>500</v>
      </c>
      <c r="BL105" s="15">
        <f t="shared" si="1"/>
        <v>444</v>
      </c>
      <c r="BM105" s="15">
        <v>107</v>
      </c>
      <c r="BN105" s="46" t="s">
        <v>224</v>
      </c>
      <c r="BO105" s="16">
        <v>45293</v>
      </c>
      <c r="BP105" s="16">
        <v>45334</v>
      </c>
      <c r="BQ105" s="16">
        <v>45657</v>
      </c>
      <c r="BR105" s="16">
        <v>45657</v>
      </c>
      <c r="BS105" s="47" t="s">
        <v>99</v>
      </c>
    </row>
    <row r="106" spans="1:71" s="48" customFormat="1" ht="84.95" customHeight="1" x14ac:dyDescent="0.2">
      <c r="A106" s="15">
        <v>1</v>
      </c>
      <c r="B106" s="39" t="s">
        <v>83</v>
      </c>
      <c r="C106" s="15">
        <v>43</v>
      </c>
      <c r="D106" s="39" t="s">
        <v>84</v>
      </c>
      <c r="E106" s="15">
        <v>4302</v>
      </c>
      <c r="F106" s="39" t="s">
        <v>215</v>
      </c>
      <c r="G106" s="40">
        <v>4302075</v>
      </c>
      <c r="H106" s="39" t="s">
        <v>216</v>
      </c>
      <c r="I106" s="40">
        <v>4302075</v>
      </c>
      <c r="J106" s="39" t="s">
        <v>216</v>
      </c>
      <c r="K106" s="15">
        <v>430207500</v>
      </c>
      <c r="L106" s="39" t="s">
        <v>217</v>
      </c>
      <c r="M106" s="15">
        <v>430207500</v>
      </c>
      <c r="N106" s="39" t="s">
        <v>217</v>
      </c>
      <c r="O106" s="15">
        <v>25</v>
      </c>
      <c r="P106" s="15"/>
      <c r="Q106" s="15">
        <v>25</v>
      </c>
      <c r="R106" s="15"/>
      <c r="S106" s="15" t="s">
        <v>218</v>
      </c>
      <c r="T106" s="39" t="s">
        <v>219</v>
      </c>
      <c r="U106" s="52">
        <v>1</v>
      </c>
      <c r="V106" s="39" t="s">
        <v>220</v>
      </c>
      <c r="W106" s="39" t="s">
        <v>221</v>
      </c>
      <c r="X106" s="39" t="s">
        <v>242</v>
      </c>
      <c r="Y106" s="43">
        <v>77187538.519999996</v>
      </c>
      <c r="Z106" s="43">
        <v>0</v>
      </c>
      <c r="AA106" s="43">
        <v>0</v>
      </c>
      <c r="AB106" s="43">
        <v>0</v>
      </c>
      <c r="AC106" s="44" t="s">
        <v>240</v>
      </c>
      <c r="AD106" s="39" t="s">
        <v>197</v>
      </c>
      <c r="AE106" s="15" t="s">
        <v>104</v>
      </c>
      <c r="AF106" s="39" t="s">
        <v>105</v>
      </c>
      <c r="AG106" s="19">
        <v>230</v>
      </c>
      <c r="AH106" s="19">
        <v>167</v>
      </c>
      <c r="AI106" s="19">
        <v>270</v>
      </c>
      <c r="AJ106" s="19">
        <v>277</v>
      </c>
      <c r="AK106" s="19">
        <v>110</v>
      </c>
      <c r="AL106" s="19">
        <v>56</v>
      </c>
      <c r="AM106" s="19">
        <v>270</v>
      </c>
      <c r="AN106" s="19">
        <v>257</v>
      </c>
      <c r="AO106" s="19">
        <v>120</v>
      </c>
      <c r="AP106" s="19">
        <v>131</v>
      </c>
      <c r="AQ106" s="19">
        <v>0</v>
      </c>
      <c r="AR106" s="19">
        <v>0</v>
      </c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  <c r="BI106" s="45"/>
      <c r="BJ106" s="45"/>
      <c r="BK106" s="15">
        <v>500</v>
      </c>
      <c r="BL106" s="15">
        <f t="shared" si="1"/>
        <v>444</v>
      </c>
      <c r="BM106" s="15">
        <v>107</v>
      </c>
      <c r="BN106" s="46" t="s">
        <v>224</v>
      </c>
      <c r="BO106" s="16">
        <v>45293</v>
      </c>
      <c r="BP106" s="16">
        <v>45334</v>
      </c>
      <c r="BQ106" s="16">
        <v>45657</v>
      </c>
      <c r="BR106" s="16">
        <v>45657</v>
      </c>
      <c r="BS106" s="47" t="s">
        <v>99</v>
      </c>
    </row>
    <row r="107" spans="1:71" s="48" customFormat="1" ht="84.95" customHeight="1" x14ac:dyDescent="0.2">
      <c r="A107" s="15">
        <v>1</v>
      </c>
      <c r="B107" s="39" t="s">
        <v>83</v>
      </c>
      <c r="C107" s="15">
        <v>43</v>
      </c>
      <c r="D107" s="39" t="s">
        <v>84</v>
      </c>
      <c r="E107" s="15">
        <v>4302</v>
      </c>
      <c r="F107" s="39" t="s">
        <v>215</v>
      </c>
      <c r="G107" s="40">
        <v>4302075</v>
      </c>
      <c r="H107" s="39" t="s">
        <v>216</v>
      </c>
      <c r="I107" s="40">
        <v>4302075</v>
      </c>
      <c r="J107" s="39" t="s">
        <v>216</v>
      </c>
      <c r="K107" s="15">
        <v>430207500</v>
      </c>
      <c r="L107" s="39" t="s">
        <v>217</v>
      </c>
      <c r="M107" s="15">
        <v>430207500</v>
      </c>
      <c r="N107" s="39" t="s">
        <v>217</v>
      </c>
      <c r="O107" s="15">
        <v>25</v>
      </c>
      <c r="P107" s="15"/>
      <c r="Q107" s="15">
        <v>25</v>
      </c>
      <c r="R107" s="15"/>
      <c r="S107" s="15" t="s">
        <v>218</v>
      </c>
      <c r="T107" s="39" t="s">
        <v>219</v>
      </c>
      <c r="U107" s="52">
        <v>1</v>
      </c>
      <c r="V107" s="39" t="s">
        <v>220</v>
      </c>
      <c r="W107" s="39" t="s">
        <v>221</v>
      </c>
      <c r="X107" s="39" t="s">
        <v>242</v>
      </c>
      <c r="Y107" s="43">
        <v>668668827.62</v>
      </c>
      <c r="Z107" s="43">
        <v>0</v>
      </c>
      <c r="AA107" s="43">
        <v>0</v>
      </c>
      <c r="AB107" s="43">
        <v>0</v>
      </c>
      <c r="AC107" s="44" t="s">
        <v>257</v>
      </c>
      <c r="AD107" s="39" t="s">
        <v>197</v>
      </c>
      <c r="AE107" s="15">
        <v>123</v>
      </c>
      <c r="AF107" s="39" t="s">
        <v>258</v>
      </c>
      <c r="AG107" s="19">
        <v>230</v>
      </c>
      <c r="AH107" s="19">
        <v>167</v>
      </c>
      <c r="AI107" s="19">
        <v>270</v>
      </c>
      <c r="AJ107" s="19">
        <v>277</v>
      </c>
      <c r="AK107" s="19">
        <v>110</v>
      </c>
      <c r="AL107" s="19">
        <v>56</v>
      </c>
      <c r="AM107" s="19">
        <v>270</v>
      </c>
      <c r="AN107" s="19">
        <v>257</v>
      </c>
      <c r="AO107" s="19">
        <v>120</v>
      </c>
      <c r="AP107" s="19">
        <v>131</v>
      </c>
      <c r="AQ107" s="19">
        <v>0</v>
      </c>
      <c r="AR107" s="19">
        <v>0</v>
      </c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15">
        <v>500</v>
      </c>
      <c r="BL107" s="15">
        <f t="shared" si="1"/>
        <v>444</v>
      </c>
      <c r="BM107" s="15">
        <v>107</v>
      </c>
      <c r="BN107" s="46" t="s">
        <v>224</v>
      </c>
      <c r="BO107" s="16">
        <v>45293</v>
      </c>
      <c r="BP107" s="16">
        <v>45334</v>
      </c>
      <c r="BQ107" s="16">
        <v>45657</v>
      </c>
      <c r="BR107" s="16">
        <v>45657</v>
      </c>
      <c r="BS107" s="47" t="s">
        <v>99</v>
      </c>
    </row>
    <row r="108" spans="1:71" s="48" customFormat="1" ht="84.95" customHeight="1" x14ac:dyDescent="0.2">
      <c r="A108" s="15">
        <v>1</v>
      </c>
      <c r="B108" s="39" t="s">
        <v>83</v>
      </c>
      <c r="C108" s="15">
        <v>43</v>
      </c>
      <c r="D108" s="39" t="s">
        <v>84</v>
      </c>
      <c r="E108" s="15">
        <v>4302</v>
      </c>
      <c r="F108" s="39" t="s">
        <v>215</v>
      </c>
      <c r="G108" s="40">
        <v>4302075</v>
      </c>
      <c r="H108" s="39" t="s">
        <v>216</v>
      </c>
      <c r="I108" s="40">
        <v>4302075</v>
      </c>
      <c r="J108" s="39" t="s">
        <v>216</v>
      </c>
      <c r="K108" s="15">
        <v>430207500</v>
      </c>
      <c r="L108" s="39" t="s">
        <v>217</v>
      </c>
      <c r="M108" s="15">
        <v>430207500</v>
      </c>
      <c r="N108" s="39" t="s">
        <v>217</v>
      </c>
      <c r="O108" s="15">
        <v>25</v>
      </c>
      <c r="P108" s="15"/>
      <c r="Q108" s="15">
        <v>25</v>
      </c>
      <c r="R108" s="15"/>
      <c r="S108" s="15" t="s">
        <v>218</v>
      </c>
      <c r="T108" s="39" t="s">
        <v>219</v>
      </c>
      <c r="U108" s="52">
        <v>1</v>
      </c>
      <c r="V108" s="39" t="s">
        <v>220</v>
      </c>
      <c r="W108" s="39" t="s">
        <v>221</v>
      </c>
      <c r="X108" s="39" t="s">
        <v>242</v>
      </c>
      <c r="Y108" s="43">
        <v>190331172.08000001</v>
      </c>
      <c r="Z108" s="43">
        <v>0</v>
      </c>
      <c r="AA108" s="43">
        <v>0</v>
      </c>
      <c r="AB108" s="43">
        <v>0</v>
      </c>
      <c r="AC108" s="44" t="s">
        <v>259</v>
      </c>
      <c r="AD108" s="39" t="s">
        <v>197</v>
      </c>
      <c r="AE108" s="15">
        <v>129</v>
      </c>
      <c r="AF108" s="39" t="s">
        <v>260</v>
      </c>
      <c r="AG108" s="19">
        <v>230</v>
      </c>
      <c r="AH108" s="19">
        <v>167</v>
      </c>
      <c r="AI108" s="19">
        <v>270</v>
      </c>
      <c r="AJ108" s="19">
        <v>277</v>
      </c>
      <c r="AK108" s="19">
        <v>110</v>
      </c>
      <c r="AL108" s="19">
        <v>56</v>
      </c>
      <c r="AM108" s="19">
        <v>270</v>
      </c>
      <c r="AN108" s="19">
        <v>257</v>
      </c>
      <c r="AO108" s="19">
        <v>120</v>
      </c>
      <c r="AP108" s="19">
        <v>131</v>
      </c>
      <c r="AQ108" s="19">
        <v>0</v>
      </c>
      <c r="AR108" s="19">
        <v>0</v>
      </c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15">
        <v>500</v>
      </c>
      <c r="BL108" s="15">
        <f t="shared" si="1"/>
        <v>444</v>
      </c>
      <c r="BM108" s="15">
        <v>107</v>
      </c>
      <c r="BN108" s="46" t="s">
        <v>224</v>
      </c>
      <c r="BO108" s="16">
        <v>45293</v>
      </c>
      <c r="BP108" s="16">
        <v>45334</v>
      </c>
      <c r="BQ108" s="16">
        <v>45657</v>
      </c>
      <c r="BR108" s="16">
        <v>45657</v>
      </c>
      <c r="BS108" s="47" t="s">
        <v>99</v>
      </c>
    </row>
    <row r="109" spans="1:71" s="48" customFormat="1" ht="84.95" customHeight="1" x14ac:dyDescent="0.2">
      <c r="A109" s="15">
        <v>1</v>
      </c>
      <c r="B109" s="39" t="s">
        <v>83</v>
      </c>
      <c r="C109" s="15">
        <v>43</v>
      </c>
      <c r="D109" s="39" t="s">
        <v>84</v>
      </c>
      <c r="E109" s="15">
        <v>4302</v>
      </c>
      <c r="F109" s="39" t="s">
        <v>215</v>
      </c>
      <c r="G109" s="40">
        <v>4302075</v>
      </c>
      <c r="H109" s="39" t="s">
        <v>216</v>
      </c>
      <c r="I109" s="40">
        <v>4302075</v>
      </c>
      <c r="J109" s="39" t="s">
        <v>216</v>
      </c>
      <c r="K109" s="15">
        <v>430207500</v>
      </c>
      <c r="L109" s="39" t="s">
        <v>217</v>
      </c>
      <c r="M109" s="15">
        <v>430207500</v>
      </c>
      <c r="N109" s="39" t="s">
        <v>217</v>
      </c>
      <c r="O109" s="15">
        <v>25</v>
      </c>
      <c r="P109" s="15"/>
      <c r="Q109" s="15">
        <v>25</v>
      </c>
      <c r="R109" s="15"/>
      <c r="S109" s="15" t="s">
        <v>218</v>
      </c>
      <c r="T109" s="39" t="s">
        <v>219</v>
      </c>
      <c r="U109" s="52">
        <v>1</v>
      </c>
      <c r="V109" s="39" t="s">
        <v>220</v>
      </c>
      <c r="W109" s="39" t="s">
        <v>221</v>
      </c>
      <c r="X109" s="39" t="s">
        <v>230</v>
      </c>
      <c r="Y109" s="43">
        <v>100000000</v>
      </c>
      <c r="Z109" s="43">
        <v>0</v>
      </c>
      <c r="AA109" s="43">
        <v>0</v>
      </c>
      <c r="AB109" s="43">
        <v>0</v>
      </c>
      <c r="AC109" s="44" t="s">
        <v>261</v>
      </c>
      <c r="AD109" s="39" t="s">
        <v>95</v>
      </c>
      <c r="AE109" s="15">
        <v>129</v>
      </c>
      <c r="AF109" s="39" t="s">
        <v>260</v>
      </c>
      <c r="AG109" s="19">
        <v>230</v>
      </c>
      <c r="AH109" s="19">
        <v>167</v>
      </c>
      <c r="AI109" s="19">
        <v>270</v>
      </c>
      <c r="AJ109" s="19">
        <v>277</v>
      </c>
      <c r="AK109" s="19">
        <v>110</v>
      </c>
      <c r="AL109" s="19">
        <v>56</v>
      </c>
      <c r="AM109" s="19">
        <v>270</v>
      </c>
      <c r="AN109" s="19">
        <v>257</v>
      </c>
      <c r="AO109" s="19">
        <v>120</v>
      </c>
      <c r="AP109" s="19">
        <v>131</v>
      </c>
      <c r="AQ109" s="19">
        <v>0</v>
      </c>
      <c r="AR109" s="19">
        <v>0</v>
      </c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15">
        <v>500</v>
      </c>
      <c r="BL109" s="15">
        <f t="shared" si="1"/>
        <v>444</v>
      </c>
      <c r="BM109" s="15">
        <v>107</v>
      </c>
      <c r="BN109" s="46" t="s">
        <v>224</v>
      </c>
      <c r="BO109" s="16">
        <v>45293</v>
      </c>
      <c r="BP109" s="16">
        <v>45334</v>
      </c>
      <c r="BQ109" s="16">
        <v>45657</v>
      </c>
      <c r="BR109" s="16">
        <v>45657</v>
      </c>
      <c r="BS109" s="47" t="s">
        <v>99</v>
      </c>
    </row>
    <row r="110" spans="1:71" s="48" customFormat="1" ht="84.95" customHeight="1" x14ac:dyDescent="0.2">
      <c r="A110" s="15">
        <v>1</v>
      </c>
      <c r="B110" s="39" t="s">
        <v>83</v>
      </c>
      <c r="C110" s="15">
        <v>43</v>
      </c>
      <c r="D110" s="39" t="s">
        <v>84</v>
      </c>
      <c r="E110" s="15">
        <v>4302</v>
      </c>
      <c r="F110" s="39" t="s">
        <v>215</v>
      </c>
      <c r="G110" s="40">
        <v>4302075</v>
      </c>
      <c r="H110" s="39" t="s">
        <v>216</v>
      </c>
      <c r="I110" s="40">
        <v>4302075</v>
      </c>
      <c r="J110" s="39" t="s">
        <v>216</v>
      </c>
      <c r="K110" s="15">
        <v>430207500</v>
      </c>
      <c r="L110" s="39" t="s">
        <v>217</v>
      </c>
      <c r="M110" s="15">
        <v>430207500</v>
      </c>
      <c r="N110" s="39" t="s">
        <v>217</v>
      </c>
      <c r="O110" s="15">
        <v>25</v>
      </c>
      <c r="P110" s="15"/>
      <c r="Q110" s="15">
        <v>25</v>
      </c>
      <c r="R110" s="15"/>
      <c r="S110" s="15" t="s">
        <v>218</v>
      </c>
      <c r="T110" s="39" t="s">
        <v>219</v>
      </c>
      <c r="U110" s="52">
        <v>1</v>
      </c>
      <c r="V110" s="39" t="s">
        <v>220</v>
      </c>
      <c r="W110" s="39" t="s">
        <v>221</v>
      </c>
      <c r="X110" s="39" t="s">
        <v>242</v>
      </c>
      <c r="Y110" s="43">
        <v>200000000</v>
      </c>
      <c r="Z110" s="43">
        <v>0</v>
      </c>
      <c r="AA110" s="43">
        <v>0</v>
      </c>
      <c r="AB110" s="43">
        <v>0</v>
      </c>
      <c r="AC110" s="44" t="s">
        <v>262</v>
      </c>
      <c r="AD110" s="39" t="s">
        <v>123</v>
      </c>
      <c r="AE110" s="15" t="s">
        <v>138</v>
      </c>
      <c r="AF110" s="39" t="s">
        <v>139</v>
      </c>
      <c r="AG110" s="19">
        <v>230</v>
      </c>
      <c r="AH110" s="19">
        <v>167</v>
      </c>
      <c r="AI110" s="19">
        <v>270</v>
      </c>
      <c r="AJ110" s="19">
        <v>277</v>
      </c>
      <c r="AK110" s="19">
        <v>110</v>
      </c>
      <c r="AL110" s="19">
        <v>56</v>
      </c>
      <c r="AM110" s="19">
        <v>270</v>
      </c>
      <c r="AN110" s="19">
        <v>257</v>
      </c>
      <c r="AO110" s="19">
        <v>120</v>
      </c>
      <c r="AP110" s="19">
        <v>131</v>
      </c>
      <c r="AQ110" s="19">
        <v>0</v>
      </c>
      <c r="AR110" s="19">
        <v>0</v>
      </c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15">
        <v>500</v>
      </c>
      <c r="BL110" s="15">
        <f t="shared" si="1"/>
        <v>444</v>
      </c>
      <c r="BM110" s="15">
        <v>107</v>
      </c>
      <c r="BN110" s="46" t="s">
        <v>224</v>
      </c>
      <c r="BO110" s="16">
        <v>45293</v>
      </c>
      <c r="BP110" s="16">
        <v>45334</v>
      </c>
      <c r="BQ110" s="16">
        <v>45657</v>
      </c>
      <c r="BR110" s="16">
        <v>45657</v>
      </c>
      <c r="BS110" s="47" t="s">
        <v>99</v>
      </c>
    </row>
    <row r="111" spans="1:71" s="48" customFormat="1" ht="87.75" customHeight="1" thickBot="1" x14ac:dyDescent="0.25">
      <c r="A111" s="15">
        <v>1</v>
      </c>
      <c r="B111" s="39" t="s">
        <v>83</v>
      </c>
      <c r="C111" s="15">
        <v>43</v>
      </c>
      <c r="D111" s="39" t="s">
        <v>84</v>
      </c>
      <c r="E111" s="15">
        <v>4302</v>
      </c>
      <c r="F111" s="39" t="s">
        <v>215</v>
      </c>
      <c r="G111" s="40">
        <v>4302075</v>
      </c>
      <c r="H111" s="39" t="s">
        <v>216</v>
      </c>
      <c r="I111" s="40">
        <v>4302075</v>
      </c>
      <c r="J111" s="39" t="s">
        <v>216</v>
      </c>
      <c r="K111" s="15">
        <v>430207500</v>
      </c>
      <c r="L111" s="39" t="s">
        <v>217</v>
      </c>
      <c r="M111" s="15">
        <v>430207500</v>
      </c>
      <c r="N111" s="39" t="s">
        <v>217</v>
      </c>
      <c r="O111" s="15">
        <v>25</v>
      </c>
      <c r="P111" s="15"/>
      <c r="Q111" s="15">
        <v>25</v>
      </c>
      <c r="R111" s="15"/>
      <c r="S111" s="15" t="s">
        <v>218</v>
      </c>
      <c r="T111" s="39" t="s">
        <v>219</v>
      </c>
      <c r="U111" s="52">
        <v>1</v>
      </c>
      <c r="V111" s="39" t="s">
        <v>220</v>
      </c>
      <c r="W111" s="39" t="s">
        <v>221</v>
      </c>
      <c r="X111" s="39" t="s">
        <v>242</v>
      </c>
      <c r="Y111" s="43">
        <v>1000000</v>
      </c>
      <c r="Z111" s="43">
        <v>0</v>
      </c>
      <c r="AA111" s="43">
        <v>0</v>
      </c>
      <c r="AB111" s="43">
        <v>0</v>
      </c>
      <c r="AC111" s="44" t="s">
        <v>263</v>
      </c>
      <c r="AD111" s="39" t="s">
        <v>197</v>
      </c>
      <c r="AE111" s="15" t="s">
        <v>113</v>
      </c>
      <c r="AF111" s="39" t="s">
        <v>114</v>
      </c>
      <c r="AG111" s="19">
        <v>230</v>
      </c>
      <c r="AH111" s="19">
        <v>167</v>
      </c>
      <c r="AI111" s="19">
        <v>270</v>
      </c>
      <c r="AJ111" s="19">
        <v>277</v>
      </c>
      <c r="AK111" s="19">
        <v>110</v>
      </c>
      <c r="AL111" s="19">
        <v>56</v>
      </c>
      <c r="AM111" s="19">
        <v>270</v>
      </c>
      <c r="AN111" s="19">
        <v>257</v>
      </c>
      <c r="AO111" s="19">
        <v>120</v>
      </c>
      <c r="AP111" s="19">
        <v>131</v>
      </c>
      <c r="AQ111" s="19">
        <v>0</v>
      </c>
      <c r="AR111" s="19">
        <v>0</v>
      </c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15">
        <v>500</v>
      </c>
      <c r="BL111" s="15">
        <f t="shared" si="1"/>
        <v>444</v>
      </c>
      <c r="BM111" s="15">
        <v>107</v>
      </c>
      <c r="BN111" s="46" t="s">
        <v>224</v>
      </c>
      <c r="BO111" s="16">
        <v>45293</v>
      </c>
      <c r="BP111" s="16">
        <v>45334</v>
      </c>
      <c r="BQ111" s="16">
        <v>45657</v>
      </c>
      <c r="BR111" s="16">
        <v>45657</v>
      </c>
      <c r="BS111" s="47" t="s">
        <v>99</v>
      </c>
    </row>
    <row r="112" spans="1:71" ht="21.75" customHeight="1" thickBot="1" x14ac:dyDescent="0.25">
      <c r="A112" s="53"/>
      <c r="B112" s="1"/>
      <c r="C112" s="54"/>
      <c r="D112" s="1"/>
      <c r="E112" s="54"/>
      <c r="F112" s="1"/>
      <c r="G112" s="55"/>
      <c r="H112" s="56"/>
      <c r="I112" s="55"/>
      <c r="J112" s="56"/>
      <c r="K112" s="54"/>
      <c r="L112" s="1"/>
      <c r="M112" s="54"/>
      <c r="N112" s="1"/>
      <c r="O112" s="54"/>
      <c r="P112" s="54"/>
      <c r="Q112" s="54"/>
      <c r="R112" s="54"/>
      <c r="S112" s="54"/>
      <c r="T112" s="1"/>
      <c r="U112" s="57"/>
      <c r="V112" s="1"/>
      <c r="W112" s="1"/>
      <c r="X112" s="58" t="s">
        <v>10</v>
      </c>
      <c r="Y112" s="59">
        <f>SUM(Y12:Y111)</f>
        <v>9697144343.4700012</v>
      </c>
      <c r="Z112" s="59">
        <f t="shared" ref="Z112:AB112" si="2">SUM(Z12:Z111)</f>
        <v>2485096153.6199999</v>
      </c>
      <c r="AA112" s="59">
        <f t="shared" si="2"/>
        <v>1538174026.01</v>
      </c>
      <c r="AB112" s="59">
        <f t="shared" si="2"/>
        <v>1531194026.01</v>
      </c>
      <c r="AC112" s="56"/>
      <c r="AD112" s="1"/>
      <c r="AE112" s="17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7"/>
      <c r="BP112" s="1"/>
      <c r="BQ112" s="54"/>
      <c r="BR112" s="1"/>
      <c r="BS112" s="2"/>
    </row>
    <row r="113" spans="9:32" ht="12.75" x14ac:dyDescent="0.2">
      <c r="U113" s="63"/>
      <c r="Y113" s="65"/>
      <c r="Z113" s="65"/>
      <c r="AA113" s="65"/>
      <c r="AB113" s="65"/>
    </row>
    <row r="114" spans="9:32" ht="12.75" x14ac:dyDescent="0.2">
      <c r="U114" s="63"/>
      <c r="AD114" s="18"/>
      <c r="AE114" s="66"/>
      <c r="AF114" s="18"/>
    </row>
    <row r="115" spans="9:32" ht="12.75" x14ac:dyDescent="0.2">
      <c r="O115" s="73" t="s">
        <v>264</v>
      </c>
      <c r="P115" s="73"/>
      <c r="Q115" s="73"/>
      <c r="R115" s="73"/>
      <c r="S115" s="73"/>
      <c r="T115" s="73"/>
      <c r="U115" s="63"/>
      <c r="AD115" s="18"/>
      <c r="AE115" s="66"/>
      <c r="AF115" s="18"/>
    </row>
    <row r="116" spans="9:32" ht="12.75" x14ac:dyDescent="0.2">
      <c r="U116" s="63"/>
      <c r="Y116" s="67"/>
      <c r="AD116" s="18"/>
      <c r="AE116" s="66"/>
      <c r="AF116" s="18"/>
    </row>
    <row r="117" spans="9:32" ht="12.75" x14ac:dyDescent="0.2">
      <c r="U117" s="63"/>
      <c r="AD117" s="18"/>
      <c r="AE117" s="66"/>
      <c r="AF117" s="18"/>
    </row>
    <row r="118" spans="9:32" ht="12.75" x14ac:dyDescent="0.2">
      <c r="U118" s="63"/>
      <c r="AD118" s="18"/>
      <c r="AE118" s="66"/>
      <c r="AF118" s="18"/>
    </row>
    <row r="119" spans="9:32" ht="12.75" x14ac:dyDescent="0.2">
      <c r="I119" s="144" t="s">
        <v>48</v>
      </c>
      <c r="J119" s="144"/>
      <c r="K119" s="71" t="s">
        <v>49</v>
      </c>
      <c r="L119" s="72"/>
      <c r="M119" s="71" t="s">
        <v>50</v>
      </c>
      <c r="N119" s="72"/>
      <c r="U119" s="63"/>
      <c r="AD119" s="18"/>
      <c r="AE119" s="66"/>
      <c r="AF119" s="18"/>
    </row>
    <row r="120" spans="9:32" ht="12.75" x14ac:dyDescent="0.2">
      <c r="I120" s="144" t="s">
        <v>51</v>
      </c>
      <c r="J120" s="144"/>
      <c r="K120" s="71" t="s">
        <v>52</v>
      </c>
      <c r="L120" s="72"/>
      <c r="M120" s="70" t="s">
        <v>59</v>
      </c>
      <c r="N120" s="70"/>
      <c r="U120" s="63"/>
      <c r="AD120" s="18"/>
      <c r="AE120" s="66"/>
      <c r="AF120" s="18"/>
    </row>
    <row r="121" spans="9:32" ht="12.75" x14ac:dyDescent="0.2">
      <c r="I121" s="144" t="s">
        <v>53</v>
      </c>
      <c r="J121" s="144"/>
      <c r="K121" s="71" t="s">
        <v>54</v>
      </c>
      <c r="L121" s="72"/>
      <c r="M121" s="70" t="s">
        <v>55</v>
      </c>
      <c r="N121" s="70"/>
      <c r="U121" s="63"/>
      <c r="AD121" s="18"/>
      <c r="AE121" s="66"/>
      <c r="AF121" s="18"/>
    </row>
    <row r="122" spans="9:32" ht="15" customHeight="1" x14ac:dyDescent="0.2">
      <c r="U122" s="63"/>
    </row>
    <row r="123" spans="9:32" ht="15" customHeight="1" x14ac:dyDescent="0.2">
      <c r="U123" s="63"/>
    </row>
    <row r="124" spans="9:32" ht="15" customHeight="1" x14ac:dyDescent="0.2">
      <c r="U124" s="63"/>
    </row>
    <row r="125" spans="9:32" ht="15" customHeight="1" x14ac:dyDescent="0.2">
      <c r="U125" s="63"/>
    </row>
    <row r="126" spans="9:32" ht="15" customHeight="1" x14ac:dyDescent="0.2">
      <c r="U126" s="63"/>
    </row>
    <row r="127" spans="9:32" ht="97.9" customHeight="1" x14ac:dyDescent="0.2">
      <c r="U127" s="63"/>
    </row>
    <row r="128" spans="9:32" ht="15" customHeight="1" x14ac:dyDescent="0.2">
      <c r="U128" s="63"/>
    </row>
    <row r="129" spans="21:21" ht="15" customHeight="1" x14ac:dyDescent="0.2">
      <c r="U129" s="63"/>
    </row>
    <row r="130" spans="21:21" ht="15" customHeight="1" x14ac:dyDescent="0.2">
      <c r="U130" s="63"/>
    </row>
    <row r="131" spans="21:21" ht="15" customHeight="1" x14ac:dyDescent="0.2">
      <c r="U131" s="63"/>
    </row>
    <row r="132" spans="21:21" ht="15" customHeight="1" x14ac:dyDescent="0.2">
      <c r="U132" s="63"/>
    </row>
    <row r="133" spans="21:21" ht="15" customHeight="1" x14ac:dyDescent="0.2">
      <c r="U133" s="63"/>
    </row>
    <row r="134" spans="21:21" ht="15" customHeight="1" x14ac:dyDescent="0.2">
      <c r="U134" s="63"/>
    </row>
    <row r="135" spans="21:21" ht="15" customHeight="1" x14ac:dyDescent="0.2">
      <c r="U135" s="63"/>
    </row>
    <row r="136" spans="21:21" ht="15" customHeight="1" x14ac:dyDescent="0.2">
      <c r="U136" s="63"/>
    </row>
    <row r="137" spans="21:21" ht="15" customHeight="1" x14ac:dyDescent="0.2">
      <c r="U137" s="63"/>
    </row>
    <row r="138" spans="21:21" ht="15" customHeight="1" x14ac:dyDescent="0.2">
      <c r="U138" s="63"/>
    </row>
    <row r="139" spans="21:21" ht="15" customHeight="1" x14ac:dyDescent="0.2">
      <c r="U139" s="68"/>
    </row>
    <row r="140" spans="21:21" ht="15" customHeight="1" x14ac:dyDescent="0.2">
      <c r="U140" s="68"/>
    </row>
    <row r="141" spans="21:21" ht="15" customHeight="1" x14ac:dyDescent="0.2">
      <c r="U141" s="68"/>
    </row>
    <row r="142" spans="21:21" ht="15" customHeight="1" x14ac:dyDescent="0.2">
      <c r="U142" s="68"/>
    </row>
    <row r="143" spans="21:21" ht="15" customHeight="1" x14ac:dyDescent="0.2">
      <c r="U143" s="68"/>
    </row>
    <row r="144" spans="21:21" ht="15" customHeight="1" x14ac:dyDescent="0.2">
      <c r="U144" s="68"/>
    </row>
    <row r="145" spans="21:21" ht="15" customHeight="1" x14ac:dyDescent="0.2">
      <c r="U145" s="68"/>
    </row>
    <row r="146" spans="21:21" ht="15" customHeight="1" x14ac:dyDescent="0.2">
      <c r="U146" s="68"/>
    </row>
    <row r="147" spans="21:21" ht="15" customHeight="1" x14ac:dyDescent="0.2">
      <c r="U147" s="68"/>
    </row>
    <row r="148" spans="21:21" ht="15" customHeight="1" x14ac:dyDescent="0.2">
      <c r="U148" s="68"/>
    </row>
    <row r="149" spans="21:21" ht="15" customHeight="1" x14ac:dyDescent="0.2">
      <c r="U149" s="68"/>
    </row>
    <row r="150" spans="21:21" ht="15" customHeight="1" x14ac:dyDescent="0.2">
      <c r="U150" s="68"/>
    </row>
    <row r="151" spans="21:21" ht="15" customHeight="1" x14ac:dyDescent="0.2">
      <c r="U151" s="68"/>
    </row>
    <row r="152" spans="21:21" ht="15" customHeight="1" x14ac:dyDescent="0.2">
      <c r="U152" s="68"/>
    </row>
    <row r="153" spans="21:21" ht="15" customHeight="1" x14ac:dyDescent="0.2">
      <c r="U153" s="68"/>
    </row>
    <row r="154" spans="21:21" ht="15" customHeight="1" x14ac:dyDescent="0.2">
      <c r="U154" s="68"/>
    </row>
    <row r="155" spans="21:21" ht="15" customHeight="1" x14ac:dyDescent="0.2">
      <c r="U155" s="68"/>
    </row>
    <row r="156" spans="21:21" ht="15" customHeight="1" x14ac:dyDescent="0.2">
      <c r="U156" s="68"/>
    </row>
    <row r="157" spans="21:21" ht="15" customHeight="1" x14ac:dyDescent="0.2">
      <c r="U157" s="68"/>
    </row>
    <row r="158" spans="21:21" ht="15" customHeight="1" x14ac:dyDescent="0.2">
      <c r="U158" s="68"/>
    </row>
    <row r="159" spans="21:21" ht="15" customHeight="1" x14ac:dyDescent="0.2">
      <c r="U159" s="68"/>
    </row>
    <row r="160" spans="21:21" ht="15" customHeight="1" x14ac:dyDescent="0.2">
      <c r="U160" s="68"/>
    </row>
    <row r="161" spans="21:21" ht="15" customHeight="1" x14ac:dyDescent="0.2">
      <c r="U161" s="68"/>
    </row>
    <row r="162" spans="21:21" ht="15" customHeight="1" x14ac:dyDescent="0.2">
      <c r="U162" s="68"/>
    </row>
    <row r="163" spans="21:21" ht="15" customHeight="1" x14ac:dyDescent="0.2">
      <c r="U163" s="68"/>
    </row>
    <row r="164" spans="21:21" ht="15" customHeight="1" x14ac:dyDescent="0.2">
      <c r="U164" s="68"/>
    </row>
    <row r="165" spans="21:21" ht="15" customHeight="1" x14ac:dyDescent="0.2">
      <c r="U165" s="68"/>
    </row>
    <row r="166" spans="21:21" ht="15" customHeight="1" x14ac:dyDescent="0.2">
      <c r="U166" s="68"/>
    </row>
    <row r="167" spans="21:21" ht="15" customHeight="1" x14ac:dyDescent="0.2">
      <c r="U167" s="68"/>
    </row>
    <row r="168" spans="21:21" ht="15" customHeight="1" x14ac:dyDescent="0.2">
      <c r="U168" s="68"/>
    </row>
    <row r="169" spans="21:21" ht="15" customHeight="1" x14ac:dyDescent="0.2">
      <c r="U169" s="68"/>
    </row>
    <row r="170" spans="21:21" ht="15" customHeight="1" x14ac:dyDescent="0.2">
      <c r="U170" s="68"/>
    </row>
  </sheetData>
  <mergeCells count="84">
    <mergeCell ref="I120:J120"/>
    <mergeCell ref="K120:L120"/>
    <mergeCell ref="M120:N120"/>
    <mergeCell ref="I121:J121"/>
    <mergeCell ref="K121:L121"/>
    <mergeCell ref="M121:N121"/>
    <mergeCell ref="AW10:AX10"/>
    <mergeCell ref="AY10:AZ10"/>
    <mergeCell ref="BA10:BB10"/>
    <mergeCell ref="BC10:BD10"/>
    <mergeCell ref="BE10:BF10"/>
    <mergeCell ref="O115:T115"/>
    <mergeCell ref="I119:J119"/>
    <mergeCell ref="K119:L119"/>
    <mergeCell ref="M119:N119"/>
    <mergeCell ref="AU10:AV10"/>
    <mergeCell ref="AI10:AJ10"/>
    <mergeCell ref="AK10:AL10"/>
    <mergeCell ref="AM10:AN10"/>
    <mergeCell ref="AO10:AP10"/>
    <mergeCell ref="M10:M11"/>
    <mergeCell ref="N10:N11"/>
    <mergeCell ref="O10:O11"/>
    <mergeCell ref="P10:P11"/>
    <mergeCell ref="Q10:Q11"/>
    <mergeCell ref="L10:L11"/>
    <mergeCell ref="K10:K11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BO8:BO10"/>
    <mergeCell ref="BP8:BP10"/>
    <mergeCell ref="BQ8:BQ10"/>
    <mergeCell ref="BR8:BR10"/>
    <mergeCell ref="BS8:BS11"/>
    <mergeCell ref="O8:R9"/>
    <mergeCell ref="S8:Y9"/>
    <mergeCell ref="Z8:AB9"/>
    <mergeCell ref="AG8:BK8"/>
    <mergeCell ref="BM8:BM11"/>
    <mergeCell ref="AC9:AF9"/>
    <mergeCell ref="AG9:AJ9"/>
    <mergeCell ref="AK9:AR9"/>
    <mergeCell ref="AS9:BD9"/>
    <mergeCell ref="BE9:BJ9"/>
    <mergeCell ref="AA10:AA11"/>
    <mergeCell ref="R10:R11"/>
    <mergeCell ref="V10:V11"/>
    <mergeCell ref="W10:W11"/>
    <mergeCell ref="X10:X11"/>
    <mergeCell ref="Y10:Y11"/>
    <mergeCell ref="BN8:BN11"/>
    <mergeCell ref="BK9:BL10"/>
    <mergeCell ref="S10:S11"/>
    <mergeCell ref="T10:T11"/>
    <mergeCell ref="U10:U11"/>
    <mergeCell ref="Z10:Z11"/>
    <mergeCell ref="AQ10:AR10"/>
    <mergeCell ref="AS10:AT10"/>
    <mergeCell ref="AB10:AB11"/>
    <mergeCell ref="AC10:AC11"/>
    <mergeCell ref="AD10:AD11"/>
    <mergeCell ref="AE10:AE11"/>
    <mergeCell ref="AF10:AF11"/>
    <mergeCell ref="AG10:AH10"/>
    <mergeCell ref="BG10:BH10"/>
    <mergeCell ref="BI10:BJ10"/>
    <mergeCell ref="A1:B7"/>
    <mergeCell ref="C1:BO1"/>
    <mergeCell ref="C2:BQ4"/>
    <mergeCell ref="BO5:BQ5"/>
    <mergeCell ref="C6:BO6"/>
    <mergeCell ref="A8:B9"/>
    <mergeCell ref="C8:D9"/>
    <mergeCell ref="E8:F9"/>
    <mergeCell ref="G8:J9"/>
    <mergeCell ref="K8:N9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F-PLA-07 INDEPORTES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AUXPLANEACION03</dc:creator>
  <cp:lastModifiedBy>Diana Carolina Aristizabal</cp:lastModifiedBy>
  <dcterms:created xsi:type="dcterms:W3CDTF">2024-07-16T20:25:25Z</dcterms:created>
  <dcterms:modified xsi:type="dcterms:W3CDTF">2026-04-23T19:31:24Z</dcterms:modified>
</cp:coreProperties>
</file>